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20" yWindow="570" windowWidth="12015" windowHeight="3525" tabRatio="940" firstSheet="13" activeTab="18"/>
  </bookViews>
  <sheets>
    <sheet name="app" sheetId="20" state="hidden" r:id="rId1"/>
    <sheet name="Moduli-&gt;" sheetId="17" state="hidden" r:id="rId2"/>
    <sheet name="Vendite" sheetId="19" state="hidden" r:id="rId3"/>
    <sheet name="Acquisti" sheetId="21" state="hidden" r:id="rId4"/>
    <sheet name="Altri Costi" sheetId="22" state="hidden" r:id="rId5"/>
    <sheet name="Personale" sheetId="23" state="hidden" r:id="rId6"/>
    <sheet name="Investimenti" sheetId="24" state="hidden" r:id="rId7"/>
    <sheet name="Finanziamenti" sheetId="25" state="hidden" r:id="rId8"/>
    <sheet name="Leasing" sheetId="26" state="hidden" r:id="rId9"/>
    <sheet name="Capitale Sociale" sheetId="27" state="hidden" r:id="rId10"/>
    <sheet name="Imposta IRes" sheetId="28" state="hidden" r:id="rId11"/>
    <sheet name="Imposta Irap" sheetId="29" state="hidden" r:id="rId12"/>
    <sheet name="Struttura Fissa -&gt;" sheetId="18" state="hidden" r:id="rId13"/>
    <sheet name="SPm" sheetId="11" r:id="rId14"/>
    <sheet name="CEm" sheetId="12" r:id="rId15"/>
    <sheet name="Flussi Cassa" sheetId="13" state="hidden" r:id="rId16"/>
    <sheet name="Variazioni Patrimoniali" sheetId="14" state="hidden" r:id="rId17"/>
    <sheet name="Liquidazione Iva" sheetId="16" state="hidden" r:id="rId18"/>
    <sheet name="Cash Flow" sheetId="30" r:id="rId19"/>
  </sheets>
  <calcPr calcId="145621"/>
</workbook>
</file>

<file path=xl/calcChain.xml><?xml version="1.0" encoding="utf-8"?>
<calcChain xmlns="http://schemas.openxmlformats.org/spreadsheetml/2006/main">
  <c r="N19" i="30" l="1"/>
  <c r="O19" i="30"/>
  <c r="P19" i="30"/>
  <c r="Q19" i="30"/>
  <c r="R19" i="30"/>
  <c r="S19" i="30"/>
  <c r="T19" i="30"/>
  <c r="U19" i="30"/>
  <c r="V19" i="30"/>
  <c r="W19" i="30"/>
  <c r="X19" i="30"/>
  <c r="Y19" i="30"/>
  <c r="Z19" i="30"/>
  <c r="AA19" i="30"/>
  <c r="AB19" i="30"/>
  <c r="AC19" i="30"/>
  <c r="AD19" i="30"/>
  <c r="AE19" i="30"/>
  <c r="AF19" i="30"/>
  <c r="AG19" i="30"/>
  <c r="AH19" i="30"/>
  <c r="AI19" i="30"/>
  <c r="AJ19" i="30"/>
  <c r="AK19" i="30"/>
  <c r="H19" i="30"/>
  <c r="I19" i="30"/>
  <c r="J19" i="30"/>
  <c r="K19" i="30"/>
  <c r="L19" i="30"/>
  <c r="M19" i="30"/>
  <c r="G19" i="30"/>
  <c r="F19" i="30"/>
  <c r="D19" i="30"/>
  <c r="E19" i="30"/>
  <c r="C19" i="30"/>
  <c r="G10" i="30"/>
  <c r="H10" i="30"/>
  <c r="I10" i="30"/>
  <c r="J10" i="30"/>
  <c r="K10" i="30"/>
  <c r="L10" i="30"/>
  <c r="M10" i="30"/>
  <c r="N10" i="30"/>
  <c r="O10" i="30"/>
  <c r="P10" i="30"/>
  <c r="Q10" i="30"/>
  <c r="R10" i="30"/>
  <c r="S10" i="30"/>
  <c r="T10" i="30"/>
  <c r="U10" i="30"/>
  <c r="V10" i="30"/>
  <c r="W10" i="30"/>
  <c r="X10" i="30"/>
  <c r="Y10" i="30"/>
  <c r="Z10" i="30"/>
  <c r="AA10" i="30"/>
  <c r="AB10" i="30"/>
  <c r="AC10" i="30"/>
  <c r="AD10" i="30"/>
  <c r="AE10" i="30"/>
  <c r="AF10" i="30"/>
  <c r="AG10" i="30"/>
  <c r="AH10" i="30"/>
  <c r="AI10" i="30"/>
  <c r="AJ10" i="30"/>
  <c r="AK10" i="30"/>
  <c r="AL10" i="30"/>
  <c r="E10" i="30"/>
  <c r="F10" i="30"/>
  <c r="D10" i="30"/>
  <c r="C10" i="30"/>
  <c r="J34" i="30"/>
  <c r="K34" i="30"/>
  <c r="L34" i="30"/>
  <c r="M34" i="30"/>
  <c r="N34" i="30"/>
  <c r="O34" i="30"/>
  <c r="P34" i="30"/>
  <c r="Q34" i="30"/>
  <c r="R34" i="30"/>
  <c r="S34" i="30"/>
  <c r="I34" i="30"/>
  <c r="H34" i="30"/>
  <c r="G34" i="30"/>
  <c r="F34" i="30"/>
  <c r="E34" i="30"/>
  <c r="D34" i="30"/>
  <c r="C34" i="30"/>
  <c r="P24" i="30"/>
  <c r="Q24" i="30"/>
  <c r="R24" i="30"/>
  <c r="S24" i="30"/>
  <c r="T24" i="30"/>
  <c r="U24" i="30"/>
  <c r="V24" i="30"/>
  <c r="W24" i="30"/>
  <c r="X24" i="30"/>
  <c r="Y24" i="30"/>
  <c r="Z24" i="30"/>
  <c r="AA24" i="30"/>
  <c r="AB24" i="30"/>
  <c r="AC24" i="30"/>
  <c r="AD24" i="30"/>
  <c r="AE24" i="30"/>
  <c r="AF24" i="30"/>
  <c r="AG24" i="30"/>
  <c r="AH24" i="30"/>
  <c r="AI24" i="30"/>
  <c r="AJ24" i="30"/>
  <c r="AK24" i="30"/>
  <c r="AL24" i="30"/>
  <c r="P25" i="30"/>
  <c r="Q25" i="30"/>
  <c r="R25" i="30"/>
  <c r="S25" i="30"/>
  <c r="T25" i="30"/>
  <c r="U25" i="30"/>
  <c r="V25" i="30"/>
  <c r="W25" i="30"/>
  <c r="X25" i="30"/>
  <c r="Y25" i="30"/>
  <c r="Z25" i="30"/>
  <c r="AA25" i="30"/>
  <c r="AB25" i="30"/>
  <c r="AC25" i="30"/>
  <c r="AD25" i="30"/>
  <c r="AE25" i="30"/>
  <c r="AF25" i="30"/>
  <c r="AG25" i="30"/>
  <c r="AH25" i="30"/>
  <c r="AI25" i="30"/>
  <c r="AJ25" i="30"/>
  <c r="AK25" i="30"/>
  <c r="AL25" i="30"/>
  <c r="P26" i="30"/>
  <c r="Q26" i="30"/>
  <c r="R26" i="30"/>
  <c r="S26" i="30"/>
  <c r="T26" i="30"/>
  <c r="U26" i="30"/>
  <c r="V26" i="30"/>
  <c r="W26" i="30"/>
  <c r="X26" i="30"/>
  <c r="Y26" i="30"/>
  <c r="AA26" i="30"/>
  <c r="AB26" i="30"/>
  <c r="AC26" i="30"/>
  <c r="AD26" i="30"/>
  <c r="AE26" i="30"/>
  <c r="AF26" i="30"/>
  <c r="AG26" i="30"/>
  <c r="AH26" i="30"/>
  <c r="AI26" i="30"/>
  <c r="AJ26" i="30"/>
  <c r="AK26" i="30"/>
  <c r="D24" i="30"/>
  <c r="E24" i="30"/>
  <c r="F24" i="30"/>
  <c r="G24" i="30"/>
  <c r="H24" i="30"/>
  <c r="I24" i="30"/>
  <c r="J24" i="30"/>
  <c r="K24" i="30"/>
  <c r="L24" i="30"/>
  <c r="M24" i="30"/>
  <c r="N24" i="30"/>
  <c r="O24" i="30"/>
  <c r="D25" i="30"/>
  <c r="E25" i="30"/>
  <c r="F25" i="30"/>
  <c r="G25" i="30"/>
  <c r="H25" i="30"/>
  <c r="I25" i="30"/>
  <c r="J25" i="30"/>
  <c r="K25" i="30"/>
  <c r="L25" i="30"/>
  <c r="M25" i="30"/>
  <c r="N25" i="30"/>
  <c r="O25" i="30"/>
  <c r="D26" i="30"/>
  <c r="E26" i="30"/>
  <c r="F26" i="30"/>
  <c r="G26" i="30"/>
  <c r="H26" i="30"/>
  <c r="I26" i="30"/>
  <c r="J26" i="30"/>
  <c r="K26" i="30"/>
  <c r="L26" i="30"/>
  <c r="M26" i="30"/>
  <c r="O26" i="30"/>
  <c r="D27" i="30"/>
  <c r="E27" i="30"/>
  <c r="F27" i="30"/>
  <c r="G27" i="30"/>
  <c r="H27" i="30"/>
  <c r="I27" i="30"/>
  <c r="J27" i="30"/>
  <c r="K27" i="30"/>
  <c r="L27" i="30"/>
  <c r="M27" i="30"/>
  <c r="C28" i="30"/>
  <c r="C27" i="30"/>
  <c r="C26" i="30"/>
  <c r="C25" i="30"/>
  <c r="C24" i="30"/>
  <c r="C30" i="30" s="1"/>
  <c r="D20" i="30"/>
  <c r="E20" i="30"/>
  <c r="F20" i="30"/>
  <c r="G20" i="30"/>
  <c r="H20" i="30"/>
  <c r="I20" i="30"/>
  <c r="J20" i="30"/>
  <c r="K20" i="30"/>
  <c r="L20" i="30"/>
  <c r="M20" i="30"/>
  <c r="N20" i="30"/>
  <c r="O20" i="30"/>
  <c r="P20" i="30"/>
  <c r="Q20" i="30"/>
  <c r="R20" i="30"/>
  <c r="S20" i="30"/>
  <c r="T20" i="30"/>
  <c r="U20" i="30"/>
  <c r="V20" i="30"/>
  <c r="W20" i="30"/>
  <c r="X20" i="30"/>
  <c r="Y20" i="30"/>
  <c r="Z20" i="30"/>
  <c r="AA20" i="30"/>
  <c r="AB20" i="30"/>
  <c r="AC20" i="30"/>
  <c r="AD20" i="30"/>
  <c r="AE20" i="30"/>
  <c r="AF20" i="30"/>
  <c r="AG20" i="30"/>
  <c r="AH20" i="30"/>
  <c r="AI20" i="30"/>
  <c r="AJ20" i="30"/>
  <c r="AK20" i="30"/>
  <c r="AL20" i="30"/>
  <c r="C20" i="30"/>
  <c r="D18" i="30"/>
  <c r="E18" i="30"/>
  <c r="F18" i="30"/>
  <c r="G18" i="30"/>
  <c r="H18" i="30"/>
  <c r="I18" i="30"/>
  <c r="J18" i="30"/>
  <c r="K18" i="30"/>
  <c r="L18" i="30"/>
  <c r="M18" i="30"/>
  <c r="N18" i="30"/>
  <c r="O18" i="30"/>
  <c r="P18" i="30"/>
  <c r="Q18" i="30"/>
  <c r="R18" i="30"/>
  <c r="S18" i="30"/>
  <c r="T18" i="30"/>
  <c r="U18" i="30"/>
  <c r="V18" i="30"/>
  <c r="W18" i="30"/>
  <c r="X18" i="30"/>
  <c r="Y18" i="30"/>
  <c r="Z18" i="30"/>
  <c r="AA18" i="30"/>
  <c r="AB18" i="30"/>
  <c r="AC18" i="30"/>
  <c r="AD18" i="30"/>
  <c r="AE18" i="30"/>
  <c r="AF18" i="30"/>
  <c r="AG18" i="30"/>
  <c r="AH18" i="30"/>
  <c r="AI18" i="30"/>
  <c r="AJ18" i="30"/>
  <c r="AK18" i="30"/>
  <c r="AL18" i="30"/>
  <c r="C18" i="30"/>
  <c r="D12" i="30"/>
  <c r="E12" i="30"/>
  <c r="F12" i="30"/>
  <c r="G12" i="30"/>
  <c r="H12" i="30"/>
  <c r="I12" i="30"/>
  <c r="J12" i="30"/>
  <c r="K12" i="30"/>
  <c r="L12" i="30"/>
  <c r="M12" i="30"/>
  <c r="N12" i="30"/>
  <c r="O12" i="30"/>
  <c r="P12" i="30"/>
  <c r="Q12" i="30"/>
  <c r="R12" i="30"/>
  <c r="S12" i="30"/>
  <c r="T12" i="30"/>
  <c r="U12" i="30"/>
  <c r="V12" i="30"/>
  <c r="W12" i="30"/>
  <c r="X12" i="30"/>
  <c r="Y12" i="30"/>
  <c r="Z12" i="30"/>
  <c r="AA12" i="30"/>
  <c r="AB12" i="30"/>
  <c r="AC12" i="30"/>
  <c r="AD12" i="30"/>
  <c r="AE12" i="30"/>
  <c r="AF12" i="30"/>
  <c r="AG12" i="30"/>
  <c r="AH12" i="30"/>
  <c r="AI12" i="30"/>
  <c r="AJ12" i="30"/>
  <c r="AK12" i="30"/>
  <c r="AL12" i="30"/>
  <c r="C12" i="30"/>
  <c r="D11" i="30"/>
  <c r="E11" i="30"/>
  <c r="F11" i="30"/>
  <c r="G11" i="30"/>
  <c r="H11" i="30"/>
  <c r="I11" i="30"/>
  <c r="J11" i="30"/>
  <c r="K11" i="30"/>
  <c r="L11" i="30"/>
  <c r="M11" i="30"/>
  <c r="N11" i="30"/>
  <c r="O11" i="30"/>
  <c r="P11" i="30"/>
  <c r="Q11" i="30"/>
  <c r="R11" i="30"/>
  <c r="S11" i="30"/>
  <c r="T11" i="30"/>
  <c r="U11" i="30"/>
  <c r="V11" i="30"/>
  <c r="W11" i="30"/>
  <c r="X11" i="30"/>
  <c r="Y11" i="30"/>
  <c r="Z11" i="30"/>
  <c r="AA11" i="30"/>
  <c r="AB11" i="30"/>
  <c r="AC11" i="30"/>
  <c r="AD11" i="30"/>
  <c r="AE11" i="30"/>
  <c r="AF11" i="30"/>
  <c r="AG11" i="30"/>
  <c r="AH11" i="30"/>
  <c r="AI11" i="30"/>
  <c r="AJ11" i="30"/>
  <c r="AK11" i="30"/>
  <c r="AL11" i="30"/>
  <c r="C11" i="30"/>
  <c r="D9" i="30"/>
  <c r="E9" i="30"/>
  <c r="F9" i="30"/>
  <c r="G9" i="30"/>
  <c r="H9" i="30"/>
  <c r="I9" i="30"/>
  <c r="J9" i="30"/>
  <c r="K9" i="30"/>
  <c r="L9" i="30"/>
  <c r="M9" i="30"/>
  <c r="N9" i="30"/>
  <c r="O9" i="30"/>
  <c r="P9" i="30"/>
  <c r="Q9" i="30"/>
  <c r="R9" i="30"/>
  <c r="S9" i="30"/>
  <c r="T9" i="30"/>
  <c r="U9" i="30"/>
  <c r="V9" i="30"/>
  <c r="W9" i="30"/>
  <c r="X9" i="30"/>
  <c r="Y9" i="30"/>
  <c r="Z9" i="30"/>
  <c r="AA9" i="30"/>
  <c r="AB9" i="30"/>
  <c r="AC9" i="30"/>
  <c r="AD9" i="30"/>
  <c r="AE9" i="30"/>
  <c r="AF9" i="30"/>
  <c r="AG9" i="30"/>
  <c r="AH9" i="30"/>
  <c r="AI9" i="30"/>
  <c r="AJ9" i="30"/>
  <c r="AK9" i="30"/>
  <c r="AL9" i="30"/>
  <c r="C9" i="30"/>
  <c r="D8" i="30"/>
  <c r="E8" i="30"/>
  <c r="F8" i="30"/>
  <c r="G8" i="30"/>
  <c r="H8" i="30"/>
  <c r="I8" i="30"/>
  <c r="J8" i="30"/>
  <c r="K8" i="30"/>
  <c r="L8" i="30"/>
  <c r="M8" i="30"/>
  <c r="N8" i="30"/>
  <c r="O8" i="30"/>
  <c r="P8" i="30"/>
  <c r="Q8" i="30"/>
  <c r="R8" i="30"/>
  <c r="S8" i="30"/>
  <c r="T8" i="30"/>
  <c r="U8" i="30"/>
  <c r="V8" i="30"/>
  <c r="W8" i="30"/>
  <c r="X8" i="30"/>
  <c r="Y8" i="30"/>
  <c r="Z8" i="30"/>
  <c r="AA8" i="30"/>
  <c r="AB8" i="30"/>
  <c r="AC8" i="30"/>
  <c r="AD8" i="30"/>
  <c r="AE8" i="30"/>
  <c r="AF8" i="30"/>
  <c r="AG8" i="30"/>
  <c r="AH8" i="30"/>
  <c r="AI8" i="30"/>
  <c r="AJ8" i="30"/>
  <c r="AK8" i="30"/>
  <c r="AL8" i="30"/>
  <c r="C8" i="30"/>
  <c r="D7" i="30"/>
  <c r="E7" i="30"/>
  <c r="F7" i="30"/>
  <c r="G7" i="30"/>
  <c r="H7" i="30"/>
  <c r="I7" i="30"/>
  <c r="J7" i="30"/>
  <c r="K7" i="30"/>
  <c r="L7" i="30"/>
  <c r="M7" i="30"/>
  <c r="N7" i="30"/>
  <c r="O7" i="30"/>
  <c r="P7" i="30"/>
  <c r="Q7" i="30"/>
  <c r="R7" i="30"/>
  <c r="S7" i="30"/>
  <c r="T7" i="30"/>
  <c r="U7" i="30"/>
  <c r="V7" i="30"/>
  <c r="W7" i="30"/>
  <c r="X7" i="30"/>
  <c r="Y7" i="30"/>
  <c r="Z7" i="30"/>
  <c r="AA7" i="30"/>
  <c r="AB7" i="30"/>
  <c r="AC7" i="30"/>
  <c r="AD7" i="30"/>
  <c r="AE7" i="30"/>
  <c r="AF7" i="30"/>
  <c r="AG7" i="30"/>
  <c r="AH7" i="30"/>
  <c r="AI7" i="30"/>
  <c r="AJ7" i="30"/>
  <c r="AK7" i="30"/>
  <c r="AL7" i="30"/>
  <c r="C7" i="30"/>
  <c r="E6" i="30"/>
  <c r="F6" i="30"/>
  <c r="G6" i="30"/>
  <c r="H6" i="30"/>
  <c r="I6" i="30"/>
  <c r="J6" i="30"/>
  <c r="K6" i="30"/>
  <c r="L6" i="30"/>
  <c r="M6" i="30"/>
  <c r="N6" i="30"/>
  <c r="O6" i="30"/>
  <c r="P6" i="30"/>
  <c r="Q6" i="30"/>
  <c r="R6" i="30"/>
  <c r="S6" i="30"/>
  <c r="T6" i="30"/>
  <c r="U6" i="30"/>
  <c r="V6" i="30"/>
  <c r="W6" i="30"/>
  <c r="X6" i="30"/>
  <c r="Y6" i="30"/>
  <c r="Z6" i="30"/>
  <c r="AA6" i="30"/>
  <c r="AB6" i="30"/>
  <c r="AC6" i="30"/>
  <c r="AD6" i="30"/>
  <c r="AE6" i="30"/>
  <c r="AF6" i="30"/>
  <c r="AG6" i="30"/>
  <c r="AH6" i="30"/>
  <c r="AI6" i="30"/>
  <c r="AJ6" i="30"/>
  <c r="AK6" i="30"/>
  <c r="AL6" i="30"/>
  <c r="D6" i="30"/>
  <c r="C6" i="30"/>
  <c r="D5" i="30"/>
  <c r="E5" i="30"/>
  <c r="F5" i="30"/>
  <c r="G5" i="30"/>
  <c r="H5" i="30"/>
  <c r="I5" i="30"/>
  <c r="J5" i="30"/>
  <c r="K5" i="30"/>
  <c r="L5" i="30"/>
  <c r="M5" i="30"/>
  <c r="N5" i="30"/>
  <c r="O5" i="30"/>
  <c r="P5" i="30"/>
  <c r="Q5" i="30"/>
  <c r="R5" i="30"/>
  <c r="S5" i="30"/>
  <c r="T5" i="30"/>
  <c r="U5" i="30"/>
  <c r="V5" i="30"/>
  <c r="W5" i="30"/>
  <c r="X5" i="30"/>
  <c r="Y5" i="30"/>
  <c r="Z5" i="30"/>
  <c r="AA5" i="30"/>
  <c r="AB5" i="30"/>
  <c r="AC5" i="30"/>
  <c r="AD5" i="30"/>
  <c r="AE5" i="30"/>
  <c r="AF5" i="30"/>
  <c r="AG5" i="30"/>
  <c r="AH5" i="30"/>
  <c r="AI5" i="30"/>
  <c r="AJ5" i="30"/>
  <c r="AK5" i="30"/>
  <c r="AL5" i="30"/>
  <c r="C5" i="30"/>
  <c r="AK2" i="30"/>
  <c r="AL2" i="30"/>
  <c r="AB2" i="30"/>
  <c r="AC2" i="30"/>
  <c r="AD2" i="30"/>
  <c r="AE2" i="30"/>
  <c r="AF2" i="30"/>
  <c r="AG2" i="30"/>
  <c r="AH2" i="30"/>
  <c r="AI2" i="30"/>
  <c r="AJ2" i="30"/>
  <c r="W2" i="30"/>
  <c r="X2" i="30"/>
  <c r="Y2" i="30"/>
  <c r="Z2" i="30"/>
  <c r="AA2" i="30"/>
  <c r="D2" i="30"/>
  <c r="E2" i="30"/>
  <c r="F2" i="30"/>
  <c r="G2" i="30"/>
  <c r="H2" i="30"/>
  <c r="I2" i="30"/>
  <c r="J2" i="30"/>
  <c r="K2" i="30"/>
  <c r="L2" i="30"/>
  <c r="M2" i="30"/>
  <c r="N2" i="30"/>
  <c r="O2" i="30"/>
  <c r="P2" i="30"/>
  <c r="Q2" i="30"/>
  <c r="R2" i="30"/>
  <c r="S2" i="30"/>
  <c r="T2" i="30"/>
  <c r="U2" i="30"/>
  <c r="V2" i="30"/>
  <c r="C2" i="30"/>
  <c r="E17" i="13" l="1"/>
  <c r="F17" i="13"/>
  <c r="G17" i="13"/>
  <c r="H17" i="13"/>
  <c r="I17" i="13"/>
  <c r="J17" i="13"/>
  <c r="K17" i="13"/>
  <c r="L17" i="13"/>
  <c r="M17" i="13"/>
  <c r="N17" i="13"/>
  <c r="O17" i="13"/>
  <c r="P17" i="13"/>
  <c r="Q17" i="13"/>
  <c r="R17" i="13"/>
  <c r="S17" i="13"/>
  <c r="T17" i="13"/>
  <c r="V17" i="13"/>
  <c r="W17" i="13"/>
  <c r="X17" i="13"/>
  <c r="Y17" i="13"/>
  <c r="AA17" i="13"/>
  <c r="AB17" i="13"/>
  <c r="AC17" i="13"/>
  <c r="AD17" i="13"/>
  <c r="AE17" i="13"/>
  <c r="AF17" i="13"/>
  <c r="AH17" i="13"/>
  <c r="AI17" i="13"/>
  <c r="AJ17" i="13"/>
  <c r="AK17" i="13"/>
  <c r="AM17" i="13"/>
  <c r="D17" i="13"/>
  <c r="C71" i="12"/>
  <c r="D71" i="12"/>
  <c r="E71" i="12"/>
  <c r="F71" i="12"/>
  <c r="G71" i="12"/>
  <c r="H71" i="12"/>
  <c r="I71" i="12"/>
  <c r="J71" i="12"/>
  <c r="K71" i="12"/>
  <c r="L71" i="12"/>
  <c r="N71" i="12"/>
  <c r="O71" i="12"/>
  <c r="P71" i="12"/>
  <c r="Q71" i="12"/>
  <c r="R71" i="12"/>
  <c r="S71" i="12"/>
  <c r="T71" i="12"/>
  <c r="U71" i="12"/>
  <c r="V71" i="12"/>
  <c r="W71" i="12"/>
  <c r="X71" i="12"/>
  <c r="Z71" i="12"/>
  <c r="AA71" i="12"/>
  <c r="AB71" i="12"/>
  <c r="AC71" i="12"/>
  <c r="AD71" i="12"/>
  <c r="AE71" i="12"/>
  <c r="AF71" i="12"/>
  <c r="AG71" i="12"/>
  <c r="AH71" i="12"/>
  <c r="AI71" i="12"/>
  <c r="AJ71" i="12"/>
  <c r="B71" i="12"/>
  <c r="C10" i="29"/>
  <c r="D10" i="29"/>
  <c r="E10" i="29"/>
  <c r="F10" i="29"/>
  <c r="G10" i="29"/>
  <c r="H10" i="29"/>
  <c r="I10" i="29"/>
  <c r="J10" i="29"/>
  <c r="K10" i="29"/>
  <c r="L10" i="29"/>
  <c r="M10" i="29"/>
  <c r="N10" i="29"/>
  <c r="O10" i="29"/>
  <c r="P10" i="29"/>
  <c r="Q10" i="29"/>
  <c r="R10" i="29"/>
  <c r="S10" i="29"/>
  <c r="T10" i="29"/>
  <c r="U10" i="29"/>
  <c r="V10" i="29"/>
  <c r="W10" i="29"/>
  <c r="X10" i="29"/>
  <c r="Y10" i="29"/>
  <c r="Z10" i="29"/>
  <c r="AA10" i="29"/>
  <c r="AB10" i="29"/>
  <c r="AC10" i="29"/>
  <c r="AD10" i="29"/>
  <c r="AE10" i="29"/>
  <c r="AF10" i="29"/>
  <c r="AG10" i="29"/>
  <c r="AH10" i="29"/>
  <c r="AI10" i="29"/>
  <c r="AJ10" i="29"/>
  <c r="AK10" i="29"/>
  <c r="C11" i="29"/>
  <c r="D11" i="29"/>
  <c r="E11" i="29"/>
  <c r="F11" i="29"/>
  <c r="G11" i="29"/>
  <c r="H11" i="29"/>
  <c r="I11" i="29"/>
  <c r="J11" i="29"/>
  <c r="K11" i="29"/>
  <c r="L11" i="29"/>
  <c r="M11" i="29"/>
  <c r="N11" i="29"/>
  <c r="O11" i="29"/>
  <c r="P11" i="29"/>
  <c r="Q11" i="29"/>
  <c r="R11" i="29"/>
  <c r="S11" i="29"/>
  <c r="T11" i="29"/>
  <c r="U11" i="29"/>
  <c r="V11" i="29"/>
  <c r="W11" i="29"/>
  <c r="X11" i="29"/>
  <c r="Y11" i="29"/>
  <c r="Z11" i="29"/>
  <c r="AA11" i="29"/>
  <c r="AB11" i="29"/>
  <c r="AC11" i="29"/>
  <c r="AD11" i="29"/>
  <c r="AE11" i="29"/>
  <c r="AF11" i="29"/>
  <c r="AG11" i="29"/>
  <c r="AH11" i="29"/>
  <c r="AI11" i="29"/>
  <c r="AJ11" i="29"/>
  <c r="AK11" i="29"/>
  <c r="B10" i="29"/>
  <c r="B11" i="29"/>
  <c r="AK22" i="29"/>
  <c r="AI22" i="29"/>
  <c r="AH22" i="29"/>
  <c r="AG22" i="29"/>
  <c r="AF22" i="29"/>
  <c r="AD22" i="29"/>
  <c r="AC22" i="29"/>
  <c r="AB22" i="29"/>
  <c r="AA22" i="29"/>
  <c r="Z22" i="29"/>
  <c r="Y22" i="29"/>
  <c r="W22" i="29"/>
  <c r="V22" i="29"/>
  <c r="U22" i="29"/>
  <c r="T22" i="29"/>
  <c r="R22" i="29"/>
  <c r="Q22" i="29"/>
  <c r="P22" i="29"/>
  <c r="O22" i="29"/>
  <c r="N22" i="29"/>
  <c r="M22" i="29"/>
  <c r="L22" i="29"/>
  <c r="K22" i="29"/>
  <c r="J22" i="29"/>
  <c r="I22" i="29"/>
  <c r="H22" i="29"/>
  <c r="G22" i="29"/>
  <c r="F22" i="29"/>
  <c r="E22" i="29"/>
  <c r="D22" i="29"/>
  <c r="C22" i="29"/>
  <c r="B22" i="29"/>
  <c r="AK7" i="29"/>
  <c r="AJ7" i="29"/>
  <c r="AI7" i="29"/>
  <c r="AH7" i="29"/>
  <c r="AG7" i="29"/>
  <c r="AF7" i="29"/>
  <c r="AE7" i="29"/>
  <c r="AD7" i="29"/>
  <c r="AC7" i="29"/>
  <c r="AB7" i="29"/>
  <c r="AA7" i="29"/>
  <c r="Z7" i="29"/>
  <c r="Y7" i="29"/>
  <c r="X7" i="29"/>
  <c r="W7" i="29"/>
  <c r="V7" i="29"/>
  <c r="U7" i="29"/>
  <c r="T7" i="29"/>
  <c r="S7" i="29"/>
  <c r="R7" i="29"/>
  <c r="Q7" i="29"/>
  <c r="P7" i="29"/>
  <c r="O7" i="29"/>
  <c r="N7" i="29"/>
  <c r="M7" i="29"/>
  <c r="L7" i="29"/>
  <c r="K7" i="29"/>
  <c r="J7" i="29"/>
  <c r="I7" i="29"/>
  <c r="H7" i="29"/>
  <c r="G7" i="29"/>
  <c r="F7" i="29"/>
  <c r="E7" i="29"/>
  <c r="D7" i="29"/>
  <c r="C7" i="29"/>
  <c r="B7" i="29"/>
  <c r="C70" i="12"/>
  <c r="D70" i="12"/>
  <c r="E70" i="12"/>
  <c r="F70" i="12"/>
  <c r="G70" i="12"/>
  <c r="H70" i="12"/>
  <c r="I70" i="12"/>
  <c r="J70" i="12"/>
  <c r="K70" i="12"/>
  <c r="L70" i="12"/>
  <c r="N70" i="12"/>
  <c r="O70" i="12"/>
  <c r="P70" i="12"/>
  <c r="Q70" i="12"/>
  <c r="R70" i="12"/>
  <c r="S70" i="12"/>
  <c r="T70" i="12"/>
  <c r="U70" i="12"/>
  <c r="V70" i="12"/>
  <c r="W70" i="12"/>
  <c r="X70" i="12"/>
  <c r="Z70" i="12"/>
  <c r="AA70" i="12"/>
  <c r="AB70" i="12"/>
  <c r="AC70" i="12"/>
  <c r="AD70" i="12"/>
  <c r="AE70" i="12"/>
  <c r="AF70" i="12"/>
  <c r="AG70" i="12"/>
  <c r="AH70" i="12"/>
  <c r="AI70" i="12"/>
  <c r="AJ70" i="12"/>
  <c r="B70" i="12"/>
  <c r="T21" i="28"/>
  <c r="U21" i="28"/>
  <c r="V21" i="28"/>
  <c r="W21" i="28"/>
  <c r="Y21" i="28"/>
  <c r="Z21" i="28"/>
  <c r="AA21" i="28"/>
  <c r="AB21" i="28"/>
  <c r="AC21" i="28"/>
  <c r="AD21" i="28"/>
  <c r="AF21" i="28"/>
  <c r="AG21" i="28"/>
  <c r="AH21" i="28"/>
  <c r="AI21" i="28"/>
  <c r="AK21" i="28"/>
  <c r="C21" i="28"/>
  <c r="D21" i="28"/>
  <c r="E21" i="28"/>
  <c r="F21" i="28"/>
  <c r="G21" i="28"/>
  <c r="H21" i="28"/>
  <c r="I21" i="28"/>
  <c r="J21" i="28"/>
  <c r="K21" i="28"/>
  <c r="L21" i="28"/>
  <c r="M21" i="28"/>
  <c r="N21" i="28"/>
  <c r="O21" i="28"/>
  <c r="P21" i="28"/>
  <c r="Q21" i="28"/>
  <c r="R21" i="28"/>
  <c r="B21" i="28"/>
  <c r="C10" i="28"/>
  <c r="D10" i="28"/>
  <c r="E10" i="28"/>
  <c r="F10" i="28"/>
  <c r="G10" i="28"/>
  <c r="H10" i="28"/>
  <c r="I10" i="28"/>
  <c r="J10" i="28"/>
  <c r="K10" i="28"/>
  <c r="L10" i="28"/>
  <c r="M10" i="28"/>
  <c r="N10" i="28"/>
  <c r="O10" i="28"/>
  <c r="P10" i="28"/>
  <c r="Q10" i="28"/>
  <c r="R10" i="28"/>
  <c r="S10" i="28"/>
  <c r="T10" i="28"/>
  <c r="U10" i="28"/>
  <c r="V10" i="28"/>
  <c r="W10" i="28"/>
  <c r="X10" i="28"/>
  <c r="Y10" i="28"/>
  <c r="Z10" i="28"/>
  <c r="AA10" i="28"/>
  <c r="AB10" i="28"/>
  <c r="AC10" i="28"/>
  <c r="AD10" i="28"/>
  <c r="AE10" i="28"/>
  <c r="AF10" i="28"/>
  <c r="AG10" i="28"/>
  <c r="AH10" i="28"/>
  <c r="AI10" i="28"/>
  <c r="AJ10" i="28"/>
  <c r="AK10" i="28"/>
  <c r="B10" i="28"/>
  <c r="AI7" i="28"/>
  <c r="AJ7" i="28"/>
  <c r="AK7" i="28"/>
  <c r="Z7" i="28"/>
  <c r="AA7" i="28"/>
  <c r="AB7" i="28"/>
  <c r="AC7" i="28"/>
  <c r="AD7" i="28"/>
  <c r="AE7" i="28"/>
  <c r="AF7" i="28"/>
  <c r="AG7" i="28"/>
  <c r="AH7" i="28"/>
  <c r="M7" i="28"/>
  <c r="N7" i="28"/>
  <c r="O7" i="28"/>
  <c r="P7" i="28"/>
  <c r="Q7" i="28"/>
  <c r="R7" i="28"/>
  <c r="S7" i="28"/>
  <c r="T7" i="28"/>
  <c r="U7" i="28"/>
  <c r="V7" i="28"/>
  <c r="W7" i="28"/>
  <c r="X7" i="28"/>
  <c r="Y7" i="28"/>
  <c r="C7" i="28"/>
  <c r="D7" i="28"/>
  <c r="E7" i="28"/>
  <c r="F7" i="28"/>
  <c r="G7" i="28"/>
  <c r="H7" i="28"/>
  <c r="I7" i="28"/>
  <c r="J7" i="28"/>
  <c r="K7" i="28"/>
  <c r="L7" i="28"/>
  <c r="B7" i="28"/>
  <c r="AB21" i="13" l="1"/>
  <c r="P21" i="13"/>
  <c r="D4" i="13"/>
  <c r="E4" i="13"/>
  <c r="F4" i="13"/>
  <c r="G4" i="13"/>
  <c r="H4" i="13"/>
  <c r="I4" i="13"/>
  <c r="J4" i="13"/>
  <c r="K4" i="13"/>
  <c r="L4" i="13"/>
  <c r="M4" i="13"/>
  <c r="N4" i="13"/>
  <c r="O4" i="13"/>
  <c r="P4" i="13"/>
  <c r="Q4" i="13"/>
  <c r="R4" i="13"/>
  <c r="S4" i="13"/>
  <c r="T4" i="13"/>
  <c r="U4" i="13"/>
  <c r="V4" i="13"/>
  <c r="W4" i="13"/>
  <c r="X4" i="13"/>
  <c r="Y4" i="13"/>
  <c r="Z4" i="13"/>
  <c r="AA4" i="13"/>
  <c r="AB4" i="13"/>
  <c r="AC4" i="13"/>
  <c r="AD4" i="13"/>
  <c r="AE4" i="13"/>
  <c r="AF4" i="13"/>
  <c r="AG4" i="13"/>
  <c r="AH4" i="13"/>
  <c r="AI4" i="13"/>
  <c r="AJ4" i="13"/>
  <c r="AK4" i="13"/>
  <c r="AL4" i="13"/>
  <c r="AM4" i="13"/>
  <c r="AI3" i="27"/>
  <c r="AJ3" i="27"/>
  <c r="AK3" i="27"/>
  <c r="AL3" i="27"/>
  <c r="AD3" i="27"/>
  <c r="AE3" i="27"/>
  <c r="AF3" i="27"/>
  <c r="AG3" i="27"/>
  <c r="AH3" i="27"/>
  <c r="U3" i="27"/>
  <c r="V3" i="27"/>
  <c r="W3" i="27"/>
  <c r="X3" i="27"/>
  <c r="Y3" i="27"/>
  <c r="Z3" i="27"/>
  <c r="AA3" i="27"/>
  <c r="AB3" i="27"/>
  <c r="AC3" i="27"/>
  <c r="D3" i="27"/>
  <c r="E3" i="27"/>
  <c r="F3" i="27"/>
  <c r="G3" i="27"/>
  <c r="H3" i="27"/>
  <c r="I3" i="27"/>
  <c r="J3" i="27"/>
  <c r="K3" i="27"/>
  <c r="L3" i="27"/>
  <c r="M3" i="27"/>
  <c r="N3" i="27"/>
  <c r="O3" i="27"/>
  <c r="P3" i="27"/>
  <c r="Q3" i="27"/>
  <c r="R3" i="27"/>
  <c r="S3" i="27"/>
  <c r="T3" i="27"/>
  <c r="C3" i="27"/>
  <c r="D31" i="26" l="1"/>
  <c r="E31" i="26"/>
  <c r="F31" i="26"/>
  <c r="G31" i="26"/>
  <c r="H31" i="26"/>
  <c r="I31" i="26"/>
  <c r="J31" i="26"/>
  <c r="K31" i="26"/>
  <c r="L31" i="26"/>
  <c r="M31" i="26"/>
  <c r="N31" i="26"/>
  <c r="O31" i="26"/>
  <c r="P31" i="26"/>
  <c r="Q31" i="26"/>
  <c r="R31" i="26"/>
  <c r="S31" i="26"/>
  <c r="T31" i="26"/>
  <c r="U31" i="26"/>
  <c r="V31" i="26"/>
  <c r="W31" i="26"/>
  <c r="X31" i="26"/>
  <c r="Y31" i="26"/>
  <c r="Z31" i="26"/>
  <c r="AA31" i="26"/>
  <c r="AB31" i="26"/>
  <c r="AC31" i="26"/>
  <c r="AD31" i="26"/>
  <c r="AE31" i="26"/>
  <c r="AF31" i="26"/>
  <c r="AG31" i="26"/>
  <c r="AH31" i="26"/>
  <c r="AI31" i="26"/>
  <c r="AJ31" i="26"/>
  <c r="AK31" i="26"/>
  <c r="AL31" i="26"/>
  <c r="AM31" i="26"/>
  <c r="C31" i="26"/>
  <c r="H16" i="14"/>
  <c r="I16" i="14"/>
  <c r="J16" i="14"/>
  <c r="K16" i="14"/>
  <c r="L16" i="14"/>
  <c r="M16" i="14"/>
  <c r="N16" i="14"/>
  <c r="O16" i="14"/>
  <c r="P16" i="14"/>
  <c r="Q16" i="14"/>
  <c r="R16" i="14"/>
  <c r="S16" i="14"/>
  <c r="T16" i="14"/>
  <c r="U16" i="14"/>
  <c r="V16" i="14"/>
  <c r="W16" i="14"/>
  <c r="X16" i="14"/>
  <c r="Y16" i="14"/>
  <c r="Z16" i="14"/>
  <c r="AA16" i="14"/>
  <c r="AB16" i="14"/>
  <c r="AC16" i="14"/>
  <c r="AD16" i="14"/>
  <c r="AE16" i="14"/>
  <c r="AF16" i="14"/>
  <c r="AG16" i="14"/>
  <c r="AH16" i="14"/>
  <c r="AI16" i="14"/>
  <c r="AJ16" i="14"/>
  <c r="AK16" i="14"/>
  <c r="AL16" i="14"/>
  <c r="AM16" i="14"/>
  <c r="G16" i="14"/>
  <c r="F16" i="14"/>
  <c r="E16" i="14"/>
  <c r="C56" i="11"/>
  <c r="D56" i="11" s="1"/>
  <c r="E56" i="11" s="1"/>
  <c r="F56" i="11" s="1"/>
  <c r="G56" i="11" s="1"/>
  <c r="H56" i="11" s="1"/>
  <c r="I56" i="11" s="1"/>
  <c r="J56" i="11" s="1"/>
  <c r="K56" i="11" s="1"/>
  <c r="L56" i="11" s="1"/>
  <c r="M56" i="11" s="1"/>
  <c r="N56" i="11" s="1"/>
  <c r="O56" i="11" s="1"/>
  <c r="P56" i="11" s="1"/>
  <c r="Q56" i="11" s="1"/>
  <c r="R56" i="11" s="1"/>
  <c r="S56" i="11" s="1"/>
  <c r="T56" i="11" s="1"/>
  <c r="U56" i="11" s="1"/>
  <c r="V56" i="11" s="1"/>
  <c r="W56" i="11" s="1"/>
  <c r="X56" i="11" s="1"/>
  <c r="Y56" i="11" s="1"/>
  <c r="Z56" i="11" s="1"/>
  <c r="AA56" i="11" s="1"/>
  <c r="AB56" i="11" s="1"/>
  <c r="AC56" i="11" s="1"/>
  <c r="AD56" i="11" s="1"/>
  <c r="AE56" i="11" s="1"/>
  <c r="AF56" i="11" s="1"/>
  <c r="AG56" i="11" s="1"/>
  <c r="AH56" i="11" s="1"/>
  <c r="AI56" i="11" s="1"/>
  <c r="AJ56" i="11" s="1"/>
  <c r="AK56" i="11" s="1"/>
  <c r="AL56" i="11" s="1"/>
  <c r="D16" i="14"/>
  <c r="AD41" i="26"/>
  <c r="AE41" i="26"/>
  <c r="AF41" i="26"/>
  <c r="AG41" i="26"/>
  <c r="AH41" i="26"/>
  <c r="AI41" i="26"/>
  <c r="AJ41" i="26"/>
  <c r="AK41" i="26"/>
  <c r="AL41" i="26"/>
  <c r="AM41" i="26"/>
  <c r="I41" i="26"/>
  <c r="J41" i="26"/>
  <c r="K41" i="26"/>
  <c r="L41" i="26"/>
  <c r="M41" i="26"/>
  <c r="N41" i="26"/>
  <c r="O41" i="26"/>
  <c r="P41" i="26"/>
  <c r="Q41" i="26"/>
  <c r="R41" i="26"/>
  <c r="S41" i="26"/>
  <c r="T41" i="26"/>
  <c r="U41" i="26"/>
  <c r="V41" i="26"/>
  <c r="W41" i="26"/>
  <c r="X41" i="26"/>
  <c r="Y41" i="26"/>
  <c r="Z41" i="26"/>
  <c r="AA41" i="26"/>
  <c r="AB41" i="26"/>
  <c r="AC41" i="26"/>
  <c r="D41" i="26"/>
  <c r="E41" i="26"/>
  <c r="F41" i="26"/>
  <c r="G41" i="26"/>
  <c r="H41" i="26"/>
  <c r="C41" i="26"/>
  <c r="D39" i="26"/>
  <c r="E39" i="26"/>
  <c r="F39" i="26"/>
  <c r="G39" i="26"/>
  <c r="H39" i="26"/>
  <c r="I39" i="26"/>
  <c r="J39" i="26"/>
  <c r="K39" i="26"/>
  <c r="L39" i="26"/>
  <c r="M39" i="26"/>
  <c r="N39" i="26"/>
  <c r="O39" i="26"/>
  <c r="P39" i="26"/>
  <c r="Q39" i="26"/>
  <c r="R39" i="26"/>
  <c r="S39" i="26"/>
  <c r="T39" i="26"/>
  <c r="U39" i="26"/>
  <c r="V39" i="26"/>
  <c r="W39" i="26"/>
  <c r="X39" i="26"/>
  <c r="Y39" i="26"/>
  <c r="Z39" i="26"/>
  <c r="AA39" i="26"/>
  <c r="AB39" i="26"/>
  <c r="AC39" i="26"/>
  <c r="AD39" i="26"/>
  <c r="AE39" i="26"/>
  <c r="AF39" i="26"/>
  <c r="AG39" i="26"/>
  <c r="AH39" i="26"/>
  <c r="AI39" i="26"/>
  <c r="AJ39" i="26"/>
  <c r="AK39" i="26"/>
  <c r="AL39" i="26"/>
  <c r="AM39" i="26"/>
  <c r="C39" i="26"/>
  <c r="C27" i="12"/>
  <c r="D27" i="12"/>
  <c r="E27" i="12"/>
  <c r="F27" i="12"/>
  <c r="G27" i="12"/>
  <c r="H27" i="12"/>
  <c r="I27" i="12"/>
  <c r="J27" i="12"/>
  <c r="K27" i="12"/>
  <c r="L27" i="12"/>
  <c r="M27" i="12"/>
  <c r="N27" i="12"/>
  <c r="O27" i="12"/>
  <c r="P27" i="12"/>
  <c r="Q27" i="12"/>
  <c r="R27" i="12"/>
  <c r="S27" i="12"/>
  <c r="T27" i="12"/>
  <c r="U27" i="12"/>
  <c r="V27" i="12"/>
  <c r="W27" i="12"/>
  <c r="X27" i="12"/>
  <c r="Y27" i="12"/>
  <c r="Z27" i="12"/>
  <c r="AA27" i="12"/>
  <c r="AB27" i="12"/>
  <c r="AC27" i="12"/>
  <c r="AD27" i="12"/>
  <c r="AE27" i="12"/>
  <c r="AF27" i="12"/>
  <c r="AG27" i="12"/>
  <c r="AH27" i="12"/>
  <c r="AI27" i="12"/>
  <c r="AJ27" i="12"/>
  <c r="AK27" i="12"/>
  <c r="B27" i="12"/>
  <c r="C63" i="12"/>
  <c r="D63" i="12"/>
  <c r="E63" i="12"/>
  <c r="F63" i="12"/>
  <c r="G63" i="12"/>
  <c r="H63" i="12"/>
  <c r="I63" i="12"/>
  <c r="J63" i="12"/>
  <c r="K63" i="12"/>
  <c r="L63" i="12"/>
  <c r="M63" i="12"/>
  <c r="N63" i="12"/>
  <c r="O63" i="12"/>
  <c r="P63" i="12"/>
  <c r="Q63" i="12"/>
  <c r="R63" i="12"/>
  <c r="S63" i="12"/>
  <c r="T63" i="12"/>
  <c r="U63" i="12"/>
  <c r="V63" i="12"/>
  <c r="W63" i="12"/>
  <c r="X63" i="12"/>
  <c r="Y63" i="12"/>
  <c r="Z63" i="12"/>
  <c r="AA63" i="12"/>
  <c r="AB63" i="12"/>
  <c r="AC63" i="12"/>
  <c r="AD63" i="12"/>
  <c r="AE63" i="12"/>
  <c r="AF63" i="12"/>
  <c r="AG63" i="12"/>
  <c r="AH63" i="12"/>
  <c r="AI63" i="12"/>
  <c r="AJ63" i="12"/>
  <c r="AK63" i="12"/>
  <c r="B63" i="12"/>
  <c r="B37" i="11"/>
  <c r="H11" i="16"/>
  <c r="I11" i="16"/>
  <c r="J11" i="16"/>
  <c r="J7" i="16" s="1"/>
  <c r="K11" i="16"/>
  <c r="K7" i="16" s="1"/>
  <c r="L11" i="16"/>
  <c r="M11" i="16"/>
  <c r="N11" i="16"/>
  <c r="N7" i="16" s="1"/>
  <c r="O11" i="16"/>
  <c r="O7" i="16" s="1"/>
  <c r="P11" i="16"/>
  <c r="Q11" i="16"/>
  <c r="R11" i="16"/>
  <c r="R7" i="16" s="1"/>
  <c r="S11" i="16"/>
  <c r="S7" i="16" s="1"/>
  <c r="T11" i="16"/>
  <c r="U11" i="16"/>
  <c r="V11" i="16"/>
  <c r="V7" i="16" s="1"/>
  <c r="W11" i="16"/>
  <c r="W7" i="16" s="1"/>
  <c r="X11" i="16"/>
  <c r="Y11" i="16"/>
  <c r="Z11" i="16"/>
  <c r="Z7" i="16" s="1"/>
  <c r="AA11" i="16"/>
  <c r="AA7" i="16" s="1"/>
  <c r="AB11" i="16"/>
  <c r="AC11" i="16"/>
  <c r="AD11" i="16"/>
  <c r="AD7" i="16" s="1"/>
  <c r="AE11" i="16"/>
  <c r="AE7" i="16" s="1"/>
  <c r="AF11" i="16"/>
  <c r="AG11" i="16"/>
  <c r="AH11" i="16"/>
  <c r="AH7" i="16" s="1"/>
  <c r="AI11" i="16"/>
  <c r="AI7" i="16" s="1"/>
  <c r="AJ11" i="16"/>
  <c r="AK11" i="16"/>
  <c r="AL11" i="16"/>
  <c r="AL7" i="16" s="1"/>
  <c r="D7" i="16"/>
  <c r="E7" i="16"/>
  <c r="F7" i="16"/>
  <c r="G7" i="16"/>
  <c r="H7" i="16"/>
  <c r="I7" i="16"/>
  <c r="L7" i="16"/>
  <c r="M7" i="16"/>
  <c r="P7" i="16"/>
  <c r="Q7" i="16"/>
  <c r="T7" i="16"/>
  <c r="U7" i="16"/>
  <c r="X7" i="16"/>
  <c r="Y7" i="16"/>
  <c r="AB7" i="16"/>
  <c r="AC7" i="16"/>
  <c r="AF7" i="16"/>
  <c r="AG7" i="16"/>
  <c r="AJ7" i="16"/>
  <c r="AK7" i="16"/>
  <c r="C7" i="16"/>
  <c r="G11" i="16"/>
  <c r="F11" i="16"/>
  <c r="E11" i="16"/>
  <c r="D11" i="16"/>
  <c r="C11" i="16"/>
  <c r="E15" i="14"/>
  <c r="F15" i="14"/>
  <c r="G15" i="14"/>
  <c r="H15" i="14"/>
  <c r="I15" i="14"/>
  <c r="J15" i="14"/>
  <c r="K15" i="14"/>
  <c r="L15" i="14"/>
  <c r="M15" i="14"/>
  <c r="N15" i="14"/>
  <c r="O15" i="14"/>
  <c r="P15" i="14"/>
  <c r="Q15" i="14"/>
  <c r="R15" i="14"/>
  <c r="S15" i="14"/>
  <c r="T15" i="14"/>
  <c r="U15" i="14"/>
  <c r="V15" i="14"/>
  <c r="W15" i="14"/>
  <c r="X15" i="14"/>
  <c r="Y15" i="14"/>
  <c r="Z15" i="14"/>
  <c r="AA15" i="14"/>
  <c r="AB15" i="14"/>
  <c r="AC15" i="14"/>
  <c r="AD15" i="14"/>
  <c r="AE15" i="14"/>
  <c r="AF15" i="14"/>
  <c r="AG15" i="14"/>
  <c r="AH15" i="14"/>
  <c r="AI15" i="14"/>
  <c r="AJ15" i="14"/>
  <c r="AK15" i="14"/>
  <c r="AL15" i="14"/>
  <c r="AM15" i="14"/>
  <c r="D15" i="14"/>
  <c r="E9" i="16"/>
  <c r="F9" i="16"/>
  <c r="G9" i="16"/>
  <c r="H9" i="16"/>
  <c r="I9" i="16"/>
  <c r="J9" i="16"/>
  <c r="K9" i="16"/>
  <c r="L9" i="16"/>
  <c r="M9" i="16"/>
  <c r="N9" i="16"/>
  <c r="O9" i="16"/>
  <c r="P9" i="16"/>
  <c r="Q9" i="16"/>
  <c r="R9" i="16"/>
  <c r="S9" i="16"/>
  <c r="T9" i="16"/>
  <c r="U9" i="16"/>
  <c r="V9" i="16"/>
  <c r="W9" i="16"/>
  <c r="X9" i="16"/>
  <c r="Y9" i="16"/>
  <c r="Z9" i="16"/>
  <c r="AA9" i="16"/>
  <c r="AB9" i="16"/>
  <c r="AC9" i="16"/>
  <c r="AD9" i="16"/>
  <c r="AE9" i="16"/>
  <c r="AF9" i="16"/>
  <c r="AG9" i="16"/>
  <c r="AH9" i="16"/>
  <c r="AI9" i="16"/>
  <c r="AJ9" i="16"/>
  <c r="AK9" i="16"/>
  <c r="AL9" i="16"/>
  <c r="D9" i="16"/>
  <c r="C9" i="16"/>
  <c r="E13" i="14"/>
  <c r="F13" i="14"/>
  <c r="G13" i="14"/>
  <c r="H13" i="14"/>
  <c r="I13" i="14"/>
  <c r="J13" i="14"/>
  <c r="K13" i="14"/>
  <c r="L13" i="14"/>
  <c r="M13" i="14"/>
  <c r="N13" i="14"/>
  <c r="O13" i="14"/>
  <c r="P13" i="14"/>
  <c r="Q13" i="14"/>
  <c r="R13" i="14"/>
  <c r="S13" i="14"/>
  <c r="T13" i="14"/>
  <c r="U13" i="14"/>
  <c r="V13" i="14"/>
  <c r="W13" i="14"/>
  <c r="X13" i="14"/>
  <c r="Y13" i="14"/>
  <c r="Z13" i="14"/>
  <c r="AA13" i="14"/>
  <c r="AB13" i="14"/>
  <c r="AC13" i="14"/>
  <c r="AD13" i="14"/>
  <c r="AE13" i="14"/>
  <c r="AF13" i="14"/>
  <c r="AG13" i="14"/>
  <c r="AH13" i="14"/>
  <c r="AI13" i="14"/>
  <c r="AJ13" i="14"/>
  <c r="AK13" i="14"/>
  <c r="AL13" i="14"/>
  <c r="AM13" i="14"/>
  <c r="D13" i="14"/>
  <c r="E20" i="13"/>
  <c r="F20" i="13"/>
  <c r="G20" i="13"/>
  <c r="H20" i="13"/>
  <c r="I20" i="13"/>
  <c r="J20" i="13"/>
  <c r="K20" i="13"/>
  <c r="L20" i="13"/>
  <c r="M20" i="13"/>
  <c r="N20" i="13"/>
  <c r="O20" i="13"/>
  <c r="P20" i="13"/>
  <c r="Q20" i="13"/>
  <c r="R20" i="13"/>
  <c r="S20" i="13"/>
  <c r="T20" i="13"/>
  <c r="U20" i="13"/>
  <c r="V20" i="13"/>
  <c r="W20" i="13"/>
  <c r="X20" i="13"/>
  <c r="Y20" i="13"/>
  <c r="Z20" i="13"/>
  <c r="AA20" i="13"/>
  <c r="AB20" i="13"/>
  <c r="AC20" i="13"/>
  <c r="AD20" i="13"/>
  <c r="AE20" i="13"/>
  <c r="AF20" i="13"/>
  <c r="AG20" i="13"/>
  <c r="AH20" i="13"/>
  <c r="AI20" i="13"/>
  <c r="AJ20" i="13"/>
  <c r="AK20" i="13"/>
  <c r="AL20" i="13"/>
  <c r="AM20" i="13"/>
  <c r="D20" i="13"/>
  <c r="E5" i="13"/>
  <c r="F5" i="13"/>
  <c r="G5" i="13"/>
  <c r="H5" i="13"/>
  <c r="I5" i="13"/>
  <c r="J5" i="13"/>
  <c r="K5" i="13"/>
  <c r="L5" i="13"/>
  <c r="M5" i="13"/>
  <c r="N5" i="13"/>
  <c r="O5" i="13"/>
  <c r="P5" i="13"/>
  <c r="Q5" i="13"/>
  <c r="R5" i="13"/>
  <c r="S5" i="13"/>
  <c r="T5" i="13"/>
  <c r="U5" i="13"/>
  <c r="V5" i="13"/>
  <c r="W5" i="13"/>
  <c r="X5" i="13"/>
  <c r="Y5" i="13"/>
  <c r="Z5" i="13"/>
  <c r="AA5" i="13"/>
  <c r="AB5" i="13"/>
  <c r="AC5" i="13"/>
  <c r="AD5" i="13"/>
  <c r="AE5" i="13"/>
  <c r="AF5" i="13"/>
  <c r="AG5" i="13"/>
  <c r="AH5" i="13"/>
  <c r="AI5" i="13"/>
  <c r="AJ5" i="13"/>
  <c r="AK5" i="13"/>
  <c r="AL5" i="13"/>
  <c r="AM5" i="13"/>
  <c r="D5" i="13"/>
  <c r="AM35" i="26"/>
  <c r="C35" i="26"/>
  <c r="C33" i="26"/>
  <c r="C37" i="26" s="1"/>
  <c r="D14" i="14" l="1"/>
  <c r="C35" i="11" s="1"/>
  <c r="AL19" i="26"/>
  <c r="AK19" i="26"/>
  <c r="AJ19" i="26"/>
  <c r="AI19" i="26"/>
  <c r="AH19" i="26"/>
  <c r="AG19" i="26"/>
  <c r="AF19" i="26"/>
  <c r="AE19" i="26"/>
  <c r="AD19" i="26"/>
  <c r="AC19" i="26"/>
  <c r="AB19" i="26"/>
  <c r="AA19" i="26"/>
  <c r="Z19" i="26"/>
  <c r="Y19" i="26"/>
  <c r="X19" i="26"/>
  <c r="W19" i="26"/>
  <c r="V19" i="26"/>
  <c r="U19" i="26"/>
  <c r="T19" i="26"/>
  <c r="S19" i="26"/>
  <c r="R19" i="26"/>
  <c r="Q19" i="26"/>
  <c r="P19" i="26"/>
  <c r="O19" i="26"/>
  <c r="N19" i="26"/>
  <c r="M19" i="26"/>
  <c r="L19" i="26"/>
  <c r="K19" i="26"/>
  <c r="J19" i="26"/>
  <c r="I19" i="26"/>
  <c r="H19" i="26"/>
  <c r="G19" i="26"/>
  <c r="F19" i="26"/>
  <c r="E19" i="26"/>
  <c r="D19" i="26"/>
  <c r="C19" i="26"/>
  <c r="D18" i="26"/>
  <c r="D14" i="26"/>
  <c r="D16" i="26" s="1"/>
  <c r="D24" i="26" l="1"/>
  <c r="C25" i="26"/>
  <c r="E18" i="26"/>
  <c r="E14" i="14"/>
  <c r="D35" i="11" s="1"/>
  <c r="D20" i="26"/>
  <c r="C64" i="12"/>
  <c r="D64" i="12"/>
  <c r="E64" i="12"/>
  <c r="F64" i="12"/>
  <c r="G64" i="12"/>
  <c r="H64" i="12"/>
  <c r="I64" i="12"/>
  <c r="J64" i="12"/>
  <c r="K64" i="12"/>
  <c r="L64" i="12"/>
  <c r="M64" i="12"/>
  <c r="N64" i="12"/>
  <c r="O64" i="12"/>
  <c r="P64" i="12"/>
  <c r="Q64" i="12"/>
  <c r="R64" i="12"/>
  <c r="S64" i="12"/>
  <c r="T64" i="12"/>
  <c r="U64" i="12"/>
  <c r="V64" i="12"/>
  <c r="W64" i="12"/>
  <c r="X64" i="12"/>
  <c r="Y64" i="12"/>
  <c r="Z64" i="12"/>
  <c r="AA64" i="12"/>
  <c r="AB64" i="12"/>
  <c r="AC64" i="12"/>
  <c r="AD64" i="12"/>
  <c r="AE64" i="12"/>
  <c r="AF64" i="12"/>
  <c r="AG64" i="12"/>
  <c r="AH64" i="12"/>
  <c r="AI64" i="12"/>
  <c r="AJ64" i="12"/>
  <c r="AK64" i="12"/>
  <c r="B64" i="12"/>
  <c r="E16" i="13"/>
  <c r="F16" i="13"/>
  <c r="G16" i="13"/>
  <c r="H16" i="13"/>
  <c r="I16" i="13"/>
  <c r="J16" i="13"/>
  <c r="K16" i="13"/>
  <c r="L16" i="13"/>
  <c r="M16" i="13"/>
  <c r="N16" i="13"/>
  <c r="O16" i="13"/>
  <c r="P16" i="13"/>
  <c r="Q16" i="13"/>
  <c r="R16" i="13"/>
  <c r="S16" i="13"/>
  <c r="T16" i="13"/>
  <c r="U16" i="13"/>
  <c r="V16" i="13"/>
  <c r="W16" i="13"/>
  <c r="X16" i="13"/>
  <c r="Y16" i="13"/>
  <c r="Z16" i="13"/>
  <c r="AA16" i="13"/>
  <c r="AB16" i="13"/>
  <c r="AC16" i="13"/>
  <c r="AD16" i="13"/>
  <c r="AE16" i="13"/>
  <c r="AF16" i="13"/>
  <c r="AG16" i="13"/>
  <c r="AH16" i="13"/>
  <c r="AI16" i="13"/>
  <c r="AJ16" i="13"/>
  <c r="AK16" i="13"/>
  <c r="AL16" i="13"/>
  <c r="AM16" i="13"/>
  <c r="D16" i="13"/>
  <c r="E3" i="13"/>
  <c r="F3" i="13"/>
  <c r="G3" i="13"/>
  <c r="H3" i="13"/>
  <c r="I3" i="13"/>
  <c r="J3" i="13"/>
  <c r="K3" i="13"/>
  <c r="L3" i="13"/>
  <c r="M3" i="13"/>
  <c r="N3" i="13"/>
  <c r="O3" i="13"/>
  <c r="P3" i="13"/>
  <c r="Q3" i="13"/>
  <c r="R3" i="13"/>
  <c r="S3" i="13"/>
  <c r="T3" i="13"/>
  <c r="U3" i="13"/>
  <c r="V3" i="13"/>
  <c r="W3" i="13"/>
  <c r="X3" i="13"/>
  <c r="Y3" i="13"/>
  <c r="Z3" i="13"/>
  <c r="AA3" i="13"/>
  <c r="AB3" i="13"/>
  <c r="AC3" i="13"/>
  <c r="AD3" i="13"/>
  <c r="AE3" i="13"/>
  <c r="AF3" i="13"/>
  <c r="AG3" i="13"/>
  <c r="AH3" i="13"/>
  <c r="AI3" i="13"/>
  <c r="AJ3" i="13"/>
  <c r="AK3" i="13"/>
  <c r="AL3" i="13"/>
  <c r="AM3" i="13"/>
  <c r="D3" i="13"/>
  <c r="D28" i="25"/>
  <c r="E28" i="25"/>
  <c r="F28" i="25"/>
  <c r="G28" i="25"/>
  <c r="H28" i="25"/>
  <c r="I28" i="25"/>
  <c r="J28" i="25"/>
  <c r="K28" i="25"/>
  <c r="L28" i="25"/>
  <c r="M28" i="25"/>
  <c r="N28" i="25"/>
  <c r="O28" i="25"/>
  <c r="P28" i="25"/>
  <c r="Q28" i="25"/>
  <c r="R28" i="25"/>
  <c r="S28" i="25"/>
  <c r="T28" i="25"/>
  <c r="U28" i="25"/>
  <c r="V28" i="25"/>
  <c r="W28" i="25"/>
  <c r="X28" i="25"/>
  <c r="Y28" i="25"/>
  <c r="Z28" i="25"/>
  <c r="AA28" i="25"/>
  <c r="AB28" i="25"/>
  <c r="AC28" i="25"/>
  <c r="AD28" i="25"/>
  <c r="AE28" i="25"/>
  <c r="AF28" i="25"/>
  <c r="AG28" i="25"/>
  <c r="AH28" i="25"/>
  <c r="AI28" i="25"/>
  <c r="AJ28" i="25"/>
  <c r="AK28" i="25"/>
  <c r="AL28" i="25"/>
  <c r="AM28" i="25"/>
  <c r="C28" i="25"/>
  <c r="H26" i="25"/>
  <c r="I26" i="25"/>
  <c r="J26" i="25"/>
  <c r="K26" i="25"/>
  <c r="L26" i="25"/>
  <c r="M26" i="25"/>
  <c r="N26" i="25"/>
  <c r="O26" i="25"/>
  <c r="P26" i="25"/>
  <c r="Q26" i="25"/>
  <c r="R26" i="25"/>
  <c r="S26" i="25"/>
  <c r="T26" i="25"/>
  <c r="U26" i="25"/>
  <c r="V26" i="25"/>
  <c r="W26" i="25"/>
  <c r="X26" i="25"/>
  <c r="Y26" i="25"/>
  <c r="Z26" i="25"/>
  <c r="AA26" i="25"/>
  <c r="AB26" i="25"/>
  <c r="AC26" i="25"/>
  <c r="AD26" i="25"/>
  <c r="AE26" i="25"/>
  <c r="AF26" i="25"/>
  <c r="AG26" i="25"/>
  <c r="AH26" i="25"/>
  <c r="AI26" i="25"/>
  <c r="AJ26" i="25"/>
  <c r="AK26" i="25"/>
  <c r="AL26" i="25"/>
  <c r="AM26" i="25"/>
  <c r="F26" i="25"/>
  <c r="C26" i="25"/>
  <c r="D26" i="25"/>
  <c r="D33" i="26" l="1"/>
  <c r="D37" i="26" s="1"/>
  <c r="E24" i="26"/>
  <c r="E25" i="26"/>
  <c r="F14" i="14"/>
  <c r="E35" i="11" s="1"/>
  <c r="F18" i="26"/>
  <c r="D23" i="26"/>
  <c r="D35" i="26" s="1"/>
  <c r="D21" i="26"/>
  <c r="D22" i="26" s="1"/>
  <c r="D25" i="26" s="1"/>
  <c r="AM24" i="25"/>
  <c r="C24" i="25"/>
  <c r="C21" i="25"/>
  <c r="F35" i="11" l="1"/>
  <c r="F24" i="26"/>
  <c r="E20" i="26"/>
  <c r="G14" i="14"/>
  <c r="G18" i="26"/>
  <c r="F20" i="26"/>
  <c r="D16" i="25"/>
  <c r="E16" i="25"/>
  <c r="F16" i="25"/>
  <c r="G16" i="25"/>
  <c r="H16" i="25"/>
  <c r="I16" i="25"/>
  <c r="J16" i="25"/>
  <c r="K16" i="25"/>
  <c r="L16" i="25"/>
  <c r="M16" i="25"/>
  <c r="N16" i="25"/>
  <c r="O16" i="25"/>
  <c r="P16" i="25"/>
  <c r="Q16" i="25"/>
  <c r="R16" i="25"/>
  <c r="S16" i="25"/>
  <c r="T16" i="25"/>
  <c r="U16" i="25"/>
  <c r="V16" i="25"/>
  <c r="W16" i="25"/>
  <c r="X16" i="25"/>
  <c r="Y16" i="25"/>
  <c r="Z16" i="25"/>
  <c r="AA16" i="25"/>
  <c r="AB16" i="25"/>
  <c r="AC16" i="25"/>
  <c r="AD16" i="25"/>
  <c r="AE16" i="25"/>
  <c r="AF16" i="25"/>
  <c r="AG16" i="25"/>
  <c r="AH16" i="25"/>
  <c r="AI16" i="25"/>
  <c r="AJ16" i="25"/>
  <c r="AK16" i="25"/>
  <c r="AL16" i="25"/>
  <c r="C16" i="25"/>
  <c r="D15" i="25"/>
  <c r="E15" i="25" s="1"/>
  <c r="D11" i="25"/>
  <c r="D13" i="25" s="1"/>
  <c r="G35" i="11" l="1"/>
  <c r="G24" i="26"/>
  <c r="E23" i="26"/>
  <c r="E35" i="26" s="1"/>
  <c r="H14" i="14"/>
  <c r="H18" i="26"/>
  <c r="F23" i="26"/>
  <c r="F35" i="26" s="1"/>
  <c r="D17" i="25"/>
  <c r="F15" i="25"/>
  <c r="H35" i="11" l="1"/>
  <c r="H24" i="26"/>
  <c r="E33" i="26"/>
  <c r="E37" i="26" s="1"/>
  <c r="F33" i="26"/>
  <c r="F37" i="26" s="1"/>
  <c r="E21" i="26"/>
  <c r="E22" i="26" s="1"/>
  <c r="F21" i="26"/>
  <c r="I18" i="26"/>
  <c r="I24" i="26" s="1"/>
  <c r="I14" i="14"/>
  <c r="G15" i="25"/>
  <c r="D20" i="25"/>
  <c r="I35" i="11" l="1"/>
  <c r="F22" i="26"/>
  <c r="F25" i="26" s="1"/>
  <c r="G20" i="26"/>
  <c r="J14" i="14"/>
  <c r="J18" i="26"/>
  <c r="J24" i="26" s="1"/>
  <c r="D18" i="25"/>
  <c r="D19" i="25" s="1"/>
  <c r="D24" i="25"/>
  <c r="D21" i="25"/>
  <c r="E17" i="25" s="1"/>
  <c r="E20" i="25" s="1"/>
  <c r="H15" i="25"/>
  <c r="J35" i="11" l="1"/>
  <c r="G23" i="26"/>
  <c r="G35" i="26" s="1"/>
  <c r="K14" i="14"/>
  <c r="K18" i="26"/>
  <c r="K24" i="26" s="1"/>
  <c r="E18" i="25"/>
  <c r="E19" i="25" s="1"/>
  <c r="E24" i="25"/>
  <c r="E21" i="25"/>
  <c r="I15" i="25"/>
  <c r="K35" i="11" l="1"/>
  <c r="G33" i="26"/>
  <c r="G37" i="26" s="1"/>
  <c r="G21" i="26"/>
  <c r="G22" i="26" s="1"/>
  <c r="G25" i="26" s="1"/>
  <c r="L14" i="14"/>
  <c r="L18" i="26"/>
  <c r="L24" i="26" s="1"/>
  <c r="F17" i="25"/>
  <c r="F20" i="25" s="1"/>
  <c r="E26" i="25"/>
  <c r="F18" i="25"/>
  <c r="F19" i="25" s="1"/>
  <c r="F21" i="25" s="1"/>
  <c r="G17" i="25" s="1"/>
  <c r="G20" i="25" s="1"/>
  <c r="F24" i="25"/>
  <c r="J15" i="25"/>
  <c r="L35" i="11" l="1"/>
  <c r="H20" i="26"/>
  <c r="M18" i="26"/>
  <c r="M24" i="26" s="1"/>
  <c r="M14" i="14"/>
  <c r="G18" i="25"/>
  <c r="G19" i="25" s="1"/>
  <c r="G24" i="25"/>
  <c r="G21" i="25"/>
  <c r="K15" i="25"/>
  <c r="M35" i="11" l="1"/>
  <c r="H23" i="26"/>
  <c r="H35" i="26" s="1"/>
  <c r="N14" i="14"/>
  <c r="N18" i="26"/>
  <c r="N24" i="26" s="1"/>
  <c r="H17" i="25"/>
  <c r="H20" i="25" s="1"/>
  <c r="G26" i="25"/>
  <c r="H18" i="25"/>
  <c r="H19" i="25" s="1"/>
  <c r="H21" i="25" s="1"/>
  <c r="I17" i="25" s="1"/>
  <c r="I20" i="25" s="1"/>
  <c r="H24" i="25"/>
  <c r="L15" i="25"/>
  <c r="N35" i="11" l="1"/>
  <c r="H33" i="26"/>
  <c r="H37" i="26" s="1"/>
  <c r="H21" i="26"/>
  <c r="H22" i="26" s="1"/>
  <c r="H25" i="26" s="1"/>
  <c r="O14" i="14"/>
  <c r="O18" i="26"/>
  <c r="O24" i="26" s="1"/>
  <c r="I18" i="25"/>
  <c r="I19" i="25" s="1"/>
  <c r="I24" i="25"/>
  <c r="I21" i="25"/>
  <c r="J17" i="25" s="1"/>
  <c r="J20" i="25" s="1"/>
  <c r="M15" i="25"/>
  <c r="I20" i="26" l="1"/>
  <c r="P14" i="14"/>
  <c r="O35" i="11" s="1"/>
  <c r="P18" i="26"/>
  <c r="P24" i="26" s="1"/>
  <c r="J18" i="25"/>
  <c r="J19" i="25" s="1"/>
  <c r="J24" i="25"/>
  <c r="J21" i="25"/>
  <c r="K17" i="25" s="1"/>
  <c r="K20" i="25" s="1"/>
  <c r="N15" i="25"/>
  <c r="I23" i="26" l="1"/>
  <c r="I35" i="26" s="1"/>
  <c r="Q18" i="26"/>
  <c r="Q24" i="26" s="1"/>
  <c r="Q14" i="14"/>
  <c r="P35" i="11" s="1"/>
  <c r="K18" i="25"/>
  <c r="K19" i="25" s="1"/>
  <c r="K24" i="25"/>
  <c r="K21" i="25"/>
  <c r="L17" i="25" s="1"/>
  <c r="L20" i="25" s="1"/>
  <c r="O15" i="25"/>
  <c r="I33" i="26" l="1"/>
  <c r="I37" i="26" s="1"/>
  <c r="I21" i="26"/>
  <c r="I22" i="26" s="1"/>
  <c r="I25" i="26" s="1"/>
  <c r="R18" i="26"/>
  <c r="R24" i="26" s="1"/>
  <c r="R14" i="14"/>
  <c r="Q35" i="11" s="1"/>
  <c r="L18" i="25"/>
  <c r="L19" i="25" s="1"/>
  <c r="L24" i="25"/>
  <c r="L21" i="25"/>
  <c r="M17" i="25" s="1"/>
  <c r="M20" i="25" s="1"/>
  <c r="P15" i="25"/>
  <c r="J20" i="26" l="1"/>
  <c r="S14" i="14"/>
  <c r="R35" i="11" s="1"/>
  <c r="S18" i="26"/>
  <c r="S24" i="26" s="1"/>
  <c r="M18" i="25"/>
  <c r="M19" i="25" s="1"/>
  <c r="M24" i="25"/>
  <c r="M21" i="25"/>
  <c r="N17" i="25" s="1"/>
  <c r="N20" i="25" s="1"/>
  <c r="Q15" i="25"/>
  <c r="J23" i="26" l="1"/>
  <c r="J35" i="26" s="1"/>
  <c r="T14" i="14"/>
  <c r="S35" i="11" s="1"/>
  <c r="T18" i="26"/>
  <c r="T24" i="26" s="1"/>
  <c r="N18" i="25"/>
  <c r="N19" i="25" s="1"/>
  <c r="N24" i="25"/>
  <c r="N21" i="25"/>
  <c r="O17" i="25" s="1"/>
  <c r="O20" i="25" s="1"/>
  <c r="R15" i="25"/>
  <c r="J33" i="26" l="1"/>
  <c r="J37" i="26" s="1"/>
  <c r="J21" i="26"/>
  <c r="J22" i="26" s="1"/>
  <c r="J25" i="26" s="1"/>
  <c r="U18" i="26"/>
  <c r="U24" i="26" s="1"/>
  <c r="U14" i="14"/>
  <c r="T35" i="11" s="1"/>
  <c r="O18" i="25"/>
  <c r="O19" i="25" s="1"/>
  <c r="O24" i="25"/>
  <c r="O21" i="25"/>
  <c r="P17" i="25" s="1"/>
  <c r="P20" i="25" s="1"/>
  <c r="S15" i="25"/>
  <c r="K20" i="26" l="1"/>
  <c r="V14" i="14"/>
  <c r="U35" i="11" s="1"/>
  <c r="V18" i="26"/>
  <c r="V24" i="26" s="1"/>
  <c r="P18" i="25"/>
  <c r="P19" i="25" s="1"/>
  <c r="P24" i="25"/>
  <c r="P21" i="25"/>
  <c r="Q17" i="25" s="1"/>
  <c r="Q20" i="25" s="1"/>
  <c r="T15" i="25"/>
  <c r="K23" i="26" l="1"/>
  <c r="K35" i="26" s="1"/>
  <c r="W14" i="14"/>
  <c r="V35" i="11" s="1"/>
  <c r="W18" i="26"/>
  <c r="W24" i="26" s="1"/>
  <c r="Q18" i="25"/>
  <c r="Q19" i="25" s="1"/>
  <c r="Q24" i="25"/>
  <c r="Q21" i="25"/>
  <c r="R17" i="25" s="1"/>
  <c r="R20" i="25" s="1"/>
  <c r="U15" i="25"/>
  <c r="K33" i="26" l="1"/>
  <c r="K37" i="26" s="1"/>
  <c r="K21" i="26"/>
  <c r="K22" i="26" s="1"/>
  <c r="X14" i="14"/>
  <c r="W35" i="11" s="1"/>
  <c r="X18" i="26"/>
  <c r="X24" i="26" s="1"/>
  <c r="R18" i="25"/>
  <c r="R19" i="25" s="1"/>
  <c r="R24" i="25"/>
  <c r="R21" i="25"/>
  <c r="S17" i="25" s="1"/>
  <c r="S20" i="25" s="1"/>
  <c r="V15" i="25"/>
  <c r="K25" i="26" l="1"/>
  <c r="L20" i="26" s="1"/>
  <c r="Y18" i="26"/>
  <c r="Y24" i="26" s="1"/>
  <c r="Y14" i="14"/>
  <c r="X35" i="11" s="1"/>
  <c r="S18" i="25"/>
  <c r="S19" i="25" s="1"/>
  <c r="S24" i="25"/>
  <c r="S21" i="25"/>
  <c r="T17" i="25" s="1"/>
  <c r="T20" i="25" s="1"/>
  <c r="W15" i="25"/>
  <c r="L23" i="26" l="1"/>
  <c r="L35" i="26" s="1"/>
  <c r="Z14" i="14"/>
  <c r="Y35" i="11" s="1"/>
  <c r="Z18" i="26"/>
  <c r="Z24" i="26" s="1"/>
  <c r="T18" i="25"/>
  <c r="T19" i="25" s="1"/>
  <c r="T24" i="25"/>
  <c r="T21" i="25"/>
  <c r="U17" i="25" s="1"/>
  <c r="U20" i="25" s="1"/>
  <c r="X15" i="25"/>
  <c r="L33" i="26" l="1"/>
  <c r="L37" i="26" s="1"/>
  <c r="L21" i="26"/>
  <c r="L22" i="26" s="1"/>
  <c r="L25" i="26" s="1"/>
  <c r="M20" i="26" s="1"/>
  <c r="AA14" i="14"/>
  <c r="Z35" i="11" s="1"/>
  <c r="AA18" i="26"/>
  <c r="AA24" i="26" s="1"/>
  <c r="U18" i="25"/>
  <c r="U19" i="25" s="1"/>
  <c r="U24" i="25"/>
  <c r="U21" i="25"/>
  <c r="V17" i="25" s="1"/>
  <c r="V20" i="25" s="1"/>
  <c r="Y15" i="25"/>
  <c r="M23" i="26" l="1"/>
  <c r="M35" i="26" s="1"/>
  <c r="AB14" i="14"/>
  <c r="AA35" i="11" s="1"/>
  <c r="AB18" i="26"/>
  <c r="AB24" i="26" s="1"/>
  <c r="V18" i="25"/>
  <c r="V19" i="25" s="1"/>
  <c r="V24" i="25"/>
  <c r="V21" i="25"/>
  <c r="W17" i="25" s="1"/>
  <c r="W20" i="25" s="1"/>
  <c r="Z15" i="25"/>
  <c r="M33" i="26" l="1"/>
  <c r="M37" i="26" s="1"/>
  <c r="M21" i="26"/>
  <c r="M22" i="26" s="1"/>
  <c r="M25" i="26" s="1"/>
  <c r="AC18" i="26"/>
  <c r="AC24" i="26" s="1"/>
  <c r="AC14" i="14"/>
  <c r="AB35" i="11" s="1"/>
  <c r="W18" i="25"/>
  <c r="W19" i="25" s="1"/>
  <c r="W24" i="25"/>
  <c r="W21" i="25"/>
  <c r="X17" i="25" s="1"/>
  <c r="X20" i="25" s="1"/>
  <c r="AA15" i="25"/>
  <c r="N20" i="26" l="1"/>
  <c r="AD14" i="14"/>
  <c r="AC35" i="11" s="1"/>
  <c r="AD18" i="26"/>
  <c r="AD24" i="26" s="1"/>
  <c r="X18" i="25"/>
  <c r="X19" i="25" s="1"/>
  <c r="X24" i="25"/>
  <c r="X21" i="25"/>
  <c r="Y17" i="25" s="1"/>
  <c r="Y20" i="25" s="1"/>
  <c r="AB15" i="25"/>
  <c r="N23" i="26" l="1"/>
  <c r="N35" i="26" s="1"/>
  <c r="AE14" i="14"/>
  <c r="AD35" i="11" s="1"/>
  <c r="AE18" i="26"/>
  <c r="AE24" i="26" s="1"/>
  <c r="Y18" i="25"/>
  <c r="Y19" i="25" s="1"/>
  <c r="Y24" i="25"/>
  <c r="Y21" i="25"/>
  <c r="Z17" i="25" s="1"/>
  <c r="Z20" i="25" s="1"/>
  <c r="AC15" i="25"/>
  <c r="N33" i="26" l="1"/>
  <c r="N37" i="26" s="1"/>
  <c r="N21" i="26"/>
  <c r="N22" i="26" s="1"/>
  <c r="N25" i="26" s="1"/>
  <c r="AF14" i="14"/>
  <c r="AE35" i="11" s="1"/>
  <c r="AF18" i="26"/>
  <c r="AF24" i="26" s="1"/>
  <c r="Z18" i="25"/>
  <c r="Z19" i="25" s="1"/>
  <c r="Z24" i="25"/>
  <c r="Z21" i="25"/>
  <c r="AA17" i="25" s="1"/>
  <c r="AA20" i="25" s="1"/>
  <c r="AD15" i="25"/>
  <c r="O20" i="26" l="1"/>
  <c r="AG18" i="26"/>
  <c r="AG24" i="26" s="1"/>
  <c r="AG14" i="14"/>
  <c r="AF35" i="11" s="1"/>
  <c r="AA18" i="25"/>
  <c r="AA19" i="25" s="1"/>
  <c r="AA24" i="25"/>
  <c r="AA21" i="25"/>
  <c r="AB17" i="25" s="1"/>
  <c r="AB20" i="25" s="1"/>
  <c r="AE15" i="25"/>
  <c r="O23" i="26" l="1"/>
  <c r="O35" i="26" s="1"/>
  <c r="AH18" i="26"/>
  <c r="AH24" i="26" s="1"/>
  <c r="AH14" i="14"/>
  <c r="AG35" i="11" s="1"/>
  <c r="AB18" i="25"/>
  <c r="AB19" i="25" s="1"/>
  <c r="AB24" i="25"/>
  <c r="AB21" i="25"/>
  <c r="AC17" i="25" s="1"/>
  <c r="AC20" i="25" s="1"/>
  <c r="AF15" i="25"/>
  <c r="O33" i="26" l="1"/>
  <c r="O37" i="26" s="1"/>
  <c r="O21" i="26"/>
  <c r="O22" i="26" s="1"/>
  <c r="O25" i="26" s="1"/>
  <c r="AI14" i="14"/>
  <c r="AH35" i="11" s="1"/>
  <c r="AI18" i="26"/>
  <c r="AI24" i="26" s="1"/>
  <c r="AC18" i="25"/>
  <c r="AC19" i="25" s="1"/>
  <c r="AC24" i="25"/>
  <c r="AC21" i="25"/>
  <c r="AD17" i="25" s="1"/>
  <c r="AD20" i="25" s="1"/>
  <c r="AG15" i="25"/>
  <c r="P20" i="26" l="1"/>
  <c r="AJ14" i="14"/>
  <c r="AI35" i="11" s="1"/>
  <c r="AJ18" i="26"/>
  <c r="AJ24" i="26" s="1"/>
  <c r="AD18" i="25"/>
  <c r="AD19" i="25" s="1"/>
  <c r="AD24" i="25"/>
  <c r="AD21" i="25"/>
  <c r="AE17" i="25" s="1"/>
  <c r="AE20" i="25" s="1"/>
  <c r="AH15" i="25"/>
  <c r="P23" i="26" l="1"/>
  <c r="P35" i="26" s="1"/>
  <c r="AK18" i="26"/>
  <c r="AK24" i="26" s="1"/>
  <c r="AK14" i="14"/>
  <c r="AJ35" i="11" s="1"/>
  <c r="AE18" i="25"/>
  <c r="AE19" i="25" s="1"/>
  <c r="AE24" i="25"/>
  <c r="AE21" i="25"/>
  <c r="AF17" i="25" s="1"/>
  <c r="AF20" i="25" s="1"/>
  <c r="AI15" i="25"/>
  <c r="P33" i="26" l="1"/>
  <c r="P37" i="26" s="1"/>
  <c r="P21" i="26"/>
  <c r="P22" i="26" s="1"/>
  <c r="P25" i="26" s="1"/>
  <c r="AL14" i="14"/>
  <c r="AK35" i="11" s="1"/>
  <c r="AL18" i="26"/>
  <c r="AL24" i="26" s="1"/>
  <c r="AF18" i="25"/>
  <c r="AF19" i="25" s="1"/>
  <c r="AF24" i="25"/>
  <c r="AF21" i="25"/>
  <c r="AG17" i="25" s="1"/>
  <c r="AG20" i="25" s="1"/>
  <c r="AJ15" i="25"/>
  <c r="Q20" i="26" l="1"/>
  <c r="AM14" i="14"/>
  <c r="AL35" i="11" s="1"/>
  <c r="AM18" i="26"/>
  <c r="AM24" i="26" s="1"/>
  <c r="AG18" i="25"/>
  <c r="AG19" i="25" s="1"/>
  <c r="AG24" i="25"/>
  <c r="AG21" i="25"/>
  <c r="AH17" i="25" s="1"/>
  <c r="AH20" i="25" s="1"/>
  <c r="AK15" i="25"/>
  <c r="Q23" i="26" l="1"/>
  <c r="Q35" i="26" s="1"/>
  <c r="AH18" i="25"/>
  <c r="AH19" i="25" s="1"/>
  <c r="AH24" i="25"/>
  <c r="AH21" i="25"/>
  <c r="AI17" i="25" s="1"/>
  <c r="AI20" i="25" s="1"/>
  <c r="AL15" i="25"/>
  <c r="Q33" i="26" l="1"/>
  <c r="Q37" i="26" s="1"/>
  <c r="Q21" i="26"/>
  <c r="Q22" i="26" s="1"/>
  <c r="Q25" i="26" s="1"/>
  <c r="AI18" i="25"/>
  <c r="AI19" i="25" s="1"/>
  <c r="AI24" i="25"/>
  <c r="AI21" i="25"/>
  <c r="AJ17" i="25" s="1"/>
  <c r="AJ20" i="25" s="1"/>
  <c r="AM15" i="25"/>
  <c r="R20" i="26" l="1"/>
  <c r="AJ18" i="25"/>
  <c r="AJ19" i="25" s="1"/>
  <c r="AJ24" i="25"/>
  <c r="AJ21" i="25"/>
  <c r="AK17" i="25" s="1"/>
  <c r="AK20" i="25" s="1"/>
  <c r="R23" i="26" l="1"/>
  <c r="R35" i="26" s="1"/>
  <c r="AK18" i="25"/>
  <c r="AK19" i="25" s="1"/>
  <c r="AK24" i="25"/>
  <c r="AK21" i="25"/>
  <c r="AL17" i="25" s="1"/>
  <c r="AL20" i="25" s="1"/>
  <c r="R33" i="26" l="1"/>
  <c r="R37" i="26" s="1"/>
  <c r="R21" i="26"/>
  <c r="R22" i="26" s="1"/>
  <c r="R25" i="26" s="1"/>
  <c r="AL18" i="25"/>
  <c r="AL19" i="25" s="1"/>
  <c r="AL24" i="25"/>
  <c r="AL21" i="25"/>
  <c r="AM17" i="25" s="1"/>
  <c r="S20" i="26" l="1"/>
  <c r="D49" i="12"/>
  <c r="E49" i="12"/>
  <c r="F49" i="12"/>
  <c r="G49" i="12"/>
  <c r="H49" i="12"/>
  <c r="I49" i="12"/>
  <c r="J49" i="12"/>
  <c r="K49" i="12"/>
  <c r="L49" i="12"/>
  <c r="M49" i="12"/>
  <c r="N49" i="12"/>
  <c r="O49" i="12"/>
  <c r="P49" i="12"/>
  <c r="Q49" i="12"/>
  <c r="R49" i="12"/>
  <c r="S49" i="12"/>
  <c r="T49" i="12"/>
  <c r="U49" i="12"/>
  <c r="V49" i="12"/>
  <c r="W49" i="12"/>
  <c r="X49" i="12"/>
  <c r="Y49" i="12"/>
  <c r="Z49" i="12"/>
  <c r="AA49" i="12"/>
  <c r="AB49" i="12"/>
  <c r="AC49" i="12"/>
  <c r="AD49" i="12"/>
  <c r="AE49" i="12"/>
  <c r="AF49" i="12"/>
  <c r="AG49" i="12"/>
  <c r="AH49" i="12"/>
  <c r="AI49" i="12"/>
  <c r="AJ49" i="12"/>
  <c r="AK49" i="12"/>
  <c r="D50" i="12"/>
  <c r="E50" i="12"/>
  <c r="F50" i="12"/>
  <c r="G50" i="12"/>
  <c r="H50" i="12"/>
  <c r="I50" i="12"/>
  <c r="J50" i="12"/>
  <c r="K50" i="12"/>
  <c r="L50" i="12"/>
  <c r="M50" i="12"/>
  <c r="N50" i="12"/>
  <c r="O50" i="12"/>
  <c r="P50" i="12"/>
  <c r="Q50" i="12"/>
  <c r="R50" i="12"/>
  <c r="S50" i="12"/>
  <c r="T50" i="12"/>
  <c r="U50" i="12"/>
  <c r="V50" i="12"/>
  <c r="W50" i="12"/>
  <c r="X50" i="12"/>
  <c r="Y50" i="12"/>
  <c r="Z50" i="12"/>
  <c r="AA50" i="12"/>
  <c r="AB50" i="12"/>
  <c r="AC50" i="12"/>
  <c r="AD50" i="12"/>
  <c r="AE50" i="12"/>
  <c r="AF50" i="12"/>
  <c r="AG50" i="12"/>
  <c r="AH50" i="12"/>
  <c r="AI50" i="12"/>
  <c r="AJ50" i="12"/>
  <c r="AK50" i="12"/>
  <c r="D51" i="12"/>
  <c r="E51" i="12"/>
  <c r="F51" i="12"/>
  <c r="G51" i="12"/>
  <c r="H51" i="12"/>
  <c r="I51" i="12"/>
  <c r="J51" i="12"/>
  <c r="K51" i="12"/>
  <c r="L51" i="12"/>
  <c r="M51" i="12"/>
  <c r="N51" i="12"/>
  <c r="O51" i="12"/>
  <c r="P51" i="12"/>
  <c r="Q51" i="12"/>
  <c r="R51" i="12"/>
  <c r="S51" i="12"/>
  <c r="T51" i="12"/>
  <c r="U51" i="12"/>
  <c r="V51" i="12"/>
  <c r="W51" i="12"/>
  <c r="X51" i="12"/>
  <c r="Y51" i="12"/>
  <c r="Z51" i="12"/>
  <c r="AA51" i="12"/>
  <c r="AB51" i="12"/>
  <c r="AC51" i="12"/>
  <c r="AD51" i="12"/>
  <c r="AE51" i="12"/>
  <c r="AF51" i="12"/>
  <c r="AG51" i="12"/>
  <c r="AH51" i="12"/>
  <c r="AI51" i="12"/>
  <c r="AJ51" i="12"/>
  <c r="AK51" i="12"/>
  <c r="C51" i="12"/>
  <c r="B51" i="12"/>
  <c r="C33" i="11" s="1"/>
  <c r="C49" i="12"/>
  <c r="C50" i="12"/>
  <c r="B50" i="12"/>
  <c r="B49" i="12"/>
  <c r="AI4" i="30" l="1"/>
  <c r="AA4" i="30"/>
  <c r="S4" i="30"/>
  <c r="K4" i="30"/>
  <c r="AH4" i="30"/>
  <c r="Z4" i="30"/>
  <c r="R4" i="30"/>
  <c r="J4" i="30"/>
  <c r="F4" i="30"/>
  <c r="D4" i="30"/>
  <c r="AK4" i="30"/>
  <c r="AG4" i="30"/>
  <c r="AC4" i="30"/>
  <c r="Y4" i="30"/>
  <c r="U4" i="30"/>
  <c r="Q4" i="30"/>
  <c r="M4" i="30"/>
  <c r="I4" i="30"/>
  <c r="E4" i="30"/>
  <c r="AE4" i="30"/>
  <c r="W4" i="30"/>
  <c r="O4" i="30"/>
  <c r="G4" i="30"/>
  <c r="AL4" i="30"/>
  <c r="AD4" i="30"/>
  <c r="V4" i="30"/>
  <c r="N4" i="30"/>
  <c r="AJ4" i="30"/>
  <c r="AF4" i="30"/>
  <c r="AB4" i="30"/>
  <c r="X4" i="30"/>
  <c r="T4" i="30"/>
  <c r="P4" i="30"/>
  <c r="L4" i="30"/>
  <c r="H4" i="30"/>
  <c r="C4" i="30"/>
  <c r="S33" i="26"/>
  <c r="S37" i="26" s="1"/>
  <c r="S23" i="26"/>
  <c r="S35" i="26" s="1"/>
  <c r="D33" i="11"/>
  <c r="E33" i="11" s="1"/>
  <c r="F33" i="11" s="1"/>
  <c r="G33" i="11" s="1"/>
  <c r="H33" i="11" s="1"/>
  <c r="I33" i="11" s="1"/>
  <c r="J33" i="11" s="1"/>
  <c r="K33" i="11" s="1"/>
  <c r="L33" i="11" s="1"/>
  <c r="M33" i="11" s="1"/>
  <c r="N33" i="11" s="1"/>
  <c r="O33" i="11" s="1"/>
  <c r="P33" i="11" s="1"/>
  <c r="Q33" i="11" s="1"/>
  <c r="R33" i="11" s="1"/>
  <c r="S33" i="11" s="1"/>
  <c r="T33" i="11" s="1"/>
  <c r="U33" i="11" s="1"/>
  <c r="V33" i="11" s="1"/>
  <c r="W33" i="11" s="1"/>
  <c r="X33" i="11" s="1"/>
  <c r="Y33" i="11" s="1"/>
  <c r="Z33" i="11" s="1"/>
  <c r="AA33" i="11" s="1"/>
  <c r="AB33" i="11" s="1"/>
  <c r="AC33" i="11" s="1"/>
  <c r="AD33" i="11" s="1"/>
  <c r="AE33" i="11" s="1"/>
  <c r="AF33" i="11" s="1"/>
  <c r="AG33" i="11" s="1"/>
  <c r="AH33" i="11" s="1"/>
  <c r="AI33" i="11" s="1"/>
  <c r="AJ33" i="11" s="1"/>
  <c r="AK33" i="11" s="1"/>
  <c r="AL33" i="11" s="1"/>
  <c r="G199" i="24"/>
  <c r="J199" i="24"/>
  <c r="K199" i="24"/>
  <c r="L199" i="24"/>
  <c r="M199" i="24"/>
  <c r="N199" i="24"/>
  <c r="O199" i="24"/>
  <c r="P199" i="24"/>
  <c r="Q199" i="24"/>
  <c r="R199" i="24"/>
  <c r="S199" i="24"/>
  <c r="T199" i="24"/>
  <c r="U199" i="24"/>
  <c r="V199" i="24"/>
  <c r="W199" i="24"/>
  <c r="X199" i="24"/>
  <c r="Y199" i="24"/>
  <c r="Z199" i="24"/>
  <c r="AA199" i="24"/>
  <c r="AB199" i="24"/>
  <c r="AC199" i="24"/>
  <c r="AD199" i="24"/>
  <c r="AE199" i="24"/>
  <c r="AF199" i="24"/>
  <c r="AG199" i="24"/>
  <c r="AH199" i="24"/>
  <c r="AI199" i="24"/>
  <c r="AJ199" i="24"/>
  <c r="AK199" i="24"/>
  <c r="AL199" i="24"/>
  <c r="AM199" i="24"/>
  <c r="AN199" i="24"/>
  <c r="AO199" i="24"/>
  <c r="AP199" i="24"/>
  <c r="H199" i="24"/>
  <c r="I199" i="24"/>
  <c r="H171" i="24"/>
  <c r="I171" i="24"/>
  <c r="J171" i="24"/>
  <c r="K171" i="24"/>
  <c r="L171" i="24"/>
  <c r="M171" i="24"/>
  <c r="N171" i="24"/>
  <c r="O171" i="24"/>
  <c r="P171" i="24"/>
  <c r="Q171" i="24"/>
  <c r="R171" i="24"/>
  <c r="S171" i="24"/>
  <c r="T171" i="24"/>
  <c r="U171" i="24"/>
  <c r="V171" i="24"/>
  <c r="W171" i="24"/>
  <c r="X171" i="24"/>
  <c r="Y171" i="24"/>
  <c r="Z171" i="24"/>
  <c r="AA171" i="24"/>
  <c r="AB171" i="24"/>
  <c r="AC171" i="24"/>
  <c r="AD171" i="24"/>
  <c r="AE171" i="24"/>
  <c r="AF171" i="24"/>
  <c r="AG171" i="24"/>
  <c r="AH171" i="24"/>
  <c r="AI171" i="24"/>
  <c r="AJ171" i="24"/>
  <c r="AK171" i="24"/>
  <c r="AL171" i="24"/>
  <c r="AM171" i="24"/>
  <c r="AN171" i="24"/>
  <c r="AO171" i="24"/>
  <c r="AP171" i="24"/>
  <c r="H122" i="24"/>
  <c r="I122" i="24"/>
  <c r="J122" i="24"/>
  <c r="K122" i="24"/>
  <c r="L122" i="24"/>
  <c r="M122" i="24"/>
  <c r="N122" i="24"/>
  <c r="O122" i="24"/>
  <c r="P122" i="24"/>
  <c r="Q122" i="24"/>
  <c r="R122" i="24"/>
  <c r="S122" i="24"/>
  <c r="T122" i="24"/>
  <c r="U122" i="24"/>
  <c r="V122" i="24"/>
  <c r="W122" i="24"/>
  <c r="X122" i="24"/>
  <c r="Y122" i="24"/>
  <c r="Z122" i="24"/>
  <c r="AA122" i="24"/>
  <c r="AB122" i="24"/>
  <c r="AC122" i="24"/>
  <c r="AD122" i="24"/>
  <c r="AE122" i="24"/>
  <c r="AF122" i="24"/>
  <c r="AG122" i="24"/>
  <c r="AH122" i="24"/>
  <c r="AI122" i="24"/>
  <c r="AJ122" i="24"/>
  <c r="AK122" i="24"/>
  <c r="AL122" i="24"/>
  <c r="AM122" i="24"/>
  <c r="AN122" i="24"/>
  <c r="AO122" i="24"/>
  <c r="AP122" i="24"/>
  <c r="I153" i="24"/>
  <c r="I154" i="24"/>
  <c r="I155" i="24"/>
  <c r="I156" i="24"/>
  <c r="I157" i="24"/>
  <c r="I158" i="24"/>
  <c r="I159" i="24"/>
  <c r="I160" i="24"/>
  <c r="I161" i="24"/>
  <c r="I162" i="24"/>
  <c r="I163" i="24"/>
  <c r="I164" i="24"/>
  <c r="I165" i="24"/>
  <c r="I166" i="24"/>
  <c r="I167" i="24"/>
  <c r="I168" i="24"/>
  <c r="I169" i="24"/>
  <c r="H152" i="24"/>
  <c r="H153" i="24"/>
  <c r="H154" i="24"/>
  <c r="H155" i="24"/>
  <c r="H156" i="24"/>
  <c r="H157" i="24"/>
  <c r="H158" i="24"/>
  <c r="H159" i="24"/>
  <c r="H160" i="24"/>
  <c r="H161" i="24"/>
  <c r="H162" i="24"/>
  <c r="H163" i="24"/>
  <c r="H164" i="24"/>
  <c r="H165" i="24"/>
  <c r="H166" i="24"/>
  <c r="H167" i="24"/>
  <c r="H168" i="24"/>
  <c r="H169" i="24"/>
  <c r="H151" i="24"/>
  <c r="AU157" i="24"/>
  <c r="AU161" i="24"/>
  <c r="AU165" i="24"/>
  <c r="G152" i="24"/>
  <c r="G176" i="24" s="1"/>
  <c r="G153" i="24"/>
  <c r="G154" i="24"/>
  <c r="G155" i="24"/>
  <c r="G156" i="24"/>
  <c r="G180" i="24" s="1"/>
  <c r="G157" i="24"/>
  <c r="G181" i="24" s="1"/>
  <c r="H181" i="24" s="1"/>
  <c r="G158" i="24"/>
  <c r="G182" i="24" s="1"/>
  <c r="G159" i="24"/>
  <c r="G160" i="24"/>
  <c r="G184" i="24" s="1"/>
  <c r="G161" i="24"/>
  <c r="G185" i="24" s="1"/>
  <c r="H185" i="24" s="1"/>
  <c r="G162" i="24"/>
  <c r="G186" i="24" s="1"/>
  <c r="G163" i="24"/>
  <c r="G164" i="24"/>
  <c r="G188" i="24" s="1"/>
  <c r="G165" i="24"/>
  <c r="G189" i="24" s="1"/>
  <c r="H189" i="24" s="1"/>
  <c r="G166" i="24"/>
  <c r="G190" i="24" s="1"/>
  <c r="G167" i="24"/>
  <c r="G168" i="24"/>
  <c r="G192" i="24" s="1"/>
  <c r="G169" i="24"/>
  <c r="G193" i="24" s="1"/>
  <c r="H193" i="24" s="1"/>
  <c r="AU169" i="24" s="1"/>
  <c r="G151" i="24"/>
  <c r="A189" i="24"/>
  <c r="B182" i="24"/>
  <c r="G179" i="24"/>
  <c r="AP174" i="24"/>
  <c r="AO174" i="24"/>
  <c r="AN174" i="24"/>
  <c r="AM174" i="24"/>
  <c r="AL174" i="24"/>
  <c r="AK174" i="24"/>
  <c r="AJ174" i="24"/>
  <c r="AI174" i="24"/>
  <c r="AH174" i="24"/>
  <c r="AG174" i="24"/>
  <c r="AF174" i="24"/>
  <c r="AE174" i="24"/>
  <c r="AD174" i="24"/>
  <c r="AC174" i="24"/>
  <c r="AB174" i="24"/>
  <c r="AA174" i="24"/>
  <c r="Z174" i="24"/>
  <c r="Y174" i="24"/>
  <c r="X174" i="24"/>
  <c r="W174" i="24"/>
  <c r="V174" i="24"/>
  <c r="U174" i="24"/>
  <c r="T174" i="24"/>
  <c r="S174" i="24"/>
  <c r="R174" i="24"/>
  <c r="Q174" i="24"/>
  <c r="P174" i="24"/>
  <c r="O174" i="24"/>
  <c r="N174" i="24"/>
  <c r="M174" i="24"/>
  <c r="L174" i="24"/>
  <c r="K174" i="24"/>
  <c r="J174" i="24"/>
  <c r="I174" i="24"/>
  <c r="H174" i="24"/>
  <c r="G174" i="24"/>
  <c r="B171" i="24"/>
  <c r="B169" i="24"/>
  <c r="B193" i="24" s="1"/>
  <c r="A169" i="24"/>
  <c r="A193" i="24" s="1"/>
  <c r="B168" i="24"/>
  <c r="B192" i="24" s="1"/>
  <c r="A168" i="24"/>
  <c r="A192" i="24" s="1"/>
  <c r="G191" i="24"/>
  <c r="B167" i="24"/>
  <c r="B191" i="24" s="1"/>
  <c r="A167" i="24"/>
  <c r="A191" i="24" s="1"/>
  <c r="B166" i="24"/>
  <c r="B190" i="24" s="1"/>
  <c r="A166" i="24"/>
  <c r="A190" i="24" s="1"/>
  <c r="B165" i="24"/>
  <c r="B189" i="24" s="1"/>
  <c r="A165" i="24"/>
  <c r="B164" i="24"/>
  <c r="B188" i="24" s="1"/>
  <c r="A164" i="24"/>
  <c r="A188" i="24" s="1"/>
  <c r="G187" i="24"/>
  <c r="B163" i="24"/>
  <c r="B187" i="24" s="1"/>
  <c r="A163" i="24"/>
  <c r="A187" i="24" s="1"/>
  <c r="B162" i="24"/>
  <c r="B186" i="24" s="1"/>
  <c r="A162" i="24"/>
  <c r="A186" i="24" s="1"/>
  <c r="B161" i="24"/>
  <c r="B185" i="24" s="1"/>
  <c r="A161" i="24"/>
  <c r="A185" i="24" s="1"/>
  <c r="B160" i="24"/>
  <c r="B184" i="24" s="1"/>
  <c r="A160" i="24"/>
  <c r="A184" i="24" s="1"/>
  <c r="G183" i="24"/>
  <c r="H183" i="24" s="1"/>
  <c r="AU159" i="24" s="1"/>
  <c r="B159" i="24"/>
  <c r="B183" i="24" s="1"/>
  <c r="A159" i="24"/>
  <c r="A183" i="24" s="1"/>
  <c r="B158" i="24"/>
  <c r="A158" i="24"/>
  <c r="A182" i="24" s="1"/>
  <c r="B157" i="24"/>
  <c r="B181" i="24" s="1"/>
  <c r="A157" i="24"/>
  <c r="A181" i="24" s="1"/>
  <c r="B156" i="24"/>
  <c r="B180" i="24" s="1"/>
  <c r="A156" i="24"/>
  <c r="A180" i="24" s="1"/>
  <c r="B155" i="24"/>
  <c r="B179" i="24" s="1"/>
  <c r="A155" i="24"/>
  <c r="A179" i="24" s="1"/>
  <c r="G178" i="24"/>
  <c r="H178" i="24" s="1"/>
  <c r="AU154" i="24" s="1"/>
  <c r="B154" i="24"/>
  <c r="B178" i="24" s="1"/>
  <c r="A154" i="24"/>
  <c r="A178" i="24" s="1"/>
  <c r="G177" i="24"/>
  <c r="B153" i="24"/>
  <c r="B177" i="24" s="1"/>
  <c r="A153" i="24"/>
  <c r="A177" i="24" s="1"/>
  <c r="B152" i="24"/>
  <c r="B176" i="24" s="1"/>
  <c r="A152" i="24"/>
  <c r="A176" i="24" s="1"/>
  <c r="B151" i="24"/>
  <c r="B175" i="24" s="1"/>
  <c r="A151" i="24"/>
  <c r="A175" i="24" s="1"/>
  <c r="AW150" i="24"/>
  <c r="AX150" i="24" s="1"/>
  <c r="AY150" i="24" s="1"/>
  <c r="AZ150" i="24" s="1"/>
  <c r="BA150" i="24" s="1"/>
  <c r="BB150" i="24" s="1"/>
  <c r="BC150" i="24" s="1"/>
  <c r="BD150" i="24" s="1"/>
  <c r="BE150" i="24" s="1"/>
  <c r="BF150" i="24" s="1"/>
  <c r="BG150" i="24" s="1"/>
  <c r="BH150" i="24" s="1"/>
  <c r="BI150" i="24" s="1"/>
  <c r="BJ150" i="24" s="1"/>
  <c r="BK150" i="24" s="1"/>
  <c r="BL150" i="24" s="1"/>
  <c r="BM150" i="24" s="1"/>
  <c r="BN150" i="24" s="1"/>
  <c r="BO150" i="24" s="1"/>
  <c r="BP150" i="24" s="1"/>
  <c r="BQ150" i="24" s="1"/>
  <c r="BR150" i="24" s="1"/>
  <c r="BS150" i="24" s="1"/>
  <c r="BT150" i="24" s="1"/>
  <c r="BU150" i="24" s="1"/>
  <c r="BV150" i="24" s="1"/>
  <c r="BW150" i="24" s="1"/>
  <c r="BX150" i="24" s="1"/>
  <c r="BY150" i="24" s="1"/>
  <c r="BZ150" i="24" s="1"/>
  <c r="CA150" i="24" s="1"/>
  <c r="CB150" i="24" s="1"/>
  <c r="CC150" i="24" s="1"/>
  <c r="AU150" i="24"/>
  <c r="AV150" i="24" s="1"/>
  <c r="B150" i="24"/>
  <c r="A150" i="24"/>
  <c r="H103" i="24"/>
  <c r="H104" i="24"/>
  <c r="H105" i="24"/>
  <c r="H106" i="24"/>
  <c r="H107" i="24"/>
  <c r="H108" i="24"/>
  <c r="H109" i="24"/>
  <c r="H110" i="24"/>
  <c r="H111" i="24"/>
  <c r="H112" i="24"/>
  <c r="H113" i="24"/>
  <c r="H114" i="24"/>
  <c r="H115" i="24"/>
  <c r="H116" i="24"/>
  <c r="H117" i="24"/>
  <c r="H118" i="24"/>
  <c r="H119" i="24"/>
  <c r="H120" i="24"/>
  <c r="H102" i="24"/>
  <c r="G103" i="24"/>
  <c r="G104" i="24"/>
  <c r="G105" i="24"/>
  <c r="G106" i="24"/>
  <c r="G107" i="24"/>
  <c r="G108" i="24"/>
  <c r="G109" i="24"/>
  <c r="G110" i="24"/>
  <c r="G111" i="24"/>
  <c r="G112" i="24"/>
  <c r="G113" i="24"/>
  <c r="G114" i="24"/>
  <c r="G115" i="24"/>
  <c r="G116" i="24"/>
  <c r="G117" i="24"/>
  <c r="G118" i="24"/>
  <c r="G119" i="24"/>
  <c r="G120" i="24"/>
  <c r="G102" i="24"/>
  <c r="H53" i="24"/>
  <c r="I53" i="24"/>
  <c r="J53" i="24"/>
  <c r="K53" i="24"/>
  <c r="L53" i="24"/>
  <c r="M53" i="24"/>
  <c r="N53" i="24"/>
  <c r="O53" i="24"/>
  <c r="P53" i="24"/>
  <c r="Q53" i="24"/>
  <c r="R53" i="24"/>
  <c r="S53" i="24"/>
  <c r="T53" i="24"/>
  <c r="U53" i="24"/>
  <c r="V53" i="24"/>
  <c r="W53" i="24"/>
  <c r="X53" i="24"/>
  <c r="Y53" i="24"/>
  <c r="Z53" i="24"/>
  <c r="AA53" i="24"/>
  <c r="AB53" i="24"/>
  <c r="AC53" i="24"/>
  <c r="AD53" i="24"/>
  <c r="AE53" i="24"/>
  <c r="AF53" i="24"/>
  <c r="AG53" i="24"/>
  <c r="AH53" i="24"/>
  <c r="AI53" i="24"/>
  <c r="AJ53" i="24"/>
  <c r="AK53" i="24"/>
  <c r="AL53" i="24"/>
  <c r="AM53" i="24"/>
  <c r="AN53" i="24"/>
  <c r="AO53" i="24"/>
  <c r="AP53" i="24"/>
  <c r="H54" i="24"/>
  <c r="I54" i="24"/>
  <c r="J54" i="24"/>
  <c r="K54" i="24"/>
  <c r="L54" i="24"/>
  <c r="M54" i="24"/>
  <c r="N54" i="24"/>
  <c r="O54" i="24"/>
  <c r="P54" i="24"/>
  <c r="Q54" i="24"/>
  <c r="R54" i="24"/>
  <c r="S54" i="24"/>
  <c r="T54" i="24"/>
  <c r="U54" i="24"/>
  <c r="V54" i="24"/>
  <c r="W54" i="24"/>
  <c r="X54" i="24"/>
  <c r="Y54" i="24"/>
  <c r="Z54" i="24"/>
  <c r="AA54" i="24"/>
  <c r="AB54" i="24"/>
  <c r="AC54" i="24"/>
  <c r="AD54" i="24"/>
  <c r="AE54" i="24"/>
  <c r="AF54" i="24"/>
  <c r="AG54" i="24"/>
  <c r="AH54" i="24"/>
  <c r="AI54" i="24"/>
  <c r="AJ54" i="24"/>
  <c r="AK54" i="24"/>
  <c r="AL54" i="24"/>
  <c r="AM54" i="24"/>
  <c r="AN54" i="24"/>
  <c r="AO54" i="24"/>
  <c r="AP54" i="24"/>
  <c r="H55" i="24"/>
  <c r="I55" i="24"/>
  <c r="J55" i="24"/>
  <c r="K55" i="24"/>
  <c r="L55" i="24"/>
  <c r="M55" i="24"/>
  <c r="N55" i="24"/>
  <c r="O55" i="24"/>
  <c r="P55" i="24"/>
  <c r="Q55" i="24"/>
  <c r="R55" i="24"/>
  <c r="S55" i="24"/>
  <c r="T55" i="24"/>
  <c r="U55" i="24"/>
  <c r="V55" i="24"/>
  <c r="W55" i="24"/>
  <c r="X55" i="24"/>
  <c r="Y55" i="24"/>
  <c r="Z55" i="24"/>
  <c r="AA55" i="24"/>
  <c r="AB55" i="24"/>
  <c r="AC55" i="24"/>
  <c r="AD55" i="24"/>
  <c r="AE55" i="24"/>
  <c r="AF55" i="24"/>
  <c r="AG55" i="24"/>
  <c r="AH55" i="24"/>
  <c r="AI55" i="24"/>
  <c r="AJ55" i="24"/>
  <c r="AK55" i="24"/>
  <c r="AL55" i="24"/>
  <c r="AM55" i="24"/>
  <c r="AN55" i="24"/>
  <c r="AO55" i="24"/>
  <c r="AP55" i="24"/>
  <c r="H56" i="24"/>
  <c r="I56" i="24"/>
  <c r="J56" i="24"/>
  <c r="K56" i="24"/>
  <c r="L56" i="24"/>
  <c r="M56" i="24"/>
  <c r="N56" i="24"/>
  <c r="O56" i="24"/>
  <c r="P56" i="24"/>
  <c r="Q56" i="24"/>
  <c r="R56" i="24"/>
  <c r="S56" i="24"/>
  <c r="T56" i="24"/>
  <c r="U56" i="24"/>
  <c r="V56" i="24"/>
  <c r="W56" i="24"/>
  <c r="X56" i="24"/>
  <c r="Y56" i="24"/>
  <c r="Z56" i="24"/>
  <c r="AA56" i="24"/>
  <c r="AB56" i="24"/>
  <c r="AC56" i="24"/>
  <c r="AD56" i="24"/>
  <c r="AE56" i="24"/>
  <c r="AF56" i="24"/>
  <c r="AG56" i="24"/>
  <c r="AH56" i="24"/>
  <c r="AI56" i="24"/>
  <c r="AJ56" i="24"/>
  <c r="AK56" i="24"/>
  <c r="AL56" i="24"/>
  <c r="AM56" i="24"/>
  <c r="AN56" i="24"/>
  <c r="AO56" i="24"/>
  <c r="AP56" i="24"/>
  <c r="H57" i="24"/>
  <c r="I57" i="24"/>
  <c r="J57" i="24"/>
  <c r="K57" i="24"/>
  <c r="L57" i="24"/>
  <c r="M57" i="24"/>
  <c r="N57" i="24"/>
  <c r="O57" i="24"/>
  <c r="P57" i="24"/>
  <c r="Q57" i="24"/>
  <c r="R57" i="24"/>
  <c r="S57" i="24"/>
  <c r="T57" i="24"/>
  <c r="U57" i="24"/>
  <c r="V57" i="24"/>
  <c r="W57" i="24"/>
  <c r="X57" i="24"/>
  <c r="Y57" i="24"/>
  <c r="Z57" i="24"/>
  <c r="AA57" i="24"/>
  <c r="AB57" i="24"/>
  <c r="AC57" i="24"/>
  <c r="AD57" i="24"/>
  <c r="AE57" i="24"/>
  <c r="AF57" i="24"/>
  <c r="AG57" i="24"/>
  <c r="AH57" i="24"/>
  <c r="AI57" i="24"/>
  <c r="AJ57" i="24"/>
  <c r="AK57" i="24"/>
  <c r="AL57" i="24"/>
  <c r="AM57" i="24"/>
  <c r="AN57" i="24"/>
  <c r="AO57" i="24"/>
  <c r="AP57" i="24"/>
  <c r="H58" i="24"/>
  <c r="I58" i="24"/>
  <c r="J58" i="24"/>
  <c r="K58" i="24"/>
  <c r="L58" i="24"/>
  <c r="M58" i="24"/>
  <c r="N58" i="24"/>
  <c r="O58" i="24"/>
  <c r="P58" i="24"/>
  <c r="Q58" i="24"/>
  <c r="R58" i="24"/>
  <c r="S58" i="24"/>
  <c r="T58" i="24"/>
  <c r="U58" i="24"/>
  <c r="V58" i="24"/>
  <c r="W58" i="24"/>
  <c r="X58" i="24"/>
  <c r="Y58" i="24"/>
  <c r="Z58" i="24"/>
  <c r="AA58" i="24"/>
  <c r="AB58" i="24"/>
  <c r="AC58" i="24"/>
  <c r="AD58" i="24"/>
  <c r="AE58" i="24"/>
  <c r="AF58" i="24"/>
  <c r="AG58" i="24"/>
  <c r="AH58" i="24"/>
  <c r="AI58" i="24"/>
  <c r="AJ58" i="24"/>
  <c r="AK58" i="24"/>
  <c r="AL58" i="24"/>
  <c r="AM58" i="24"/>
  <c r="AN58" i="24"/>
  <c r="AO58" i="24"/>
  <c r="AP58" i="24"/>
  <c r="H59" i="24"/>
  <c r="I59" i="24"/>
  <c r="J59" i="24"/>
  <c r="K59" i="24"/>
  <c r="L59" i="24"/>
  <c r="M59" i="24"/>
  <c r="N59" i="24"/>
  <c r="O59" i="24"/>
  <c r="P59" i="24"/>
  <c r="Q59" i="24"/>
  <c r="R59" i="24"/>
  <c r="S59" i="24"/>
  <c r="T59" i="24"/>
  <c r="U59" i="24"/>
  <c r="V59" i="24"/>
  <c r="W59" i="24"/>
  <c r="X59" i="24"/>
  <c r="Y59" i="24"/>
  <c r="Z59" i="24"/>
  <c r="AA59" i="24"/>
  <c r="AB59" i="24"/>
  <c r="AC59" i="24"/>
  <c r="AD59" i="24"/>
  <c r="AE59" i="24"/>
  <c r="AF59" i="24"/>
  <c r="AG59" i="24"/>
  <c r="AH59" i="24"/>
  <c r="AI59" i="24"/>
  <c r="AJ59" i="24"/>
  <c r="AK59" i="24"/>
  <c r="AL59" i="24"/>
  <c r="AM59" i="24"/>
  <c r="AN59" i="24"/>
  <c r="AO59" i="24"/>
  <c r="AP59" i="24"/>
  <c r="H60" i="24"/>
  <c r="I60" i="24"/>
  <c r="J60" i="24"/>
  <c r="K60" i="24"/>
  <c r="L60" i="24"/>
  <c r="M60" i="24"/>
  <c r="N60" i="24"/>
  <c r="O60" i="24"/>
  <c r="P60" i="24"/>
  <c r="Q60" i="24"/>
  <c r="R60" i="24"/>
  <c r="S60" i="24"/>
  <c r="T60" i="24"/>
  <c r="U60" i="24"/>
  <c r="V60" i="24"/>
  <c r="W60" i="24"/>
  <c r="X60" i="24"/>
  <c r="Y60" i="24"/>
  <c r="Z60" i="24"/>
  <c r="AA60" i="24"/>
  <c r="AB60" i="24"/>
  <c r="AC60" i="24"/>
  <c r="AD60" i="24"/>
  <c r="AE60" i="24"/>
  <c r="AF60" i="24"/>
  <c r="AG60" i="24"/>
  <c r="AH60" i="24"/>
  <c r="AI60" i="24"/>
  <c r="AJ60" i="24"/>
  <c r="AK60" i="24"/>
  <c r="AL60" i="24"/>
  <c r="AM60" i="24"/>
  <c r="AN60" i="24"/>
  <c r="AO60" i="24"/>
  <c r="AP60" i="24"/>
  <c r="H61" i="24"/>
  <c r="I61" i="24"/>
  <c r="J61" i="24"/>
  <c r="K61" i="24"/>
  <c r="L61" i="24"/>
  <c r="M61" i="24"/>
  <c r="N61" i="24"/>
  <c r="O61" i="24"/>
  <c r="P61" i="24"/>
  <c r="Q61" i="24"/>
  <c r="R61" i="24"/>
  <c r="S61" i="24"/>
  <c r="T61" i="24"/>
  <c r="U61" i="24"/>
  <c r="V61" i="24"/>
  <c r="W61" i="24"/>
  <c r="X61" i="24"/>
  <c r="Y61" i="24"/>
  <c r="Z61" i="24"/>
  <c r="AA61" i="24"/>
  <c r="AB61" i="24"/>
  <c r="AC61" i="24"/>
  <c r="AD61" i="24"/>
  <c r="AE61" i="24"/>
  <c r="AF61" i="24"/>
  <c r="AG61" i="24"/>
  <c r="AH61" i="24"/>
  <c r="AI61" i="24"/>
  <c r="AJ61" i="24"/>
  <c r="AK61" i="24"/>
  <c r="AL61" i="24"/>
  <c r="AM61" i="24"/>
  <c r="AN61" i="24"/>
  <c r="AO61" i="24"/>
  <c r="AP61" i="24"/>
  <c r="H62" i="24"/>
  <c r="I62" i="24"/>
  <c r="J62" i="24"/>
  <c r="K62" i="24"/>
  <c r="L62" i="24"/>
  <c r="M62" i="24"/>
  <c r="N62" i="24"/>
  <c r="O62" i="24"/>
  <c r="P62" i="24"/>
  <c r="Q62" i="24"/>
  <c r="R62" i="24"/>
  <c r="S62" i="24"/>
  <c r="T62" i="24"/>
  <c r="U62" i="24"/>
  <c r="V62" i="24"/>
  <c r="W62" i="24"/>
  <c r="X62" i="24"/>
  <c r="Y62" i="24"/>
  <c r="Z62" i="24"/>
  <c r="AA62" i="24"/>
  <c r="AB62" i="24"/>
  <c r="AC62" i="24"/>
  <c r="AD62" i="24"/>
  <c r="AE62" i="24"/>
  <c r="AF62" i="24"/>
  <c r="AG62" i="24"/>
  <c r="AH62" i="24"/>
  <c r="AI62" i="24"/>
  <c r="AJ62" i="24"/>
  <c r="AK62" i="24"/>
  <c r="AL62" i="24"/>
  <c r="AM62" i="24"/>
  <c r="AN62" i="24"/>
  <c r="AO62" i="24"/>
  <c r="AP62" i="24"/>
  <c r="H63" i="24"/>
  <c r="I63" i="24"/>
  <c r="J63" i="24"/>
  <c r="K63" i="24"/>
  <c r="L63" i="24"/>
  <c r="M63" i="24"/>
  <c r="N63" i="24"/>
  <c r="O63" i="24"/>
  <c r="P63" i="24"/>
  <c r="Q63" i="24"/>
  <c r="R63" i="24"/>
  <c r="S63" i="24"/>
  <c r="T63" i="24"/>
  <c r="U63" i="24"/>
  <c r="V63" i="24"/>
  <c r="W63" i="24"/>
  <c r="X63" i="24"/>
  <c r="Y63" i="24"/>
  <c r="Z63" i="24"/>
  <c r="AA63" i="24"/>
  <c r="AB63" i="24"/>
  <c r="AC63" i="24"/>
  <c r="AD63" i="24"/>
  <c r="AE63" i="24"/>
  <c r="AF63" i="24"/>
  <c r="AG63" i="24"/>
  <c r="AH63" i="24"/>
  <c r="AI63" i="24"/>
  <c r="AJ63" i="24"/>
  <c r="AK63" i="24"/>
  <c r="AL63" i="24"/>
  <c r="AM63" i="24"/>
  <c r="AN63" i="24"/>
  <c r="AO63" i="24"/>
  <c r="AP63" i="24"/>
  <c r="H64" i="24"/>
  <c r="I64" i="24"/>
  <c r="J64" i="24"/>
  <c r="K64" i="24"/>
  <c r="L64" i="24"/>
  <c r="M64" i="24"/>
  <c r="N64" i="24"/>
  <c r="O64" i="24"/>
  <c r="P64" i="24"/>
  <c r="Q64" i="24"/>
  <c r="R64" i="24"/>
  <c r="S64" i="24"/>
  <c r="T64" i="24"/>
  <c r="U64" i="24"/>
  <c r="V64" i="24"/>
  <c r="W64" i="24"/>
  <c r="X64" i="24"/>
  <c r="Y64" i="24"/>
  <c r="Z64" i="24"/>
  <c r="AA64" i="24"/>
  <c r="AB64" i="24"/>
  <c r="AC64" i="24"/>
  <c r="AD64" i="24"/>
  <c r="AE64" i="24"/>
  <c r="AF64" i="24"/>
  <c r="AG64" i="24"/>
  <c r="AH64" i="24"/>
  <c r="AI64" i="24"/>
  <c r="AJ64" i="24"/>
  <c r="AK64" i="24"/>
  <c r="AL64" i="24"/>
  <c r="AM64" i="24"/>
  <c r="AN64" i="24"/>
  <c r="AO64" i="24"/>
  <c r="AP64" i="24"/>
  <c r="H65" i="24"/>
  <c r="I65" i="24"/>
  <c r="J65" i="24"/>
  <c r="K65" i="24"/>
  <c r="L65" i="24"/>
  <c r="M65" i="24"/>
  <c r="N65" i="24"/>
  <c r="O65" i="24"/>
  <c r="P65" i="24"/>
  <c r="Q65" i="24"/>
  <c r="R65" i="24"/>
  <c r="S65" i="24"/>
  <c r="T65" i="24"/>
  <c r="U65" i="24"/>
  <c r="V65" i="24"/>
  <c r="W65" i="24"/>
  <c r="X65" i="24"/>
  <c r="Y65" i="24"/>
  <c r="Z65" i="24"/>
  <c r="AA65" i="24"/>
  <c r="AB65" i="24"/>
  <c r="AC65" i="24"/>
  <c r="AD65" i="24"/>
  <c r="AE65" i="24"/>
  <c r="AF65" i="24"/>
  <c r="AG65" i="24"/>
  <c r="AH65" i="24"/>
  <c r="AI65" i="24"/>
  <c r="AJ65" i="24"/>
  <c r="AK65" i="24"/>
  <c r="AL65" i="24"/>
  <c r="AM65" i="24"/>
  <c r="AN65" i="24"/>
  <c r="AO65" i="24"/>
  <c r="AP65" i="24"/>
  <c r="H66" i="24"/>
  <c r="I66" i="24"/>
  <c r="J66" i="24"/>
  <c r="K66" i="24"/>
  <c r="L66" i="24"/>
  <c r="M66" i="24"/>
  <c r="N66" i="24"/>
  <c r="O66" i="24"/>
  <c r="P66" i="24"/>
  <c r="Q66" i="24"/>
  <c r="R66" i="24"/>
  <c r="S66" i="24"/>
  <c r="T66" i="24"/>
  <c r="U66" i="24"/>
  <c r="V66" i="24"/>
  <c r="W66" i="24"/>
  <c r="X66" i="24"/>
  <c r="Y66" i="24"/>
  <c r="Z66" i="24"/>
  <c r="AA66" i="24"/>
  <c r="AB66" i="24"/>
  <c r="AC66" i="24"/>
  <c r="AD66" i="24"/>
  <c r="AE66" i="24"/>
  <c r="AF66" i="24"/>
  <c r="AG66" i="24"/>
  <c r="AH66" i="24"/>
  <c r="AI66" i="24"/>
  <c r="AJ66" i="24"/>
  <c r="AK66" i="24"/>
  <c r="AL66" i="24"/>
  <c r="AM66" i="24"/>
  <c r="AN66" i="24"/>
  <c r="AO66" i="24"/>
  <c r="AP66" i="24"/>
  <c r="H67" i="24"/>
  <c r="I67" i="24"/>
  <c r="J67" i="24"/>
  <c r="K67" i="24"/>
  <c r="L67" i="24"/>
  <c r="M67" i="24"/>
  <c r="N67" i="24"/>
  <c r="O67" i="24"/>
  <c r="P67" i="24"/>
  <c r="Q67" i="24"/>
  <c r="R67" i="24"/>
  <c r="S67" i="24"/>
  <c r="T67" i="24"/>
  <c r="U67" i="24"/>
  <c r="V67" i="24"/>
  <c r="W67" i="24"/>
  <c r="X67" i="24"/>
  <c r="Y67" i="24"/>
  <c r="Z67" i="24"/>
  <c r="AA67" i="24"/>
  <c r="AB67" i="24"/>
  <c r="AC67" i="24"/>
  <c r="AD67" i="24"/>
  <c r="AE67" i="24"/>
  <c r="AF67" i="24"/>
  <c r="AG67" i="24"/>
  <c r="AH67" i="24"/>
  <c r="AI67" i="24"/>
  <c r="AJ67" i="24"/>
  <c r="AK67" i="24"/>
  <c r="AL67" i="24"/>
  <c r="AM67" i="24"/>
  <c r="AN67" i="24"/>
  <c r="AO67" i="24"/>
  <c r="AP67" i="24"/>
  <c r="H68" i="24"/>
  <c r="I68" i="24"/>
  <c r="J68" i="24"/>
  <c r="K68" i="24"/>
  <c r="L68" i="24"/>
  <c r="M68" i="24"/>
  <c r="N68" i="24"/>
  <c r="O68" i="24"/>
  <c r="P68" i="24"/>
  <c r="Q68" i="24"/>
  <c r="R68" i="24"/>
  <c r="S68" i="24"/>
  <c r="T68" i="24"/>
  <c r="U68" i="24"/>
  <c r="V68" i="24"/>
  <c r="W68" i="24"/>
  <c r="X68" i="24"/>
  <c r="Y68" i="24"/>
  <c r="Z68" i="24"/>
  <c r="AA68" i="24"/>
  <c r="AB68" i="24"/>
  <c r="AC68" i="24"/>
  <c r="AD68" i="24"/>
  <c r="AE68" i="24"/>
  <c r="AF68" i="24"/>
  <c r="AG68" i="24"/>
  <c r="AH68" i="24"/>
  <c r="AI68" i="24"/>
  <c r="AJ68" i="24"/>
  <c r="AK68" i="24"/>
  <c r="AL68" i="24"/>
  <c r="AM68" i="24"/>
  <c r="AN68" i="24"/>
  <c r="AO68" i="24"/>
  <c r="AP68" i="24"/>
  <c r="H69" i="24"/>
  <c r="I69" i="24"/>
  <c r="J69" i="24"/>
  <c r="K69" i="24"/>
  <c r="L69" i="24"/>
  <c r="M69" i="24"/>
  <c r="N69" i="24"/>
  <c r="O69" i="24"/>
  <c r="P69" i="24"/>
  <c r="Q69" i="24"/>
  <c r="R69" i="24"/>
  <c r="S69" i="24"/>
  <c r="T69" i="24"/>
  <c r="U69" i="24"/>
  <c r="V69" i="24"/>
  <c r="W69" i="24"/>
  <c r="X69" i="24"/>
  <c r="Y69" i="24"/>
  <c r="Z69" i="24"/>
  <c r="AA69" i="24"/>
  <c r="AB69" i="24"/>
  <c r="AC69" i="24"/>
  <c r="AD69" i="24"/>
  <c r="AE69" i="24"/>
  <c r="AF69" i="24"/>
  <c r="AG69" i="24"/>
  <c r="AH69" i="24"/>
  <c r="AI69" i="24"/>
  <c r="AJ69" i="24"/>
  <c r="AK69" i="24"/>
  <c r="AL69" i="24"/>
  <c r="AM69" i="24"/>
  <c r="AN69" i="24"/>
  <c r="AO69" i="24"/>
  <c r="AP69" i="24"/>
  <c r="H70" i="24"/>
  <c r="I70" i="24"/>
  <c r="J70" i="24"/>
  <c r="K70" i="24"/>
  <c r="L70" i="24"/>
  <c r="M70" i="24"/>
  <c r="N70" i="24"/>
  <c r="O70" i="24"/>
  <c r="P70" i="24"/>
  <c r="Q70" i="24"/>
  <c r="R70" i="24"/>
  <c r="S70" i="24"/>
  <c r="T70" i="24"/>
  <c r="U70" i="24"/>
  <c r="V70" i="24"/>
  <c r="W70" i="24"/>
  <c r="X70" i="24"/>
  <c r="Y70" i="24"/>
  <c r="Z70" i="24"/>
  <c r="AA70" i="24"/>
  <c r="AB70" i="24"/>
  <c r="AC70" i="24"/>
  <c r="AD70" i="24"/>
  <c r="AE70" i="24"/>
  <c r="AF70" i="24"/>
  <c r="AG70" i="24"/>
  <c r="AH70" i="24"/>
  <c r="AI70" i="24"/>
  <c r="AJ70" i="24"/>
  <c r="AK70" i="24"/>
  <c r="AL70" i="24"/>
  <c r="AM70" i="24"/>
  <c r="AN70" i="24"/>
  <c r="AO70" i="24"/>
  <c r="AP70" i="24"/>
  <c r="H71" i="24"/>
  <c r="I71" i="24"/>
  <c r="J71" i="24"/>
  <c r="K71" i="24"/>
  <c r="L71" i="24"/>
  <c r="M71" i="24"/>
  <c r="N71" i="24"/>
  <c r="O71" i="24"/>
  <c r="P71" i="24"/>
  <c r="Q71" i="24"/>
  <c r="R71" i="24"/>
  <c r="S71" i="24"/>
  <c r="T71" i="24"/>
  <c r="U71" i="24"/>
  <c r="V71" i="24"/>
  <c r="W71" i="24"/>
  <c r="X71" i="24"/>
  <c r="Y71" i="24"/>
  <c r="Z71" i="24"/>
  <c r="AA71" i="24"/>
  <c r="AB71" i="24"/>
  <c r="AC71" i="24"/>
  <c r="AD71" i="24"/>
  <c r="AE71" i="24"/>
  <c r="AF71" i="24"/>
  <c r="AG71" i="24"/>
  <c r="AH71" i="24"/>
  <c r="AI71" i="24"/>
  <c r="AJ71" i="24"/>
  <c r="AK71" i="24"/>
  <c r="AL71" i="24"/>
  <c r="AM71" i="24"/>
  <c r="AN71" i="24"/>
  <c r="AO71" i="24"/>
  <c r="AP71" i="24"/>
  <c r="G54" i="24"/>
  <c r="G55" i="24"/>
  <c r="G56" i="24"/>
  <c r="G57" i="24"/>
  <c r="G58" i="24"/>
  <c r="G59" i="24"/>
  <c r="G60" i="24"/>
  <c r="G61" i="24"/>
  <c r="G62" i="24"/>
  <c r="G63" i="24"/>
  <c r="G64" i="24"/>
  <c r="G65" i="24"/>
  <c r="G66" i="24"/>
  <c r="G67" i="24"/>
  <c r="G68" i="24"/>
  <c r="G69" i="24"/>
  <c r="G70" i="24"/>
  <c r="G71" i="24"/>
  <c r="G53" i="24"/>
  <c r="S21" i="26" l="1"/>
  <c r="S22" i="26" s="1"/>
  <c r="S25" i="26" s="1"/>
  <c r="H190" i="24"/>
  <c r="AU166" i="24" s="1"/>
  <c r="I193" i="24"/>
  <c r="H192" i="24"/>
  <c r="AU168" i="24" s="1"/>
  <c r="H176" i="24"/>
  <c r="AU152" i="24" s="1"/>
  <c r="I152" i="24" s="1"/>
  <c r="H177" i="24"/>
  <c r="AU153" i="24" s="1"/>
  <c r="H184" i="24"/>
  <c r="H180" i="24"/>
  <c r="AU156" i="24" s="1"/>
  <c r="I178" i="24"/>
  <c r="AV154" i="24" s="1"/>
  <c r="J154" i="24" s="1"/>
  <c r="I189" i="24"/>
  <c r="AV165" i="24" s="1"/>
  <c r="J165" i="24" s="1"/>
  <c r="I190" i="24"/>
  <c r="AV166" i="24" s="1"/>
  <c r="J166" i="24" s="1"/>
  <c r="H179" i="24"/>
  <c r="AU155" i="24" s="1"/>
  <c r="I183" i="24"/>
  <c r="AV159" i="24" s="1"/>
  <c r="J159" i="24" s="1"/>
  <c r="H187" i="24"/>
  <c r="AU163" i="24" s="1"/>
  <c r="G175" i="24"/>
  <c r="G171" i="24"/>
  <c r="I180" i="24"/>
  <c r="AV156" i="24" s="1"/>
  <c r="J156" i="24" s="1"/>
  <c r="I181" i="24"/>
  <c r="AV157" i="24" s="1"/>
  <c r="J157" i="24" s="1"/>
  <c r="I185" i="24"/>
  <c r="AV161" i="24" s="1"/>
  <c r="J161" i="24" s="1"/>
  <c r="H188" i="24"/>
  <c r="AU164" i="24" s="1"/>
  <c r="I192" i="24"/>
  <c r="AV168" i="24" s="1"/>
  <c r="J168" i="24" s="1"/>
  <c r="H182" i="24"/>
  <c r="AU158" i="24" s="1"/>
  <c r="H186" i="24"/>
  <c r="AU162" i="24" s="1"/>
  <c r="H191" i="24"/>
  <c r="AU167" i="24" s="1"/>
  <c r="T20" i="26" l="1"/>
  <c r="I177" i="24"/>
  <c r="AV153" i="24" s="1"/>
  <c r="J153" i="24" s="1"/>
  <c r="I184" i="24"/>
  <c r="AV160" i="24" s="1"/>
  <c r="J160" i="24" s="1"/>
  <c r="AU160" i="24"/>
  <c r="AV169" i="24"/>
  <c r="J169" i="24" s="1"/>
  <c r="J193" i="24" s="1"/>
  <c r="I176" i="24"/>
  <c r="J180" i="24"/>
  <c r="AW156" i="24" s="1"/>
  <c r="K156" i="24" s="1"/>
  <c r="J190" i="24"/>
  <c r="AW166" i="24" s="1"/>
  <c r="K166" i="24" s="1"/>
  <c r="J189" i="24"/>
  <c r="AW165" i="24" s="1"/>
  <c r="K165" i="24" s="1"/>
  <c r="J192" i="24"/>
  <c r="AW168" i="24" s="1"/>
  <c r="K168" i="24" s="1"/>
  <c r="J185" i="24"/>
  <c r="AW161" i="24" s="1"/>
  <c r="K161" i="24" s="1"/>
  <c r="I187" i="24"/>
  <c r="AV163" i="24" s="1"/>
  <c r="J163" i="24" s="1"/>
  <c r="J184" i="24"/>
  <c r="AW160" i="24" s="1"/>
  <c r="K160" i="24" s="1"/>
  <c r="I191" i="24"/>
  <c r="AV167" i="24" s="1"/>
  <c r="J167" i="24" s="1"/>
  <c r="J181" i="24"/>
  <c r="AW157" i="24" s="1"/>
  <c r="K157" i="24" s="1"/>
  <c r="G195" i="24"/>
  <c r="H175" i="24"/>
  <c r="AU151" i="24" s="1"/>
  <c r="I151" i="24" s="1"/>
  <c r="J178" i="24"/>
  <c r="AW154" i="24" s="1"/>
  <c r="K154" i="24" s="1"/>
  <c r="I186" i="24"/>
  <c r="AV162" i="24" s="1"/>
  <c r="J162" i="24" s="1"/>
  <c r="I188" i="24"/>
  <c r="AV164" i="24" s="1"/>
  <c r="J164" i="24" s="1"/>
  <c r="J183" i="24"/>
  <c r="AW159" i="24" s="1"/>
  <c r="K159" i="24" s="1"/>
  <c r="I182" i="24"/>
  <c r="AV158" i="24" s="1"/>
  <c r="J158" i="24" s="1"/>
  <c r="I179" i="24"/>
  <c r="AV155" i="24" s="1"/>
  <c r="J155" i="24" s="1"/>
  <c r="T33" i="26" l="1"/>
  <c r="T37" i="26" s="1"/>
  <c r="T23" i="26"/>
  <c r="T35" i="26" s="1"/>
  <c r="AW169" i="24"/>
  <c r="K169" i="24" s="1"/>
  <c r="K193" i="24" s="1"/>
  <c r="J177" i="24"/>
  <c r="AW153" i="24" s="1"/>
  <c r="K153" i="24" s="1"/>
  <c r="AV152" i="24"/>
  <c r="J152" i="24" s="1"/>
  <c r="J176" i="24" s="1"/>
  <c r="K178" i="24"/>
  <c r="AX154" i="24" s="1"/>
  <c r="L154" i="24" s="1"/>
  <c r="J188" i="24"/>
  <c r="AW164" i="24" s="1"/>
  <c r="K164" i="24" s="1"/>
  <c r="J187" i="24"/>
  <c r="AW163" i="24" s="1"/>
  <c r="K163" i="24" s="1"/>
  <c r="K177" i="24"/>
  <c r="AX153" i="24" s="1"/>
  <c r="L153" i="24" s="1"/>
  <c r="K180" i="24"/>
  <c r="AX156" i="24" s="1"/>
  <c r="L156" i="24" s="1"/>
  <c r="J179" i="24"/>
  <c r="AW155" i="24" s="1"/>
  <c r="K155" i="24" s="1"/>
  <c r="K181" i="24"/>
  <c r="AX157" i="24" s="1"/>
  <c r="L157" i="24" s="1"/>
  <c r="K189" i="24"/>
  <c r="AX165" i="24" s="1"/>
  <c r="L165" i="24" s="1"/>
  <c r="J182" i="24"/>
  <c r="AW158" i="24" s="1"/>
  <c r="K158" i="24" s="1"/>
  <c r="K183" i="24"/>
  <c r="AX159" i="24" s="1"/>
  <c r="L159" i="24" s="1"/>
  <c r="J186" i="24"/>
  <c r="AW162" i="24" s="1"/>
  <c r="K162" i="24" s="1"/>
  <c r="J191" i="24"/>
  <c r="AW167" i="24" s="1"/>
  <c r="K167" i="24" s="1"/>
  <c r="K184" i="24"/>
  <c r="AX160" i="24" s="1"/>
  <c r="L160" i="24" s="1"/>
  <c r="K185" i="24"/>
  <c r="AX161" i="24" s="1"/>
  <c r="L161" i="24" s="1"/>
  <c r="K190" i="24"/>
  <c r="AX166" i="24" s="1"/>
  <c r="L166" i="24" s="1"/>
  <c r="H195" i="24"/>
  <c r="I175" i="24"/>
  <c r="AV151" i="24" s="1"/>
  <c r="J151" i="24" s="1"/>
  <c r="K192" i="24"/>
  <c r="AX168" i="24" s="1"/>
  <c r="L168" i="24" s="1"/>
  <c r="T21" i="26" l="1"/>
  <c r="T22" i="26" s="1"/>
  <c r="T25" i="26" s="1"/>
  <c r="AX169" i="24"/>
  <c r="L169" i="24" s="1"/>
  <c r="L193" i="24" s="1"/>
  <c r="AW152" i="24"/>
  <c r="K152" i="24" s="1"/>
  <c r="K176" i="24"/>
  <c r="AX152" i="24" s="1"/>
  <c r="L152" i="24" s="1"/>
  <c r="K186" i="24"/>
  <c r="AX162" i="24" s="1"/>
  <c r="L162" i="24" s="1"/>
  <c r="L184" i="24"/>
  <c r="AY160" i="24" s="1"/>
  <c r="M160" i="24" s="1"/>
  <c r="L180" i="24"/>
  <c r="AY156" i="24" s="1"/>
  <c r="M156" i="24" s="1"/>
  <c r="L192" i="24"/>
  <c r="AY168" i="24" s="1"/>
  <c r="M168" i="24" s="1"/>
  <c r="L190" i="24"/>
  <c r="AY166" i="24" s="1"/>
  <c r="M166" i="24" s="1"/>
  <c r="L181" i="24"/>
  <c r="AY157" i="24" s="1"/>
  <c r="M157" i="24" s="1"/>
  <c r="L178" i="24"/>
  <c r="AY154" i="24" s="1"/>
  <c r="M154" i="24" s="1"/>
  <c r="K182" i="24"/>
  <c r="AX158" i="24" s="1"/>
  <c r="L158" i="24" s="1"/>
  <c r="K188" i="24"/>
  <c r="AX164" i="24" s="1"/>
  <c r="L164" i="24" s="1"/>
  <c r="L185" i="24"/>
  <c r="AY161" i="24" s="1"/>
  <c r="M161" i="24" s="1"/>
  <c r="K191" i="24"/>
  <c r="AX167" i="24" s="1"/>
  <c r="L167" i="24" s="1"/>
  <c r="L183" i="24"/>
  <c r="AY159" i="24" s="1"/>
  <c r="M159" i="24" s="1"/>
  <c r="L189" i="24"/>
  <c r="AY165" i="24" s="1"/>
  <c r="M165" i="24" s="1"/>
  <c r="K179" i="24"/>
  <c r="AX155" i="24" s="1"/>
  <c r="L155" i="24" s="1"/>
  <c r="L177" i="24"/>
  <c r="AY153" i="24" s="1"/>
  <c r="M153" i="24" s="1"/>
  <c r="K187" i="24"/>
  <c r="AX163" i="24" s="1"/>
  <c r="L163" i="24" s="1"/>
  <c r="I195" i="24"/>
  <c r="J175" i="24"/>
  <c r="AW151" i="24" s="1"/>
  <c r="K151" i="24" s="1"/>
  <c r="U20" i="26" l="1"/>
  <c r="AY169" i="24"/>
  <c r="M169" i="24" s="1"/>
  <c r="M193" i="24" s="1"/>
  <c r="L176" i="24"/>
  <c r="AY152" i="24" s="1"/>
  <c r="M152" i="24" s="1"/>
  <c r="J195" i="24"/>
  <c r="K175" i="24"/>
  <c r="AX151" i="24" s="1"/>
  <c r="L151" i="24" s="1"/>
  <c r="L187" i="24"/>
  <c r="AY163" i="24" s="1"/>
  <c r="M163" i="24" s="1"/>
  <c r="L182" i="24"/>
  <c r="AY158" i="24" s="1"/>
  <c r="M158" i="24" s="1"/>
  <c r="L186" i="24"/>
  <c r="AY162" i="24" s="1"/>
  <c r="M162" i="24" s="1"/>
  <c r="M185" i="24"/>
  <c r="AZ161" i="24" s="1"/>
  <c r="N161" i="24" s="1"/>
  <c r="M184" i="24"/>
  <c r="AZ160" i="24" s="1"/>
  <c r="N160" i="24" s="1"/>
  <c r="M183" i="24"/>
  <c r="AZ159" i="24" s="1"/>
  <c r="N159" i="24" s="1"/>
  <c r="M192" i="24"/>
  <c r="AZ168" i="24" s="1"/>
  <c r="N168" i="24" s="1"/>
  <c r="L179" i="24"/>
  <c r="AY155" i="24" s="1"/>
  <c r="M155" i="24" s="1"/>
  <c r="M181" i="24"/>
  <c r="AZ157" i="24" s="1"/>
  <c r="N157" i="24" s="1"/>
  <c r="M177" i="24"/>
  <c r="AZ153" i="24" s="1"/>
  <c r="N153" i="24" s="1"/>
  <c r="L191" i="24"/>
  <c r="AY167" i="24" s="1"/>
  <c r="M167" i="24" s="1"/>
  <c r="L188" i="24"/>
  <c r="AY164" i="24" s="1"/>
  <c r="M164" i="24" s="1"/>
  <c r="M178" i="24"/>
  <c r="AZ154" i="24" s="1"/>
  <c r="N154" i="24" s="1"/>
  <c r="M190" i="24"/>
  <c r="AZ166" i="24" s="1"/>
  <c r="N166" i="24" s="1"/>
  <c r="M176" i="24"/>
  <c r="AZ152" i="24" s="1"/>
  <c r="N152" i="24" s="1"/>
  <c r="M189" i="24"/>
  <c r="AZ165" i="24" s="1"/>
  <c r="N165" i="24" s="1"/>
  <c r="M180" i="24"/>
  <c r="AZ156" i="24" s="1"/>
  <c r="N156" i="24" s="1"/>
  <c r="U33" i="26" l="1"/>
  <c r="U37" i="26" s="1"/>
  <c r="U23" i="26"/>
  <c r="U35" i="26" s="1"/>
  <c r="AZ169" i="24"/>
  <c r="N169" i="24" s="1"/>
  <c r="N193" i="24" s="1"/>
  <c r="N189" i="24"/>
  <c r="BA165" i="24" s="1"/>
  <c r="O165" i="24" s="1"/>
  <c r="N178" i="24"/>
  <c r="BA154" i="24" s="1"/>
  <c r="O154" i="24" s="1"/>
  <c r="N192" i="24"/>
  <c r="BA168" i="24" s="1"/>
  <c r="O168" i="24" s="1"/>
  <c r="M186" i="24"/>
  <c r="AZ162" i="24" s="1"/>
  <c r="N162" i="24" s="1"/>
  <c r="N177" i="24"/>
  <c r="BA153" i="24" s="1"/>
  <c r="O153" i="24" s="1"/>
  <c r="N183" i="24"/>
  <c r="BA159" i="24" s="1"/>
  <c r="O159" i="24" s="1"/>
  <c r="M182" i="24"/>
  <c r="AZ158" i="24" s="1"/>
  <c r="N158" i="24" s="1"/>
  <c r="N176" i="24"/>
  <c r="BA152" i="24" s="1"/>
  <c r="O152" i="24" s="1"/>
  <c r="N181" i="24"/>
  <c r="BA157" i="24" s="1"/>
  <c r="O157" i="24" s="1"/>
  <c r="N184" i="24"/>
  <c r="BA160" i="24" s="1"/>
  <c r="O160" i="24" s="1"/>
  <c r="M187" i="24"/>
  <c r="AZ163" i="24" s="1"/>
  <c r="N163" i="24" s="1"/>
  <c r="N180" i="24"/>
  <c r="BA156" i="24" s="1"/>
  <c r="O156" i="24" s="1"/>
  <c r="N190" i="24"/>
  <c r="BA166" i="24" s="1"/>
  <c r="O166" i="24" s="1"/>
  <c r="M179" i="24"/>
  <c r="AZ155" i="24" s="1"/>
  <c r="N155" i="24" s="1"/>
  <c r="N185" i="24"/>
  <c r="BA161" i="24" s="1"/>
  <c r="O161" i="24" s="1"/>
  <c r="K195" i="24"/>
  <c r="L175" i="24"/>
  <c r="AY151" i="24" s="1"/>
  <c r="M151" i="24" s="1"/>
  <c r="M191" i="24"/>
  <c r="AZ167" i="24" s="1"/>
  <c r="N167" i="24" s="1"/>
  <c r="M188" i="24"/>
  <c r="AZ164" i="24" s="1"/>
  <c r="N164" i="24" s="1"/>
  <c r="U21" i="26" l="1"/>
  <c r="U22" i="26" s="1"/>
  <c r="U25" i="26" s="1"/>
  <c r="BA169" i="24"/>
  <c r="O169" i="24" s="1"/>
  <c r="O193" i="24" s="1"/>
  <c r="O190" i="24"/>
  <c r="BB166" i="24" s="1"/>
  <c r="P166" i="24" s="1"/>
  <c r="O177" i="24"/>
  <c r="BB153" i="24" s="1"/>
  <c r="P153" i="24" s="1"/>
  <c r="N188" i="24"/>
  <c r="BA164" i="24" s="1"/>
  <c r="O164" i="24" s="1"/>
  <c r="O185" i="24"/>
  <c r="BB161" i="24" s="1"/>
  <c r="P161" i="24" s="1"/>
  <c r="N182" i="24"/>
  <c r="BA158" i="24" s="1"/>
  <c r="O158" i="24" s="1"/>
  <c r="N191" i="24"/>
  <c r="BA167" i="24" s="1"/>
  <c r="O167" i="24" s="1"/>
  <c r="O181" i="24"/>
  <c r="BB157" i="24" s="1"/>
  <c r="P157" i="24" s="1"/>
  <c r="O178" i="24"/>
  <c r="BB154" i="24" s="1"/>
  <c r="P154" i="24" s="1"/>
  <c r="L195" i="24"/>
  <c r="M175" i="24"/>
  <c r="AZ151" i="24" s="1"/>
  <c r="N151" i="24" s="1"/>
  <c r="N187" i="24"/>
  <c r="BA163" i="24" s="1"/>
  <c r="O163" i="24" s="1"/>
  <c r="N186" i="24"/>
  <c r="BA162" i="24" s="1"/>
  <c r="O162" i="24" s="1"/>
  <c r="N179" i="24"/>
  <c r="BA155" i="24" s="1"/>
  <c r="O155" i="24" s="1"/>
  <c r="O180" i="24"/>
  <c r="BB156" i="24" s="1"/>
  <c r="P156" i="24" s="1"/>
  <c r="O184" i="24"/>
  <c r="BB160" i="24" s="1"/>
  <c r="P160" i="24" s="1"/>
  <c r="O176" i="24"/>
  <c r="BB152" i="24" s="1"/>
  <c r="P152" i="24" s="1"/>
  <c r="O183" i="24"/>
  <c r="BB159" i="24" s="1"/>
  <c r="P159" i="24" s="1"/>
  <c r="O189" i="24"/>
  <c r="BB165" i="24" s="1"/>
  <c r="P165" i="24" s="1"/>
  <c r="O192" i="24"/>
  <c r="BB168" i="24" s="1"/>
  <c r="P168" i="24" s="1"/>
  <c r="V20" i="26" l="1"/>
  <c r="BB169" i="24"/>
  <c r="P169" i="24" s="1"/>
  <c r="P193" i="24"/>
  <c r="BC169" i="24" s="1"/>
  <c r="Q169" i="24" s="1"/>
  <c r="P192" i="24"/>
  <c r="BC168" i="24" s="1"/>
  <c r="Q168" i="24" s="1"/>
  <c r="P176" i="24"/>
  <c r="BC152" i="24" s="1"/>
  <c r="Q152" i="24" s="1"/>
  <c r="O179" i="24"/>
  <c r="BB155" i="24" s="1"/>
  <c r="P155" i="24" s="1"/>
  <c r="O191" i="24"/>
  <c r="BB167" i="24" s="1"/>
  <c r="P167" i="24" s="1"/>
  <c r="P189" i="24"/>
  <c r="BC165" i="24" s="1"/>
  <c r="Q165" i="24" s="1"/>
  <c r="O186" i="24"/>
  <c r="BB162" i="24" s="1"/>
  <c r="P162" i="24" s="1"/>
  <c r="P178" i="24"/>
  <c r="BC154" i="24" s="1"/>
  <c r="Q154" i="24" s="1"/>
  <c r="Q193" i="24"/>
  <c r="BD169" i="24" s="1"/>
  <c r="R169" i="24" s="1"/>
  <c r="O187" i="24"/>
  <c r="BB163" i="24" s="1"/>
  <c r="P163" i="24" s="1"/>
  <c r="P177" i="24"/>
  <c r="BC153" i="24" s="1"/>
  <c r="Q153" i="24" s="1"/>
  <c r="P183" i="24"/>
  <c r="BC159" i="24" s="1"/>
  <c r="Q159" i="24" s="1"/>
  <c r="P180" i="24"/>
  <c r="BC156" i="24" s="1"/>
  <c r="Q156" i="24" s="1"/>
  <c r="M195" i="24"/>
  <c r="N175" i="24"/>
  <c r="BA151" i="24" s="1"/>
  <c r="O151" i="24" s="1"/>
  <c r="P185" i="24"/>
  <c r="BC161" i="24" s="1"/>
  <c r="Q161" i="24" s="1"/>
  <c r="P184" i="24"/>
  <c r="BC160" i="24" s="1"/>
  <c r="Q160" i="24" s="1"/>
  <c r="P181" i="24"/>
  <c r="BC157" i="24" s="1"/>
  <c r="Q157" i="24" s="1"/>
  <c r="O182" i="24"/>
  <c r="BB158" i="24" s="1"/>
  <c r="P158" i="24" s="1"/>
  <c r="O188" i="24"/>
  <c r="BB164" i="24" s="1"/>
  <c r="P164" i="24" s="1"/>
  <c r="P190" i="24"/>
  <c r="BC166" i="24" s="1"/>
  <c r="Q166" i="24" s="1"/>
  <c r="V33" i="26" l="1"/>
  <c r="V37" i="26" s="1"/>
  <c r="V23" i="26"/>
  <c r="V35" i="26" s="1"/>
  <c r="Q180" i="24"/>
  <c r="BD156" i="24" s="1"/>
  <c r="R156" i="24" s="1"/>
  <c r="P186" i="24"/>
  <c r="BC162" i="24" s="1"/>
  <c r="Q162" i="24" s="1"/>
  <c r="P182" i="24"/>
  <c r="BC158" i="24" s="1"/>
  <c r="Q158" i="24" s="1"/>
  <c r="Q183" i="24"/>
  <c r="BD159" i="24" s="1"/>
  <c r="R159" i="24" s="1"/>
  <c r="R193" i="24"/>
  <c r="BE169" i="24" s="1"/>
  <c r="S169" i="24" s="1"/>
  <c r="Q190" i="24"/>
  <c r="BD166" i="24" s="1"/>
  <c r="R166" i="24" s="1"/>
  <c r="Q181" i="24"/>
  <c r="BD157" i="24" s="1"/>
  <c r="R157" i="24" s="1"/>
  <c r="N195" i="24"/>
  <c r="O175" i="24"/>
  <c r="BB151" i="24" s="1"/>
  <c r="P151" i="24" s="1"/>
  <c r="Q177" i="24"/>
  <c r="BD153" i="24" s="1"/>
  <c r="R153" i="24" s="1"/>
  <c r="Q176" i="24"/>
  <c r="BD152" i="24" s="1"/>
  <c r="R152" i="24" s="1"/>
  <c r="Q184" i="24"/>
  <c r="BD160" i="24" s="1"/>
  <c r="R160" i="24" s="1"/>
  <c r="P191" i="24"/>
  <c r="BC167" i="24" s="1"/>
  <c r="Q167" i="24" s="1"/>
  <c r="P188" i="24"/>
  <c r="BC164" i="24" s="1"/>
  <c r="Q164" i="24" s="1"/>
  <c r="Q185" i="24"/>
  <c r="BD161" i="24" s="1"/>
  <c r="R161" i="24" s="1"/>
  <c r="P187" i="24"/>
  <c r="BC163" i="24" s="1"/>
  <c r="Q163" i="24" s="1"/>
  <c r="Q178" i="24"/>
  <c r="BD154" i="24" s="1"/>
  <c r="R154" i="24" s="1"/>
  <c r="Q189" i="24"/>
  <c r="BD165" i="24" s="1"/>
  <c r="R165" i="24" s="1"/>
  <c r="P179" i="24"/>
  <c r="BC155" i="24" s="1"/>
  <c r="Q155" i="24" s="1"/>
  <c r="Q192" i="24"/>
  <c r="BD168" i="24" s="1"/>
  <c r="R168" i="24" s="1"/>
  <c r="V21" i="26" l="1"/>
  <c r="V22" i="26" s="1"/>
  <c r="V25" i="26" s="1"/>
  <c r="R185" i="24"/>
  <c r="BE161" i="24" s="1"/>
  <c r="S161" i="24" s="1"/>
  <c r="R176" i="24"/>
  <c r="BE152" i="24" s="1"/>
  <c r="S152" i="24" s="1"/>
  <c r="Q186" i="24"/>
  <c r="BD162" i="24" s="1"/>
  <c r="R162" i="24" s="1"/>
  <c r="Q188" i="24"/>
  <c r="BD164" i="24" s="1"/>
  <c r="R164" i="24" s="1"/>
  <c r="R177" i="24"/>
  <c r="BE153" i="24" s="1"/>
  <c r="S153" i="24" s="1"/>
  <c r="R183" i="24"/>
  <c r="BE159" i="24" s="1"/>
  <c r="S159" i="24" s="1"/>
  <c r="R192" i="24"/>
  <c r="BE168" i="24" s="1"/>
  <c r="S168" i="24" s="1"/>
  <c r="R178" i="24"/>
  <c r="BE154" i="24" s="1"/>
  <c r="S154" i="24" s="1"/>
  <c r="Q191" i="24"/>
  <c r="BD167" i="24" s="1"/>
  <c r="R167" i="24" s="1"/>
  <c r="O195" i="24"/>
  <c r="P175" i="24"/>
  <c r="BC151" i="24" s="1"/>
  <c r="Q151" i="24" s="1"/>
  <c r="R190" i="24"/>
  <c r="BE166" i="24" s="1"/>
  <c r="S166" i="24" s="1"/>
  <c r="Q179" i="24"/>
  <c r="BD155" i="24" s="1"/>
  <c r="R155" i="24" s="1"/>
  <c r="Q187" i="24"/>
  <c r="BD163" i="24" s="1"/>
  <c r="R163" i="24" s="1"/>
  <c r="R184" i="24"/>
  <c r="BE160" i="24" s="1"/>
  <c r="S160" i="24" s="1"/>
  <c r="R189" i="24"/>
  <c r="BE165" i="24" s="1"/>
  <c r="S165" i="24" s="1"/>
  <c r="R181" i="24"/>
  <c r="BE157" i="24" s="1"/>
  <c r="S157" i="24" s="1"/>
  <c r="S193" i="24"/>
  <c r="BF169" i="24" s="1"/>
  <c r="T169" i="24" s="1"/>
  <c r="Q182" i="24"/>
  <c r="BD158" i="24" s="1"/>
  <c r="R158" i="24" s="1"/>
  <c r="R180" i="24"/>
  <c r="BE156" i="24" s="1"/>
  <c r="S156" i="24" s="1"/>
  <c r="W20" i="26" l="1"/>
  <c r="S181" i="24"/>
  <c r="BF157" i="24" s="1"/>
  <c r="T157" i="24" s="1"/>
  <c r="R179" i="24"/>
  <c r="BE155" i="24" s="1"/>
  <c r="S155" i="24" s="1"/>
  <c r="R191" i="24"/>
  <c r="BE167" i="24" s="1"/>
  <c r="S167" i="24" s="1"/>
  <c r="S185" i="24"/>
  <c r="BF161" i="24" s="1"/>
  <c r="T161" i="24" s="1"/>
  <c r="S180" i="24"/>
  <c r="BF156" i="24" s="1"/>
  <c r="T156" i="24" s="1"/>
  <c r="S189" i="24"/>
  <c r="BF165" i="24" s="1"/>
  <c r="T165" i="24" s="1"/>
  <c r="S190" i="24"/>
  <c r="BF166" i="24" s="1"/>
  <c r="T166" i="24" s="1"/>
  <c r="R186" i="24"/>
  <c r="BE162" i="24" s="1"/>
  <c r="S162" i="24" s="1"/>
  <c r="R182" i="24"/>
  <c r="BE158" i="24" s="1"/>
  <c r="S158" i="24" s="1"/>
  <c r="S184" i="24"/>
  <c r="BF160" i="24" s="1"/>
  <c r="T160" i="24" s="1"/>
  <c r="Q175" i="24"/>
  <c r="BD151" i="24" s="1"/>
  <c r="R151" i="24" s="1"/>
  <c r="P195" i="24"/>
  <c r="S177" i="24"/>
  <c r="BF153" i="24" s="1"/>
  <c r="T153" i="24" s="1"/>
  <c r="T193" i="24"/>
  <c r="BG169" i="24" s="1"/>
  <c r="U169" i="24" s="1"/>
  <c r="R187" i="24"/>
  <c r="BE163" i="24" s="1"/>
  <c r="S163" i="24" s="1"/>
  <c r="S192" i="24"/>
  <c r="BF168" i="24" s="1"/>
  <c r="T168" i="24" s="1"/>
  <c r="S178" i="24"/>
  <c r="BF154" i="24" s="1"/>
  <c r="T154" i="24" s="1"/>
  <c r="S183" i="24"/>
  <c r="BF159" i="24" s="1"/>
  <c r="T159" i="24" s="1"/>
  <c r="R188" i="24"/>
  <c r="BE164" i="24" s="1"/>
  <c r="S164" i="24" s="1"/>
  <c r="S176" i="24"/>
  <c r="BF152" i="24" s="1"/>
  <c r="T152" i="24" s="1"/>
  <c r="W33" i="26" l="1"/>
  <c r="W37" i="26" s="1"/>
  <c r="W23" i="26"/>
  <c r="W35" i="26" s="1"/>
  <c r="T192" i="24"/>
  <c r="BG168" i="24" s="1"/>
  <c r="U168" i="24" s="1"/>
  <c r="T177" i="24"/>
  <c r="BG153" i="24" s="1"/>
  <c r="U153" i="24" s="1"/>
  <c r="T184" i="24"/>
  <c r="BG160" i="24" s="1"/>
  <c r="U160" i="24" s="1"/>
  <c r="T183" i="24"/>
  <c r="BG159" i="24" s="1"/>
  <c r="U159" i="24" s="1"/>
  <c r="S179" i="24"/>
  <c r="BF155" i="24" s="1"/>
  <c r="T155" i="24" s="1"/>
  <c r="T176" i="24"/>
  <c r="BG152" i="24" s="1"/>
  <c r="U152" i="24" s="1"/>
  <c r="T185" i="24"/>
  <c r="BG161" i="24" s="1"/>
  <c r="U161" i="24" s="1"/>
  <c r="U193" i="24"/>
  <c r="BH169" i="24" s="1"/>
  <c r="V169" i="24" s="1"/>
  <c r="T189" i="24"/>
  <c r="BG165" i="24" s="1"/>
  <c r="U165" i="24" s="1"/>
  <c r="T178" i="24"/>
  <c r="BG154" i="24" s="1"/>
  <c r="U154" i="24" s="1"/>
  <c r="S188" i="24"/>
  <c r="BF164" i="24" s="1"/>
  <c r="T164" i="24" s="1"/>
  <c r="S187" i="24"/>
  <c r="BF163" i="24" s="1"/>
  <c r="T163" i="24" s="1"/>
  <c r="S186" i="24"/>
  <c r="BF162" i="24" s="1"/>
  <c r="T162" i="24" s="1"/>
  <c r="Q195" i="24"/>
  <c r="R175" i="24"/>
  <c r="BE151" i="24" s="1"/>
  <c r="S151" i="24" s="1"/>
  <c r="S182" i="24"/>
  <c r="BF158" i="24" s="1"/>
  <c r="T158" i="24" s="1"/>
  <c r="T190" i="24"/>
  <c r="BG166" i="24" s="1"/>
  <c r="U166" i="24" s="1"/>
  <c r="T180" i="24"/>
  <c r="BG156" i="24" s="1"/>
  <c r="U156" i="24" s="1"/>
  <c r="S191" i="24"/>
  <c r="BF167" i="24" s="1"/>
  <c r="T167" i="24" s="1"/>
  <c r="T181" i="24"/>
  <c r="BG157" i="24" s="1"/>
  <c r="U157" i="24" s="1"/>
  <c r="W21" i="26" l="1"/>
  <c r="W22" i="26" s="1"/>
  <c r="U176" i="24"/>
  <c r="BH152" i="24" s="1"/>
  <c r="V152" i="24" s="1"/>
  <c r="T182" i="24"/>
  <c r="BG158" i="24" s="1"/>
  <c r="U158" i="24" s="1"/>
  <c r="U180" i="24"/>
  <c r="BH156" i="24" s="1"/>
  <c r="V156" i="24" s="1"/>
  <c r="U178" i="24"/>
  <c r="BH154" i="24" s="1"/>
  <c r="V154" i="24" s="1"/>
  <c r="U177" i="24"/>
  <c r="BH153" i="24" s="1"/>
  <c r="V153" i="24" s="1"/>
  <c r="U181" i="24"/>
  <c r="BH157" i="24" s="1"/>
  <c r="V157" i="24" s="1"/>
  <c r="T187" i="24"/>
  <c r="BG163" i="24" s="1"/>
  <c r="U163" i="24" s="1"/>
  <c r="U185" i="24"/>
  <c r="BH161" i="24" s="1"/>
  <c r="V161" i="24" s="1"/>
  <c r="U183" i="24"/>
  <c r="BH159" i="24" s="1"/>
  <c r="V159" i="24" s="1"/>
  <c r="T191" i="24"/>
  <c r="BG167" i="24" s="1"/>
  <c r="U167" i="24" s="1"/>
  <c r="U190" i="24"/>
  <c r="BH166" i="24" s="1"/>
  <c r="V166" i="24" s="1"/>
  <c r="R195" i="24"/>
  <c r="S175" i="24"/>
  <c r="BF151" i="24" s="1"/>
  <c r="T151" i="24" s="1"/>
  <c r="V193" i="24"/>
  <c r="BI169" i="24" s="1"/>
  <c r="W169" i="24" s="1"/>
  <c r="T186" i="24"/>
  <c r="BG162" i="24" s="1"/>
  <c r="U162" i="24" s="1"/>
  <c r="T188" i="24"/>
  <c r="BG164" i="24" s="1"/>
  <c r="U164" i="24" s="1"/>
  <c r="U189" i="24"/>
  <c r="BH165" i="24" s="1"/>
  <c r="V165" i="24" s="1"/>
  <c r="T179" i="24"/>
  <c r="BG155" i="24" s="1"/>
  <c r="U155" i="24" s="1"/>
  <c r="U184" i="24"/>
  <c r="BH160" i="24" s="1"/>
  <c r="V160" i="24" s="1"/>
  <c r="U192" i="24"/>
  <c r="BH168" i="24" s="1"/>
  <c r="V168" i="24" s="1"/>
  <c r="W25" i="26" l="1"/>
  <c r="X20" i="26" s="1"/>
  <c r="W193" i="24"/>
  <c r="BJ169" i="24" s="1"/>
  <c r="X169" i="24" s="1"/>
  <c r="V181" i="24"/>
  <c r="BI157" i="24" s="1"/>
  <c r="W157" i="24" s="1"/>
  <c r="U188" i="24"/>
  <c r="BH164" i="24" s="1"/>
  <c r="V164" i="24" s="1"/>
  <c r="V185" i="24"/>
  <c r="BI161" i="24" s="1"/>
  <c r="W161" i="24" s="1"/>
  <c r="U179" i="24"/>
  <c r="BH155" i="24" s="1"/>
  <c r="V155" i="24" s="1"/>
  <c r="U191" i="24"/>
  <c r="BH167" i="24" s="1"/>
  <c r="V167" i="24" s="1"/>
  <c r="U182" i="24"/>
  <c r="BH158" i="24" s="1"/>
  <c r="V158" i="24" s="1"/>
  <c r="V192" i="24"/>
  <c r="BI168" i="24" s="1"/>
  <c r="W168" i="24" s="1"/>
  <c r="V178" i="24"/>
  <c r="BI154" i="24" s="1"/>
  <c r="W154" i="24" s="1"/>
  <c r="V184" i="24"/>
  <c r="BI160" i="24" s="1"/>
  <c r="W160" i="24" s="1"/>
  <c r="V189" i="24"/>
  <c r="BI165" i="24" s="1"/>
  <c r="W165" i="24" s="1"/>
  <c r="U186" i="24"/>
  <c r="BH162" i="24" s="1"/>
  <c r="V162" i="24" s="1"/>
  <c r="S195" i="24"/>
  <c r="T175" i="24"/>
  <c r="BG151" i="24" s="1"/>
  <c r="U151" i="24" s="1"/>
  <c r="V190" i="24"/>
  <c r="BI166" i="24" s="1"/>
  <c r="W166" i="24" s="1"/>
  <c r="V183" i="24"/>
  <c r="BI159" i="24" s="1"/>
  <c r="W159" i="24" s="1"/>
  <c r="U187" i="24"/>
  <c r="BH163" i="24" s="1"/>
  <c r="V163" i="24" s="1"/>
  <c r="V177" i="24"/>
  <c r="BI153" i="24" s="1"/>
  <c r="W153" i="24" s="1"/>
  <c r="V180" i="24"/>
  <c r="BI156" i="24" s="1"/>
  <c r="W156" i="24" s="1"/>
  <c r="V176" i="24"/>
  <c r="BI152" i="24" s="1"/>
  <c r="W152" i="24" s="1"/>
  <c r="X33" i="26" l="1"/>
  <c r="X37" i="26" s="1"/>
  <c r="X23" i="26"/>
  <c r="X35" i="26" s="1"/>
  <c r="W177" i="24"/>
  <c r="BJ153" i="24" s="1"/>
  <c r="X153" i="24" s="1"/>
  <c r="W190" i="24"/>
  <c r="BJ166" i="24" s="1"/>
  <c r="X166" i="24" s="1"/>
  <c r="V191" i="24"/>
  <c r="BI167" i="24" s="1"/>
  <c r="W167" i="24" s="1"/>
  <c r="T195" i="24"/>
  <c r="U175" i="24"/>
  <c r="BH151" i="24" s="1"/>
  <c r="V151" i="24" s="1"/>
  <c r="W192" i="24"/>
  <c r="BJ168" i="24" s="1"/>
  <c r="X168" i="24" s="1"/>
  <c r="W176" i="24"/>
  <c r="BJ152" i="24" s="1"/>
  <c r="X152" i="24" s="1"/>
  <c r="W184" i="24"/>
  <c r="BJ160" i="24" s="1"/>
  <c r="X160" i="24" s="1"/>
  <c r="W181" i="24"/>
  <c r="BJ157" i="24" s="1"/>
  <c r="X157" i="24" s="1"/>
  <c r="W180" i="24"/>
  <c r="BJ156" i="24" s="1"/>
  <c r="X156" i="24" s="1"/>
  <c r="W183" i="24"/>
  <c r="BJ159" i="24" s="1"/>
  <c r="X159" i="24" s="1"/>
  <c r="V186" i="24"/>
  <c r="BI162" i="24" s="1"/>
  <c r="W162" i="24" s="1"/>
  <c r="W185" i="24"/>
  <c r="BJ161" i="24" s="1"/>
  <c r="X161" i="24" s="1"/>
  <c r="V187" i="24"/>
  <c r="BI163" i="24" s="1"/>
  <c r="W163" i="24" s="1"/>
  <c r="W189" i="24"/>
  <c r="BJ165" i="24" s="1"/>
  <c r="X165" i="24" s="1"/>
  <c r="W178" i="24"/>
  <c r="BJ154" i="24" s="1"/>
  <c r="X154" i="24" s="1"/>
  <c r="V182" i="24"/>
  <c r="BI158" i="24" s="1"/>
  <c r="W158" i="24" s="1"/>
  <c r="V179" i="24"/>
  <c r="BI155" i="24" s="1"/>
  <c r="W155" i="24" s="1"/>
  <c r="V188" i="24"/>
  <c r="BI164" i="24" s="1"/>
  <c r="W164" i="24" s="1"/>
  <c r="X193" i="24"/>
  <c r="BK169" i="24" s="1"/>
  <c r="Y169" i="24" s="1"/>
  <c r="X21" i="26" l="1"/>
  <c r="X22" i="26" s="1"/>
  <c r="X25" i="26" s="1"/>
  <c r="Y20" i="26"/>
  <c r="W188" i="24"/>
  <c r="BJ164" i="24" s="1"/>
  <c r="X164" i="24" s="1"/>
  <c r="X178" i="24"/>
  <c r="BK154" i="24" s="1"/>
  <c r="Y154" i="24" s="1"/>
  <c r="W186" i="24"/>
  <c r="BJ162" i="24" s="1"/>
  <c r="X162" i="24" s="1"/>
  <c r="X184" i="24"/>
  <c r="BK160" i="24" s="1"/>
  <c r="Y160" i="24" s="1"/>
  <c r="X177" i="24"/>
  <c r="BK153" i="24" s="1"/>
  <c r="Y153" i="24" s="1"/>
  <c r="W179" i="24"/>
  <c r="BJ155" i="24" s="1"/>
  <c r="X155" i="24" s="1"/>
  <c r="X189" i="24"/>
  <c r="BK165" i="24" s="1"/>
  <c r="Y165" i="24" s="1"/>
  <c r="X183" i="24"/>
  <c r="BK159" i="24" s="1"/>
  <c r="Y159" i="24" s="1"/>
  <c r="X176" i="24"/>
  <c r="BK152" i="24" s="1"/>
  <c r="Y152" i="24" s="1"/>
  <c r="W191" i="24"/>
  <c r="BJ167" i="24" s="1"/>
  <c r="X167" i="24" s="1"/>
  <c r="W187" i="24"/>
  <c r="BJ163" i="24" s="1"/>
  <c r="X163" i="24" s="1"/>
  <c r="X180" i="24"/>
  <c r="BK156" i="24" s="1"/>
  <c r="Y156" i="24" s="1"/>
  <c r="X192" i="24"/>
  <c r="BK168" i="24" s="1"/>
  <c r="Y168" i="24" s="1"/>
  <c r="X185" i="24"/>
  <c r="BK161" i="24" s="1"/>
  <c r="Y161" i="24" s="1"/>
  <c r="X181" i="24"/>
  <c r="BK157" i="24" s="1"/>
  <c r="Y157" i="24" s="1"/>
  <c r="U195" i="24"/>
  <c r="V175" i="24"/>
  <c r="BI151" i="24" s="1"/>
  <c r="W151" i="24" s="1"/>
  <c r="X190" i="24"/>
  <c r="BK166" i="24" s="1"/>
  <c r="Y166" i="24" s="1"/>
  <c r="W182" i="24"/>
  <c r="BJ158" i="24" s="1"/>
  <c r="X158" i="24" s="1"/>
  <c r="Y193" i="24"/>
  <c r="BL169" i="24" s="1"/>
  <c r="Z169" i="24" s="1"/>
  <c r="Y23" i="26" l="1"/>
  <c r="Y35" i="26" s="1"/>
  <c r="Y183" i="24"/>
  <c r="BL159" i="24" s="1"/>
  <c r="Z159" i="24" s="1"/>
  <c r="Y190" i="24"/>
  <c r="BL166" i="24" s="1"/>
  <c r="Z166" i="24" s="1"/>
  <c r="X191" i="24"/>
  <c r="BK167" i="24" s="1"/>
  <c r="Y167" i="24" s="1"/>
  <c r="Y178" i="24"/>
  <c r="BL154" i="24" s="1"/>
  <c r="Z154" i="24" s="1"/>
  <c r="Z193" i="24"/>
  <c r="BM169" i="24" s="1"/>
  <c r="AA169" i="24" s="1"/>
  <c r="Y180" i="24"/>
  <c r="BL156" i="24" s="1"/>
  <c r="Z156" i="24" s="1"/>
  <c r="Y184" i="24"/>
  <c r="BL160" i="24" s="1"/>
  <c r="Z160" i="24" s="1"/>
  <c r="Y185" i="24"/>
  <c r="BL161" i="24" s="1"/>
  <c r="Z161" i="24" s="1"/>
  <c r="X179" i="24"/>
  <c r="BK155" i="24" s="1"/>
  <c r="Y155" i="24" s="1"/>
  <c r="X182" i="24"/>
  <c r="BK158" i="24" s="1"/>
  <c r="Y158" i="24" s="1"/>
  <c r="V195" i="24"/>
  <c r="W175" i="24"/>
  <c r="BJ151" i="24" s="1"/>
  <c r="X151" i="24" s="1"/>
  <c r="Y181" i="24"/>
  <c r="BL157" i="24" s="1"/>
  <c r="Z157" i="24" s="1"/>
  <c r="Y192" i="24"/>
  <c r="BL168" i="24" s="1"/>
  <c r="Z168" i="24" s="1"/>
  <c r="X187" i="24"/>
  <c r="BK163" i="24" s="1"/>
  <c r="Y163" i="24" s="1"/>
  <c r="Y176" i="24"/>
  <c r="BL152" i="24" s="1"/>
  <c r="Z152" i="24" s="1"/>
  <c r="Y189" i="24"/>
  <c r="BL165" i="24" s="1"/>
  <c r="Z165" i="24" s="1"/>
  <c r="Y177" i="24"/>
  <c r="BL153" i="24" s="1"/>
  <c r="Z153" i="24" s="1"/>
  <c r="X186" i="24"/>
  <c r="BK162" i="24" s="1"/>
  <c r="Y162" i="24" s="1"/>
  <c r="X188" i="24"/>
  <c r="BK164" i="24" s="1"/>
  <c r="Y164" i="24" s="1"/>
  <c r="Y33" i="26" l="1"/>
  <c r="Y37" i="26" s="1"/>
  <c r="Y21" i="26"/>
  <c r="Y22" i="26" s="1"/>
  <c r="Y25" i="26" s="1"/>
  <c r="Z176" i="24"/>
  <c r="BM152" i="24" s="1"/>
  <c r="AA152" i="24" s="1"/>
  <c r="Z178" i="24"/>
  <c r="BM154" i="24" s="1"/>
  <c r="AA154" i="24" s="1"/>
  <c r="Y188" i="24"/>
  <c r="BL164" i="24" s="1"/>
  <c r="Z164" i="24" s="1"/>
  <c r="Z192" i="24"/>
  <c r="BM168" i="24" s="1"/>
  <c r="AA168" i="24" s="1"/>
  <c r="Z185" i="24"/>
  <c r="BM161" i="24" s="1"/>
  <c r="AA161" i="24" s="1"/>
  <c r="Y182" i="24"/>
  <c r="BL158" i="24" s="1"/>
  <c r="Z158" i="24" s="1"/>
  <c r="Z190" i="24"/>
  <c r="BM166" i="24" s="1"/>
  <c r="AA166" i="24" s="1"/>
  <c r="Z177" i="24"/>
  <c r="BM153" i="24" s="1"/>
  <c r="AA153" i="24" s="1"/>
  <c r="Y187" i="24"/>
  <c r="BL163" i="24" s="1"/>
  <c r="Z163" i="24" s="1"/>
  <c r="W195" i="24"/>
  <c r="X175" i="24"/>
  <c r="BK151" i="24" s="1"/>
  <c r="Y151" i="24" s="1"/>
  <c r="Z180" i="24"/>
  <c r="BM156" i="24" s="1"/>
  <c r="AA156" i="24" s="1"/>
  <c r="Y186" i="24"/>
  <c r="BL162" i="24" s="1"/>
  <c r="Z162" i="24" s="1"/>
  <c r="Z189" i="24"/>
  <c r="BM165" i="24" s="1"/>
  <c r="AA165" i="24" s="1"/>
  <c r="Z181" i="24"/>
  <c r="BM157" i="24" s="1"/>
  <c r="AA157" i="24" s="1"/>
  <c r="Y179" i="24"/>
  <c r="BL155" i="24" s="1"/>
  <c r="Z155" i="24" s="1"/>
  <c r="Z184" i="24"/>
  <c r="BM160" i="24" s="1"/>
  <c r="AA160" i="24" s="1"/>
  <c r="AA193" i="24"/>
  <c r="BN169" i="24" s="1"/>
  <c r="AB169" i="24" s="1"/>
  <c r="Y191" i="24"/>
  <c r="BL167" i="24" s="1"/>
  <c r="Z167" i="24" s="1"/>
  <c r="Z183" i="24"/>
  <c r="BM159" i="24" s="1"/>
  <c r="AA159" i="24" s="1"/>
  <c r="Z20" i="26" l="1"/>
  <c r="AA183" i="24"/>
  <c r="BN159" i="24" s="1"/>
  <c r="AB159" i="24" s="1"/>
  <c r="Z179" i="24"/>
  <c r="BM155" i="24" s="1"/>
  <c r="AA155" i="24" s="1"/>
  <c r="AA180" i="24"/>
  <c r="BN156" i="24" s="1"/>
  <c r="AB156" i="24" s="1"/>
  <c r="Z191" i="24"/>
  <c r="BM167" i="24" s="1"/>
  <c r="AA167" i="24" s="1"/>
  <c r="AA181" i="24"/>
  <c r="BN157" i="24" s="1"/>
  <c r="AB157" i="24" s="1"/>
  <c r="X195" i="24"/>
  <c r="Y175" i="24"/>
  <c r="BL151" i="24" s="1"/>
  <c r="Z151" i="24" s="1"/>
  <c r="AB193" i="24"/>
  <c r="BO169" i="24" s="1"/>
  <c r="AC169" i="24" s="1"/>
  <c r="AA189" i="24"/>
  <c r="BN165" i="24" s="1"/>
  <c r="AB165" i="24" s="1"/>
  <c r="AA184" i="24"/>
  <c r="BN160" i="24" s="1"/>
  <c r="AB160" i="24" s="1"/>
  <c r="Z186" i="24"/>
  <c r="BM162" i="24" s="1"/>
  <c r="AA162" i="24" s="1"/>
  <c r="Z187" i="24"/>
  <c r="BM163" i="24" s="1"/>
  <c r="AA163" i="24" s="1"/>
  <c r="AA190" i="24"/>
  <c r="BN166" i="24" s="1"/>
  <c r="AB166" i="24" s="1"/>
  <c r="AA185" i="24"/>
  <c r="BN161" i="24" s="1"/>
  <c r="AB161" i="24" s="1"/>
  <c r="Z188" i="24"/>
  <c r="BM164" i="24" s="1"/>
  <c r="AA164" i="24" s="1"/>
  <c r="AA176" i="24"/>
  <c r="BN152" i="24" s="1"/>
  <c r="AB152" i="24" s="1"/>
  <c r="AA177" i="24"/>
  <c r="BN153" i="24" s="1"/>
  <c r="AB153" i="24" s="1"/>
  <c r="Z182" i="24"/>
  <c r="BM158" i="24" s="1"/>
  <c r="AA158" i="24" s="1"/>
  <c r="AA192" i="24"/>
  <c r="BN168" i="24" s="1"/>
  <c r="AB168" i="24" s="1"/>
  <c r="AA178" i="24"/>
  <c r="BN154" i="24" s="1"/>
  <c r="AB154" i="24" s="1"/>
  <c r="Z23" i="26" l="1"/>
  <c r="Z35" i="26" s="1"/>
  <c r="AA182" i="24"/>
  <c r="BN158" i="24" s="1"/>
  <c r="AB158" i="24" s="1"/>
  <c r="AB185" i="24"/>
  <c r="BO161" i="24" s="1"/>
  <c r="AC161" i="24" s="1"/>
  <c r="AB184" i="24"/>
  <c r="BO160" i="24" s="1"/>
  <c r="AC160" i="24" s="1"/>
  <c r="AB177" i="24"/>
  <c r="BO153" i="24" s="1"/>
  <c r="AC153" i="24" s="1"/>
  <c r="AB189" i="24"/>
  <c r="BO165" i="24" s="1"/>
  <c r="AC165" i="24" s="1"/>
  <c r="AB178" i="24"/>
  <c r="BO154" i="24" s="1"/>
  <c r="AC154" i="24" s="1"/>
  <c r="AB176" i="24"/>
  <c r="BO152" i="24" s="1"/>
  <c r="AC152" i="24" s="1"/>
  <c r="AA187" i="24"/>
  <c r="BN163" i="24" s="1"/>
  <c r="AB163" i="24" s="1"/>
  <c r="AC193" i="24"/>
  <c r="BP169" i="24" s="1"/>
  <c r="AD169" i="24" s="1"/>
  <c r="AB192" i="24"/>
  <c r="BO168" i="24" s="1"/>
  <c r="AC168" i="24" s="1"/>
  <c r="AA188" i="24"/>
  <c r="BN164" i="24" s="1"/>
  <c r="AB164" i="24" s="1"/>
  <c r="AA186" i="24"/>
  <c r="BN162" i="24" s="1"/>
  <c r="AB162" i="24" s="1"/>
  <c r="Y195" i="24"/>
  <c r="Z175" i="24"/>
  <c r="BM151" i="24" s="1"/>
  <c r="AA151" i="24" s="1"/>
  <c r="AB190" i="24"/>
  <c r="BO166" i="24" s="1"/>
  <c r="AC166" i="24" s="1"/>
  <c r="AA191" i="24"/>
  <c r="BN167" i="24" s="1"/>
  <c r="AB167" i="24" s="1"/>
  <c r="AB181" i="24"/>
  <c r="BO157" i="24" s="1"/>
  <c r="AC157" i="24" s="1"/>
  <c r="AB180" i="24"/>
  <c r="BO156" i="24" s="1"/>
  <c r="AC156" i="24" s="1"/>
  <c r="AB183" i="24"/>
  <c r="BO159" i="24" s="1"/>
  <c r="AC159" i="24" s="1"/>
  <c r="AA179" i="24"/>
  <c r="BN155" i="24" s="1"/>
  <c r="AB155" i="24" s="1"/>
  <c r="Z33" i="26" l="1"/>
  <c r="Z37" i="26" s="1"/>
  <c r="Z21" i="26"/>
  <c r="Z22" i="26" s="1"/>
  <c r="Z25" i="26" s="1"/>
  <c r="AC180" i="24"/>
  <c r="BP156" i="24" s="1"/>
  <c r="AD156" i="24" s="1"/>
  <c r="AC190" i="24"/>
  <c r="BP166" i="24" s="1"/>
  <c r="AD166" i="24" s="1"/>
  <c r="AB179" i="24"/>
  <c r="BO155" i="24" s="1"/>
  <c r="AC155" i="24" s="1"/>
  <c r="AC183" i="24"/>
  <c r="BP159" i="24" s="1"/>
  <c r="AD159" i="24" s="1"/>
  <c r="AB191" i="24"/>
  <c r="BO167" i="24" s="1"/>
  <c r="AC167" i="24" s="1"/>
  <c r="Z195" i="24"/>
  <c r="AA175" i="24"/>
  <c r="BN151" i="24" s="1"/>
  <c r="AB151" i="24" s="1"/>
  <c r="AB186" i="24"/>
  <c r="BO162" i="24" s="1"/>
  <c r="AC162" i="24" s="1"/>
  <c r="AB187" i="24"/>
  <c r="BO163" i="24" s="1"/>
  <c r="AC163" i="24" s="1"/>
  <c r="AC178" i="24"/>
  <c r="BP154" i="24" s="1"/>
  <c r="AD154" i="24" s="1"/>
  <c r="AC177" i="24"/>
  <c r="BP153" i="24" s="1"/>
  <c r="AD153" i="24" s="1"/>
  <c r="AC181" i="24"/>
  <c r="BP157" i="24" s="1"/>
  <c r="AD157" i="24" s="1"/>
  <c r="AB188" i="24"/>
  <c r="BO164" i="24" s="1"/>
  <c r="AC164" i="24" s="1"/>
  <c r="AD193" i="24"/>
  <c r="BQ169" i="24" s="1"/>
  <c r="AE169" i="24" s="1"/>
  <c r="AC176" i="24"/>
  <c r="BP152" i="24" s="1"/>
  <c r="AD152" i="24" s="1"/>
  <c r="AC189" i="24"/>
  <c r="BP165" i="24" s="1"/>
  <c r="AD165" i="24" s="1"/>
  <c r="AC184" i="24"/>
  <c r="BP160" i="24" s="1"/>
  <c r="AD160" i="24" s="1"/>
  <c r="AB182" i="24"/>
  <c r="BO158" i="24" s="1"/>
  <c r="AC158" i="24" s="1"/>
  <c r="AC192" i="24"/>
  <c r="BP168" i="24" s="1"/>
  <c r="AD168" i="24" s="1"/>
  <c r="AC185" i="24"/>
  <c r="BP161" i="24" s="1"/>
  <c r="AD161" i="24" s="1"/>
  <c r="AA20" i="26" l="1"/>
  <c r="AC182" i="24"/>
  <c r="BP158" i="24" s="1"/>
  <c r="AD158" i="24" s="1"/>
  <c r="AE193" i="24"/>
  <c r="BR169" i="24" s="1"/>
  <c r="AF169" i="24" s="1"/>
  <c r="AD178" i="24"/>
  <c r="BQ154" i="24" s="1"/>
  <c r="AE154" i="24" s="1"/>
  <c r="AD185" i="24"/>
  <c r="BQ161" i="24" s="1"/>
  <c r="AE161" i="24" s="1"/>
  <c r="AD189" i="24"/>
  <c r="BQ165" i="24" s="1"/>
  <c r="AE165" i="24" s="1"/>
  <c r="AD181" i="24"/>
  <c r="BQ157" i="24" s="1"/>
  <c r="AE157" i="24" s="1"/>
  <c r="AC186" i="24"/>
  <c r="BP162" i="24" s="1"/>
  <c r="AD162" i="24" s="1"/>
  <c r="AD192" i="24"/>
  <c r="BQ168" i="24" s="1"/>
  <c r="AE168" i="24" s="1"/>
  <c r="AD176" i="24"/>
  <c r="BQ152" i="24" s="1"/>
  <c r="AE152" i="24" s="1"/>
  <c r="AD177" i="24"/>
  <c r="BQ153" i="24" s="1"/>
  <c r="AE153" i="24" s="1"/>
  <c r="AA195" i="24"/>
  <c r="AB175" i="24"/>
  <c r="BO151" i="24" s="1"/>
  <c r="AC151" i="24" s="1"/>
  <c r="AD184" i="24"/>
  <c r="BQ160" i="24" s="1"/>
  <c r="AE160" i="24" s="1"/>
  <c r="AC188" i="24"/>
  <c r="BP164" i="24" s="1"/>
  <c r="AD164" i="24" s="1"/>
  <c r="AC187" i="24"/>
  <c r="BP163" i="24" s="1"/>
  <c r="AD163" i="24" s="1"/>
  <c r="AD183" i="24"/>
  <c r="BQ159" i="24" s="1"/>
  <c r="AE159" i="24" s="1"/>
  <c r="AC191" i="24"/>
  <c r="BP167" i="24" s="1"/>
  <c r="AD167" i="24" s="1"/>
  <c r="AC179" i="24"/>
  <c r="BP155" i="24" s="1"/>
  <c r="AD155" i="24" s="1"/>
  <c r="AD180" i="24"/>
  <c r="BQ156" i="24" s="1"/>
  <c r="AE156" i="24" s="1"/>
  <c r="AD190" i="24"/>
  <c r="BQ166" i="24" s="1"/>
  <c r="AE166" i="24" s="1"/>
  <c r="AA23" i="26" l="1"/>
  <c r="AA35" i="26" s="1"/>
  <c r="AD179" i="24"/>
  <c r="BQ155" i="24" s="1"/>
  <c r="AE155" i="24" s="1"/>
  <c r="AD188" i="24"/>
  <c r="BQ164" i="24" s="1"/>
  <c r="AE164" i="24" s="1"/>
  <c r="AD191" i="24"/>
  <c r="BQ167" i="24" s="1"/>
  <c r="AE167" i="24" s="1"/>
  <c r="AE184" i="24"/>
  <c r="BR160" i="24" s="1"/>
  <c r="AF160" i="24" s="1"/>
  <c r="AE190" i="24"/>
  <c r="BR166" i="24" s="1"/>
  <c r="AF166" i="24" s="1"/>
  <c r="AE183" i="24"/>
  <c r="BR159" i="24" s="1"/>
  <c r="AF159" i="24" s="1"/>
  <c r="AB195" i="24"/>
  <c r="AC175" i="24"/>
  <c r="BP151" i="24" s="1"/>
  <c r="AD151" i="24" s="1"/>
  <c r="AE176" i="24"/>
  <c r="BR152" i="24" s="1"/>
  <c r="AF152" i="24" s="1"/>
  <c r="AE180" i="24"/>
  <c r="BR156" i="24" s="1"/>
  <c r="AF156" i="24" s="1"/>
  <c r="AD187" i="24"/>
  <c r="BQ163" i="24" s="1"/>
  <c r="AE163" i="24" s="1"/>
  <c r="AE177" i="24"/>
  <c r="BR153" i="24" s="1"/>
  <c r="AF153" i="24" s="1"/>
  <c r="AE192" i="24"/>
  <c r="BR168" i="24" s="1"/>
  <c r="AF168" i="24" s="1"/>
  <c r="AE181" i="24"/>
  <c r="BR157" i="24" s="1"/>
  <c r="AF157" i="24" s="1"/>
  <c r="AF193" i="24"/>
  <c r="BS169" i="24" s="1"/>
  <c r="AG169" i="24" s="1"/>
  <c r="AD186" i="24"/>
  <c r="BQ162" i="24" s="1"/>
  <c r="AE162" i="24" s="1"/>
  <c r="AE189" i="24"/>
  <c r="BR165" i="24" s="1"/>
  <c r="AF165" i="24" s="1"/>
  <c r="AE178" i="24"/>
  <c r="BR154" i="24" s="1"/>
  <c r="AF154" i="24" s="1"/>
  <c r="AD182" i="24"/>
  <c r="BQ158" i="24" s="1"/>
  <c r="AE158" i="24" s="1"/>
  <c r="AE185" i="24"/>
  <c r="BR161" i="24" s="1"/>
  <c r="AF161" i="24" s="1"/>
  <c r="AA33" i="26" l="1"/>
  <c r="AA37" i="26" s="1"/>
  <c r="AA21" i="26"/>
  <c r="AA22" i="26" s="1"/>
  <c r="AA25" i="26" s="1"/>
  <c r="AE182" i="24"/>
  <c r="BR158" i="24" s="1"/>
  <c r="AF158" i="24" s="1"/>
  <c r="AF189" i="24"/>
  <c r="BS165" i="24" s="1"/>
  <c r="AG165" i="24" s="1"/>
  <c r="AF180" i="24"/>
  <c r="BS156" i="24" s="1"/>
  <c r="AG156" i="24" s="1"/>
  <c r="AE179" i="24"/>
  <c r="BR155" i="24" s="1"/>
  <c r="AF155" i="24" s="1"/>
  <c r="AF185" i="24"/>
  <c r="BS161" i="24" s="1"/>
  <c r="AG161" i="24" s="1"/>
  <c r="AE186" i="24"/>
  <c r="BR162" i="24" s="1"/>
  <c r="AF162" i="24" s="1"/>
  <c r="AF176" i="24"/>
  <c r="BS152" i="24" s="1"/>
  <c r="AG152" i="24" s="1"/>
  <c r="AE191" i="24"/>
  <c r="BR167" i="24" s="1"/>
  <c r="AF167" i="24" s="1"/>
  <c r="AG193" i="24"/>
  <c r="BT169" i="24" s="1"/>
  <c r="AH169" i="24" s="1"/>
  <c r="AF177" i="24"/>
  <c r="BS153" i="24" s="1"/>
  <c r="AG153" i="24" s="1"/>
  <c r="AC195" i="24"/>
  <c r="AD175" i="24"/>
  <c r="BQ151" i="24" s="1"/>
  <c r="AE151" i="24" s="1"/>
  <c r="AF190" i="24"/>
  <c r="BS166" i="24" s="1"/>
  <c r="AG166" i="24" s="1"/>
  <c r="AF178" i="24"/>
  <c r="BS154" i="24" s="1"/>
  <c r="AG154" i="24" s="1"/>
  <c r="AF181" i="24"/>
  <c r="BS157" i="24" s="1"/>
  <c r="AG157" i="24" s="1"/>
  <c r="AE187" i="24"/>
  <c r="BR163" i="24" s="1"/>
  <c r="AF163" i="24" s="1"/>
  <c r="AF183" i="24"/>
  <c r="BS159" i="24" s="1"/>
  <c r="AG159" i="24" s="1"/>
  <c r="AF184" i="24"/>
  <c r="BS160" i="24" s="1"/>
  <c r="AG160" i="24" s="1"/>
  <c r="AE188" i="24"/>
  <c r="BR164" i="24" s="1"/>
  <c r="AF164" i="24" s="1"/>
  <c r="AF192" i="24"/>
  <c r="BS168" i="24" s="1"/>
  <c r="AG168" i="24" s="1"/>
  <c r="AB20" i="26" l="1"/>
  <c r="AF188" i="24"/>
  <c r="BS164" i="24" s="1"/>
  <c r="AG164" i="24" s="1"/>
  <c r="AF187" i="24"/>
  <c r="BS163" i="24" s="1"/>
  <c r="AG163" i="24" s="1"/>
  <c r="AG184" i="24"/>
  <c r="BT160" i="24" s="1"/>
  <c r="AH160" i="24" s="1"/>
  <c r="AG189" i="24"/>
  <c r="BT165" i="24" s="1"/>
  <c r="AH165" i="24" s="1"/>
  <c r="AG178" i="24"/>
  <c r="BT154" i="24" s="1"/>
  <c r="AH154" i="24" s="1"/>
  <c r="AF186" i="24"/>
  <c r="BS162" i="24" s="1"/>
  <c r="AG162" i="24" s="1"/>
  <c r="AD195" i="24"/>
  <c r="AE175" i="24"/>
  <c r="BR151" i="24" s="1"/>
  <c r="AF151" i="24" s="1"/>
  <c r="AG181" i="24"/>
  <c r="BT157" i="24" s="1"/>
  <c r="AH157" i="24" s="1"/>
  <c r="AG190" i="24"/>
  <c r="BT166" i="24" s="1"/>
  <c r="AH166" i="24" s="1"/>
  <c r="AG192" i="24"/>
  <c r="BT168" i="24" s="1"/>
  <c r="AH168" i="24" s="1"/>
  <c r="AG183" i="24"/>
  <c r="BT159" i="24" s="1"/>
  <c r="AH159" i="24" s="1"/>
  <c r="AH193" i="24"/>
  <c r="BU169" i="24" s="1"/>
  <c r="AI169" i="24" s="1"/>
  <c r="AG176" i="24"/>
  <c r="BT152" i="24" s="1"/>
  <c r="AH152" i="24" s="1"/>
  <c r="AG185" i="24"/>
  <c r="BT161" i="24" s="1"/>
  <c r="AH161" i="24" s="1"/>
  <c r="AG180" i="24"/>
  <c r="BT156" i="24" s="1"/>
  <c r="AH156" i="24" s="1"/>
  <c r="AF182" i="24"/>
  <c r="BS158" i="24" s="1"/>
  <c r="AG158" i="24" s="1"/>
  <c r="AG177" i="24"/>
  <c r="BT153" i="24" s="1"/>
  <c r="AH153" i="24" s="1"/>
  <c r="AF191" i="24"/>
  <c r="BS167" i="24" s="1"/>
  <c r="AG167" i="24" s="1"/>
  <c r="AF179" i="24"/>
  <c r="BS155" i="24" s="1"/>
  <c r="AG155" i="24" s="1"/>
  <c r="AB23" i="26" l="1"/>
  <c r="AB35" i="26" s="1"/>
  <c r="AH176" i="24"/>
  <c r="BU152" i="24" s="1"/>
  <c r="AI152" i="24" s="1"/>
  <c r="AG186" i="24"/>
  <c r="BT162" i="24" s="1"/>
  <c r="AH162" i="24" s="1"/>
  <c r="AH184" i="24"/>
  <c r="BU160" i="24" s="1"/>
  <c r="AI160" i="24" s="1"/>
  <c r="AH177" i="24"/>
  <c r="BU153" i="24" s="1"/>
  <c r="AI153" i="24" s="1"/>
  <c r="AH178" i="24"/>
  <c r="BU154" i="24" s="1"/>
  <c r="AI154" i="24" s="1"/>
  <c r="AG187" i="24"/>
  <c r="BT163" i="24" s="1"/>
  <c r="AH163" i="24" s="1"/>
  <c r="AH183" i="24"/>
  <c r="BU159" i="24" s="1"/>
  <c r="AI159" i="24" s="1"/>
  <c r="AG179" i="24"/>
  <c r="BT155" i="24" s="1"/>
  <c r="AH155" i="24" s="1"/>
  <c r="AH190" i="24"/>
  <c r="BU166" i="24" s="1"/>
  <c r="AI166" i="24" s="1"/>
  <c r="AG188" i="24"/>
  <c r="BT164" i="24" s="1"/>
  <c r="AH164" i="24" s="1"/>
  <c r="AG182" i="24"/>
  <c r="BT158" i="24" s="1"/>
  <c r="AH158" i="24" s="1"/>
  <c r="AH192" i="24"/>
  <c r="BU168" i="24" s="1"/>
  <c r="AI168" i="24" s="1"/>
  <c r="AH189" i="24"/>
  <c r="BU165" i="24" s="1"/>
  <c r="AI165" i="24" s="1"/>
  <c r="AH180" i="24"/>
  <c r="BU156" i="24" s="1"/>
  <c r="AI156" i="24" s="1"/>
  <c r="AG191" i="24"/>
  <c r="BT167" i="24" s="1"/>
  <c r="AH167" i="24" s="1"/>
  <c r="AH185" i="24"/>
  <c r="BU161" i="24" s="1"/>
  <c r="AI161" i="24" s="1"/>
  <c r="AI193" i="24"/>
  <c r="BV169" i="24" s="1"/>
  <c r="AJ169" i="24" s="1"/>
  <c r="AH181" i="24"/>
  <c r="BU157" i="24" s="1"/>
  <c r="AI157" i="24" s="1"/>
  <c r="AE195" i="24"/>
  <c r="AF175" i="24"/>
  <c r="BS151" i="24" s="1"/>
  <c r="AG151" i="24" s="1"/>
  <c r="AB33" i="26" l="1"/>
  <c r="AB37" i="26" s="1"/>
  <c r="AB21" i="26"/>
  <c r="AB22" i="26" s="1"/>
  <c r="AB25" i="26" s="1"/>
  <c r="AF195" i="24"/>
  <c r="AG175" i="24"/>
  <c r="BT151" i="24" s="1"/>
  <c r="AH151" i="24" s="1"/>
  <c r="AI192" i="24"/>
  <c r="BV168" i="24" s="1"/>
  <c r="AJ168" i="24" s="1"/>
  <c r="AI177" i="24"/>
  <c r="BV153" i="24" s="1"/>
  <c r="AJ153" i="24" s="1"/>
  <c r="AH182" i="24"/>
  <c r="BU158" i="24" s="1"/>
  <c r="AI158" i="24" s="1"/>
  <c r="AI183" i="24"/>
  <c r="BV159" i="24" s="1"/>
  <c r="AJ159" i="24" s="1"/>
  <c r="AI184" i="24"/>
  <c r="BV160" i="24" s="1"/>
  <c r="AJ160" i="24" s="1"/>
  <c r="AI181" i="24"/>
  <c r="BV157" i="24" s="1"/>
  <c r="AJ157" i="24" s="1"/>
  <c r="AI180" i="24"/>
  <c r="BV156" i="24" s="1"/>
  <c r="AJ156" i="24" s="1"/>
  <c r="AH188" i="24"/>
  <c r="BU164" i="24" s="1"/>
  <c r="AI164" i="24" s="1"/>
  <c r="AH187" i="24"/>
  <c r="BU163" i="24" s="1"/>
  <c r="AI163" i="24" s="1"/>
  <c r="AH186" i="24"/>
  <c r="BU162" i="24" s="1"/>
  <c r="AI162" i="24" s="1"/>
  <c r="AI185" i="24"/>
  <c r="BV161" i="24" s="1"/>
  <c r="AJ161" i="24" s="1"/>
  <c r="AH179" i="24"/>
  <c r="BU155" i="24" s="1"/>
  <c r="AI155" i="24" s="1"/>
  <c r="AH191" i="24"/>
  <c r="BU167" i="24" s="1"/>
  <c r="AI167" i="24" s="1"/>
  <c r="AJ193" i="24"/>
  <c r="BW169" i="24" s="1"/>
  <c r="AK169" i="24" s="1"/>
  <c r="AI189" i="24"/>
  <c r="BV165" i="24" s="1"/>
  <c r="AJ165" i="24" s="1"/>
  <c r="AI190" i="24"/>
  <c r="BV166" i="24" s="1"/>
  <c r="AJ166" i="24" s="1"/>
  <c r="AI178" i="24"/>
  <c r="BV154" i="24" s="1"/>
  <c r="AJ154" i="24" s="1"/>
  <c r="AI176" i="24"/>
  <c r="BV152" i="24" s="1"/>
  <c r="AJ152" i="24" s="1"/>
  <c r="AC20" i="26" l="1"/>
  <c r="AK193" i="24"/>
  <c r="BX169" i="24" s="1"/>
  <c r="AL169" i="24" s="1"/>
  <c r="AJ190" i="24"/>
  <c r="BW166" i="24" s="1"/>
  <c r="AK166" i="24" s="1"/>
  <c r="AJ181" i="24"/>
  <c r="BW157" i="24" s="1"/>
  <c r="AK157" i="24" s="1"/>
  <c r="AJ176" i="24"/>
  <c r="BW152" i="24" s="1"/>
  <c r="AK152" i="24" s="1"/>
  <c r="AI188" i="24"/>
  <c r="BV164" i="24" s="1"/>
  <c r="AJ164" i="24" s="1"/>
  <c r="AG195" i="24"/>
  <c r="AH175" i="24"/>
  <c r="BU151" i="24" s="1"/>
  <c r="AI151" i="24" s="1"/>
  <c r="AJ183" i="24"/>
  <c r="BW159" i="24" s="1"/>
  <c r="AK159" i="24" s="1"/>
  <c r="AI179" i="24"/>
  <c r="BV155" i="24" s="1"/>
  <c r="AJ155" i="24" s="1"/>
  <c r="AJ177" i="24"/>
  <c r="BW153" i="24" s="1"/>
  <c r="AK153" i="24" s="1"/>
  <c r="AJ178" i="24"/>
  <c r="BW154" i="24" s="1"/>
  <c r="AK154" i="24" s="1"/>
  <c r="AI191" i="24"/>
  <c r="BV167" i="24" s="1"/>
  <c r="AJ167" i="24" s="1"/>
  <c r="AI187" i="24"/>
  <c r="BV163" i="24" s="1"/>
  <c r="AJ163" i="24" s="1"/>
  <c r="AJ184" i="24"/>
  <c r="BW160" i="24" s="1"/>
  <c r="AK160" i="24" s="1"/>
  <c r="AI182" i="24"/>
  <c r="BV158" i="24" s="1"/>
  <c r="AJ158" i="24" s="1"/>
  <c r="AI186" i="24"/>
  <c r="BV162" i="24" s="1"/>
  <c r="AJ162" i="24" s="1"/>
  <c r="AJ189" i="24"/>
  <c r="BW165" i="24" s="1"/>
  <c r="AK165" i="24" s="1"/>
  <c r="AJ185" i="24"/>
  <c r="BW161" i="24" s="1"/>
  <c r="AK161" i="24" s="1"/>
  <c r="AJ180" i="24"/>
  <c r="BW156" i="24" s="1"/>
  <c r="AK156" i="24" s="1"/>
  <c r="AJ192" i="24"/>
  <c r="BW168" i="24" s="1"/>
  <c r="AK168" i="24" s="1"/>
  <c r="AC23" i="26" l="1"/>
  <c r="AC35" i="26" s="1"/>
  <c r="AJ186" i="24"/>
  <c r="BW162" i="24" s="1"/>
  <c r="AK162" i="24" s="1"/>
  <c r="AK185" i="24"/>
  <c r="BX161" i="24" s="1"/>
  <c r="AL161" i="24" s="1"/>
  <c r="AK177" i="24"/>
  <c r="BX153" i="24" s="1"/>
  <c r="AL153" i="24" s="1"/>
  <c r="AK192" i="24"/>
  <c r="BX168" i="24" s="1"/>
  <c r="AL168" i="24" s="1"/>
  <c r="AJ191" i="24"/>
  <c r="BW167" i="24" s="1"/>
  <c r="AK167" i="24" s="1"/>
  <c r="AK176" i="24"/>
  <c r="BX152" i="24" s="1"/>
  <c r="AL152" i="24" s="1"/>
  <c r="AK183" i="24"/>
  <c r="BX159" i="24" s="1"/>
  <c r="AL159" i="24" s="1"/>
  <c r="AK184" i="24"/>
  <c r="BX160" i="24" s="1"/>
  <c r="AL160" i="24" s="1"/>
  <c r="AL193" i="24"/>
  <c r="BY169" i="24" s="1"/>
  <c r="AM169" i="24" s="1"/>
  <c r="AK180" i="24"/>
  <c r="BX156" i="24" s="1"/>
  <c r="AL156" i="24" s="1"/>
  <c r="AJ182" i="24"/>
  <c r="BW158" i="24" s="1"/>
  <c r="AK158" i="24" s="1"/>
  <c r="AJ187" i="24"/>
  <c r="BW163" i="24" s="1"/>
  <c r="AK163" i="24" s="1"/>
  <c r="AK178" i="24"/>
  <c r="BX154" i="24" s="1"/>
  <c r="AL154" i="24" s="1"/>
  <c r="AJ179" i="24"/>
  <c r="BW155" i="24" s="1"/>
  <c r="AK155" i="24" s="1"/>
  <c r="AH195" i="24"/>
  <c r="AI175" i="24"/>
  <c r="BV151" i="24" s="1"/>
  <c r="AJ151" i="24" s="1"/>
  <c r="AK190" i="24"/>
  <c r="BX166" i="24" s="1"/>
  <c r="AL166" i="24" s="1"/>
  <c r="AK189" i="24"/>
  <c r="BX165" i="24" s="1"/>
  <c r="AL165" i="24" s="1"/>
  <c r="AJ188" i="24"/>
  <c r="BW164" i="24" s="1"/>
  <c r="AK164" i="24" s="1"/>
  <c r="AK181" i="24"/>
  <c r="BX157" i="24" s="1"/>
  <c r="AL157" i="24" s="1"/>
  <c r="AC33" i="26" l="1"/>
  <c r="AC37" i="26" s="1"/>
  <c r="AC21" i="26"/>
  <c r="AC22" i="26" s="1"/>
  <c r="AC25" i="26" s="1"/>
  <c r="AK187" i="24"/>
  <c r="BX163" i="24" s="1"/>
  <c r="AL163" i="24" s="1"/>
  <c r="AL184" i="24"/>
  <c r="BY160" i="24" s="1"/>
  <c r="AM160" i="24" s="1"/>
  <c r="AL189" i="24"/>
  <c r="BY165" i="24" s="1"/>
  <c r="AM165" i="24" s="1"/>
  <c r="AK182" i="24"/>
  <c r="BX158" i="24" s="1"/>
  <c r="AL158" i="24" s="1"/>
  <c r="AL183" i="24"/>
  <c r="BY159" i="24" s="1"/>
  <c r="AM159" i="24" s="1"/>
  <c r="AL177" i="24"/>
  <c r="BY153" i="24" s="1"/>
  <c r="AM153" i="24" s="1"/>
  <c r="AL181" i="24"/>
  <c r="BY157" i="24" s="1"/>
  <c r="AM157" i="24" s="1"/>
  <c r="AK179" i="24"/>
  <c r="BX155" i="24" s="1"/>
  <c r="AL155" i="24" s="1"/>
  <c r="AL180" i="24"/>
  <c r="BY156" i="24" s="1"/>
  <c r="AM156" i="24" s="1"/>
  <c r="AL176" i="24"/>
  <c r="BY152" i="24" s="1"/>
  <c r="AM152" i="24" s="1"/>
  <c r="AL185" i="24"/>
  <c r="BY161" i="24" s="1"/>
  <c r="AM161" i="24" s="1"/>
  <c r="AI195" i="24"/>
  <c r="AJ175" i="24"/>
  <c r="BW151" i="24" s="1"/>
  <c r="AK151" i="24" s="1"/>
  <c r="AL192" i="24"/>
  <c r="BY168" i="24" s="1"/>
  <c r="AM168" i="24" s="1"/>
  <c r="AL178" i="24"/>
  <c r="BY154" i="24" s="1"/>
  <c r="AM154" i="24" s="1"/>
  <c r="AM193" i="24"/>
  <c r="BZ169" i="24" s="1"/>
  <c r="AN169" i="24" s="1"/>
  <c r="AK191" i="24"/>
  <c r="BX167" i="24" s="1"/>
  <c r="AL167" i="24" s="1"/>
  <c r="AK186" i="24"/>
  <c r="BX162" i="24" s="1"/>
  <c r="AL162" i="24" s="1"/>
  <c r="AK188" i="24"/>
  <c r="BX164" i="24" s="1"/>
  <c r="AL164" i="24" s="1"/>
  <c r="AL190" i="24"/>
  <c r="BY166" i="24" s="1"/>
  <c r="AM166" i="24" s="1"/>
  <c r="AD20" i="26" l="1"/>
  <c r="AL182" i="24"/>
  <c r="BY158" i="24" s="1"/>
  <c r="AM158" i="24" s="1"/>
  <c r="AM185" i="24"/>
  <c r="BZ161" i="24" s="1"/>
  <c r="AN161" i="24" s="1"/>
  <c r="AM181" i="24"/>
  <c r="BZ157" i="24" s="1"/>
  <c r="AN157" i="24" s="1"/>
  <c r="AM189" i="24"/>
  <c r="BZ165" i="24" s="1"/>
  <c r="AN165" i="24" s="1"/>
  <c r="AN193" i="24"/>
  <c r="CA169" i="24" s="1"/>
  <c r="AO169" i="24" s="1"/>
  <c r="AM176" i="24"/>
  <c r="BZ152" i="24" s="1"/>
  <c r="AN152" i="24" s="1"/>
  <c r="AM177" i="24"/>
  <c r="BZ153" i="24" s="1"/>
  <c r="AN153" i="24" s="1"/>
  <c r="AM184" i="24"/>
  <c r="BZ160" i="24" s="1"/>
  <c r="AN160" i="24" s="1"/>
  <c r="AM190" i="24"/>
  <c r="BZ166" i="24" s="1"/>
  <c r="AN166" i="24" s="1"/>
  <c r="AL179" i="24"/>
  <c r="BY155" i="24" s="1"/>
  <c r="AM155" i="24" s="1"/>
  <c r="AM192" i="24"/>
  <c r="BZ168" i="24" s="1"/>
  <c r="AN168" i="24" s="1"/>
  <c r="AL186" i="24"/>
  <c r="BY162" i="24" s="1"/>
  <c r="AM162" i="24" s="1"/>
  <c r="AM180" i="24"/>
  <c r="BZ156" i="24" s="1"/>
  <c r="AN156" i="24" s="1"/>
  <c r="AM183" i="24"/>
  <c r="BZ159" i="24" s="1"/>
  <c r="AN159" i="24" s="1"/>
  <c r="AL187" i="24"/>
  <c r="BY163" i="24" s="1"/>
  <c r="AM163" i="24" s="1"/>
  <c r="AL188" i="24"/>
  <c r="BY164" i="24" s="1"/>
  <c r="AM164" i="24" s="1"/>
  <c r="AL191" i="24"/>
  <c r="BY167" i="24" s="1"/>
  <c r="AM167" i="24" s="1"/>
  <c r="AM178" i="24"/>
  <c r="BZ154" i="24" s="1"/>
  <c r="AN154" i="24" s="1"/>
  <c r="AJ195" i="24"/>
  <c r="AK175" i="24"/>
  <c r="BX151" i="24" s="1"/>
  <c r="AL151" i="24" s="1"/>
  <c r="AD23" i="26" l="1"/>
  <c r="AD35" i="26" s="1"/>
  <c r="AM191" i="24"/>
  <c r="BZ167" i="24" s="1"/>
  <c r="AN167" i="24" s="1"/>
  <c r="AN180" i="24"/>
  <c r="CA156" i="24" s="1"/>
  <c r="AO156" i="24" s="1"/>
  <c r="AN190" i="24"/>
  <c r="CA166" i="24" s="1"/>
  <c r="AO166" i="24" s="1"/>
  <c r="AO193" i="24"/>
  <c r="CB169" i="24" s="1"/>
  <c r="AP169" i="24" s="1"/>
  <c r="AM182" i="24"/>
  <c r="BZ158" i="24" s="1"/>
  <c r="AN158" i="24" s="1"/>
  <c r="AK195" i="24"/>
  <c r="AL175" i="24"/>
  <c r="BY151" i="24" s="1"/>
  <c r="AM151" i="24" s="1"/>
  <c r="AM188" i="24"/>
  <c r="BZ164" i="24" s="1"/>
  <c r="AN164" i="24" s="1"/>
  <c r="AM186" i="24"/>
  <c r="BZ162" i="24" s="1"/>
  <c r="AN162" i="24" s="1"/>
  <c r="AN184" i="24"/>
  <c r="CA160" i="24" s="1"/>
  <c r="AO160" i="24" s="1"/>
  <c r="AN189" i="24"/>
  <c r="CA165" i="24" s="1"/>
  <c r="AO165" i="24" s="1"/>
  <c r="AM187" i="24"/>
  <c r="BZ163" i="24" s="1"/>
  <c r="AN163" i="24" s="1"/>
  <c r="AN192" i="24"/>
  <c r="CA168" i="24" s="1"/>
  <c r="AO168" i="24" s="1"/>
  <c r="AN177" i="24"/>
  <c r="CA153" i="24" s="1"/>
  <c r="AO153" i="24" s="1"/>
  <c r="AN181" i="24"/>
  <c r="CA157" i="24" s="1"/>
  <c r="AO157" i="24" s="1"/>
  <c r="AN178" i="24"/>
  <c r="CA154" i="24" s="1"/>
  <c r="AO154" i="24" s="1"/>
  <c r="AN183" i="24"/>
  <c r="CA159" i="24" s="1"/>
  <c r="AO159" i="24" s="1"/>
  <c r="AM179" i="24"/>
  <c r="BZ155" i="24" s="1"/>
  <c r="AN155" i="24" s="1"/>
  <c r="AN176" i="24"/>
  <c r="CA152" i="24" s="1"/>
  <c r="AO152" i="24" s="1"/>
  <c r="AN185" i="24"/>
  <c r="CA161" i="24" s="1"/>
  <c r="AO161" i="24" s="1"/>
  <c r="AD33" i="26" l="1"/>
  <c r="AD37" i="26" s="1"/>
  <c r="AD21" i="26"/>
  <c r="AD22" i="26" s="1"/>
  <c r="AD25" i="26" s="1"/>
  <c r="AO184" i="24"/>
  <c r="CB160" i="24" s="1"/>
  <c r="AP160" i="24" s="1"/>
  <c r="AN187" i="24"/>
  <c r="CA163" i="24" s="1"/>
  <c r="AO163" i="24" s="1"/>
  <c r="AO190" i="24"/>
  <c r="CB166" i="24" s="1"/>
  <c r="AP166" i="24" s="1"/>
  <c r="AO177" i="24"/>
  <c r="CB153" i="24" s="1"/>
  <c r="AP153" i="24" s="1"/>
  <c r="AO180" i="24"/>
  <c r="CB156" i="24" s="1"/>
  <c r="AP156" i="24" s="1"/>
  <c r="AO185" i="24"/>
  <c r="CB161" i="24" s="1"/>
  <c r="AP161" i="24" s="1"/>
  <c r="AP193" i="24"/>
  <c r="CC169" i="24" s="1"/>
  <c r="AO178" i="24"/>
  <c r="CB154" i="24" s="1"/>
  <c r="AP154" i="24" s="1"/>
  <c r="AN188" i="24"/>
  <c r="CA164" i="24" s="1"/>
  <c r="AO164" i="24" s="1"/>
  <c r="AN182" i="24"/>
  <c r="CA158" i="24" s="1"/>
  <c r="AO158" i="24" s="1"/>
  <c r="AN191" i="24"/>
  <c r="CA167" i="24" s="1"/>
  <c r="AO167" i="24" s="1"/>
  <c r="AO183" i="24"/>
  <c r="CB159" i="24" s="1"/>
  <c r="AP159" i="24" s="1"/>
  <c r="AO192" i="24"/>
  <c r="CB168" i="24" s="1"/>
  <c r="AP168" i="24" s="1"/>
  <c r="AN186" i="24"/>
  <c r="CA162" i="24" s="1"/>
  <c r="AO162" i="24" s="1"/>
  <c r="AN179" i="24"/>
  <c r="CA155" i="24" s="1"/>
  <c r="AO155" i="24" s="1"/>
  <c r="AL195" i="24"/>
  <c r="AM175" i="24"/>
  <c r="BZ151" i="24" s="1"/>
  <c r="AN151" i="24" s="1"/>
  <c r="AO176" i="24"/>
  <c r="CB152" i="24" s="1"/>
  <c r="AP152" i="24" s="1"/>
  <c r="AO181" i="24"/>
  <c r="CB157" i="24" s="1"/>
  <c r="AP157" i="24" s="1"/>
  <c r="AO189" i="24"/>
  <c r="CB165" i="24" s="1"/>
  <c r="AP165" i="24" s="1"/>
  <c r="AE20" i="26" l="1"/>
  <c r="AP189" i="24"/>
  <c r="CC165" i="24" s="1"/>
  <c r="AO186" i="24"/>
  <c r="CB162" i="24" s="1"/>
  <c r="AP162" i="24" s="1"/>
  <c r="AO182" i="24"/>
  <c r="CB158" i="24" s="1"/>
  <c r="AP158" i="24" s="1"/>
  <c r="AP177" i="24"/>
  <c r="CC153" i="24" s="1"/>
  <c r="AP192" i="24"/>
  <c r="CC168" i="24" s="1"/>
  <c r="AP190" i="24"/>
  <c r="CC166" i="24" s="1"/>
  <c r="AP183" i="24"/>
  <c r="CC159" i="24" s="1"/>
  <c r="AO187" i="24"/>
  <c r="CB163" i="24" s="1"/>
  <c r="AP163" i="24" s="1"/>
  <c r="AP176" i="24"/>
  <c r="CC152" i="24" s="1"/>
  <c r="AO179" i="24"/>
  <c r="CB155" i="24" s="1"/>
  <c r="AP155" i="24" s="1"/>
  <c r="AO191" i="24"/>
  <c r="CB167" i="24" s="1"/>
  <c r="AP167" i="24" s="1"/>
  <c r="AP178" i="24"/>
  <c r="CC154" i="24" s="1"/>
  <c r="AP180" i="24"/>
  <c r="CC156" i="24" s="1"/>
  <c r="AP184" i="24"/>
  <c r="CC160" i="24" s="1"/>
  <c r="AM195" i="24"/>
  <c r="AN175" i="24"/>
  <c r="CA151" i="24" s="1"/>
  <c r="AO151" i="24" s="1"/>
  <c r="AP185" i="24"/>
  <c r="CC161" i="24" s="1"/>
  <c r="AO188" i="24"/>
  <c r="CB164" i="24" s="1"/>
  <c r="AP164" i="24" s="1"/>
  <c r="AP181" i="24"/>
  <c r="CC157" i="24" s="1"/>
  <c r="AE33" i="26" l="1"/>
  <c r="AE37" i="26" s="1"/>
  <c r="AE23" i="26"/>
  <c r="AE35" i="26" s="1"/>
  <c r="AP182" i="24"/>
  <c r="CC158" i="24" s="1"/>
  <c r="AP179" i="24"/>
  <c r="CC155" i="24" s="1"/>
  <c r="AP186" i="24"/>
  <c r="CC162" i="24" s="1"/>
  <c r="AP187" i="24"/>
  <c r="CC163" i="24" s="1"/>
  <c r="AP188" i="24"/>
  <c r="CC164" i="24" s="1"/>
  <c r="AN195" i="24"/>
  <c r="AO175" i="24"/>
  <c r="CB151" i="24" s="1"/>
  <c r="AP151" i="24" s="1"/>
  <c r="AP191" i="24"/>
  <c r="CC167" i="24" s="1"/>
  <c r="AE21" i="26" l="1"/>
  <c r="AE22" i="26" s="1"/>
  <c r="AE25" i="26" s="1"/>
  <c r="AO195" i="24"/>
  <c r="AP175" i="24"/>
  <c r="CC151" i="24" s="1"/>
  <c r="AF20" i="26" l="1"/>
  <c r="AP195" i="24"/>
  <c r="AF23" i="26" l="1"/>
  <c r="AF35" i="26" s="1"/>
  <c r="AQ6" i="24"/>
  <c r="AQ7" i="24"/>
  <c r="AQ8" i="24"/>
  <c r="AQ9" i="24"/>
  <c r="AQ10" i="24"/>
  <c r="AQ11" i="24"/>
  <c r="AQ12" i="24"/>
  <c r="AQ13" i="24"/>
  <c r="AQ14" i="24"/>
  <c r="AQ15" i="24"/>
  <c r="AQ16" i="24"/>
  <c r="AQ17" i="24"/>
  <c r="AQ18" i="24"/>
  <c r="AQ19" i="24"/>
  <c r="AQ20" i="24"/>
  <c r="AQ21" i="24"/>
  <c r="AQ22" i="24"/>
  <c r="AQ23" i="24"/>
  <c r="AQ5" i="24"/>
  <c r="CB101" i="24"/>
  <c r="CC101" i="24" s="1"/>
  <c r="BX101" i="24"/>
  <c r="BY101" i="24" s="1"/>
  <c r="BZ101" i="24" s="1"/>
  <c r="CA101" i="24" s="1"/>
  <c r="BM101" i="24"/>
  <c r="BN101" i="24" s="1"/>
  <c r="BO101" i="24" s="1"/>
  <c r="BP101" i="24" s="1"/>
  <c r="BQ101" i="24" s="1"/>
  <c r="BR101" i="24" s="1"/>
  <c r="BS101" i="24" s="1"/>
  <c r="BT101" i="24" s="1"/>
  <c r="BU101" i="24" s="1"/>
  <c r="BV101" i="24" s="1"/>
  <c r="BW101" i="24" s="1"/>
  <c r="AV101" i="24"/>
  <c r="AW101" i="24" s="1"/>
  <c r="AX101" i="24" s="1"/>
  <c r="AY101" i="24" s="1"/>
  <c r="AZ101" i="24" s="1"/>
  <c r="BA101" i="24" s="1"/>
  <c r="BB101" i="24" s="1"/>
  <c r="BC101" i="24" s="1"/>
  <c r="BD101" i="24" s="1"/>
  <c r="BE101" i="24" s="1"/>
  <c r="BF101" i="24" s="1"/>
  <c r="BG101" i="24" s="1"/>
  <c r="BH101" i="24" s="1"/>
  <c r="BI101" i="24" s="1"/>
  <c r="BJ101" i="24" s="1"/>
  <c r="BK101" i="24" s="1"/>
  <c r="BL101" i="24" s="1"/>
  <c r="AU101" i="24"/>
  <c r="G127" i="24"/>
  <c r="H127" i="24" s="1"/>
  <c r="G129" i="24"/>
  <c r="H129" i="24" s="1"/>
  <c r="AU105" i="24" s="1"/>
  <c r="I105" i="24" s="1"/>
  <c r="G130" i="24"/>
  <c r="H130" i="24" s="1"/>
  <c r="AU106" i="24" s="1"/>
  <c r="I106" i="24" s="1"/>
  <c r="G131" i="24"/>
  <c r="G132" i="24"/>
  <c r="H132" i="24" s="1"/>
  <c r="G133" i="24"/>
  <c r="H133" i="24" s="1"/>
  <c r="AU109" i="24" s="1"/>
  <c r="I109" i="24" s="1"/>
  <c r="G134" i="24"/>
  <c r="H134" i="24"/>
  <c r="AU110" i="24" s="1"/>
  <c r="I110" i="24" s="1"/>
  <c r="G135" i="24"/>
  <c r="H135" i="24" s="1"/>
  <c r="G136" i="24"/>
  <c r="H136" i="24" s="1"/>
  <c r="AU112" i="24" s="1"/>
  <c r="I112" i="24" s="1"/>
  <c r="G137" i="24"/>
  <c r="H137" i="24" s="1"/>
  <c r="AU113" i="24" s="1"/>
  <c r="I113" i="24" s="1"/>
  <c r="G138" i="24"/>
  <c r="H138" i="24" s="1"/>
  <c r="AU114" i="24" s="1"/>
  <c r="I114" i="24" s="1"/>
  <c r="G139" i="24"/>
  <c r="G140" i="24"/>
  <c r="H140" i="24" s="1"/>
  <c r="G141" i="24"/>
  <c r="H141" i="24" s="1"/>
  <c r="AU117" i="24" s="1"/>
  <c r="I117" i="24" s="1"/>
  <c r="G142" i="24"/>
  <c r="H142" i="24"/>
  <c r="AU118" i="24" s="1"/>
  <c r="I118" i="24" s="1"/>
  <c r="G143" i="24"/>
  <c r="H143" i="24" s="1"/>
  <c r="G144" i="24"/>
  <c r="H144" i="24" s="1"/>
  <c r="AU120" i="24" s="1"/>
  <c r="I120" i="24" s="1"/>
  <c r="K125" i="24"/>
  <c r="O125" i="24"/>
  <c r="S125" i="24"/>
  <c r="W125" i="24"/>
  <c r="AA125" i="24"/>
  <c r="AE125" i="24"/>
  <c r="AI125" i="24"/>
  <c r="AM125" i="24"/>
  <c r="G125" i="24"/>
  <c r="A127" i="24"/>
  <c r="B127" i="24"/>
  <c r="A128" i="24"/>
  <c r="B128" i="24"/>
  <c r="A129" i="24"/>
  <c r="B129" i="24"/>
  <c r="A130" i="24"/>
  <c r="B130" i="24"/>
  <c r="A131" i="24"/>
  <c r="B131" i="24"/>
  <c r="A132" i="24"/>
  <c r="B132" i="24"/>
  <c r="A133" i="24"/>
  <c r="B133" i="24"/>
  <c r="A134" i="24"/>
  <c r="B134" i="24"/>
  <c r="A135" i="24"/>
  <c r="B135" i="24"/>
  <c r="A136" i="24"/>
  <c r="B136" i="24"/>
  <c r="A137" i="24"/>
  <c r="B137" i="24"/>
  <c r="A138" i="24"/>
  <c r="B138" i="24"/>
  <c r="A139" i="24"/>
  <c r="B139" i="24"/>
  <c r="A140" i="24"/>
  <c r="B140" i="24"/>
  <c r="A141" i="24"/>
  <c r="B141" i="24"/>
  <c r="A142" i="24"/>
  <c r="B142" i="24"/>
  <c r="A143" i="24"/>
  <c r="B143" i="24"/>
  <c r="A144" i="24"/>
  <c r="B144" i="24"/>
  <c r="B126" i="24"/>
  <c r="A126" i="24"/>
  <c r="G122" i="24"/>
  <c r="G128" i="24"/>
  <c r="H128" i="24" s="1"/>
  <c r="G126" i="24"/>
  <c r="A103" i="24"/>
  <c r="B103" i="24"/>
  <c r="A104" i="24"/>
  <c r="B104" i="24"/>
  <c r="A105" i="24"/>
  <c r="B105" i="24"/>
  <c r="A106" i="24"/>
  <c r="B106" i="24"/>
  <c r="A107" i="24"/>
  <c r="B107" i="24"/>
  <c r="A108" i="24"/>
  <c r="B108" i="24"/>
  <c r="A109" i="24"/>
  <c r="B109" i="24"/>
  <c r="A110" i="24"/>
  <c r="B110" i="24"/>
  <c r="A111" i="24"/>
  <c r="B111" i="24"/>
  <c r="A112" i="24"/>
  <c r="B112" i="24"/>
  <c r="A113" i="24"/>
  <c r="B113" i="24"/>
  <c r="A114" i="24"/>
  <c r="B114" i="24"/>
  <c r="A115" i="24"/>
  <c r="B115" i="24"/>
  <c r="A116" i="24"/>
  <c r="B116" i="24"/>
  <c r="A117" i="24"/>
  <c r="B117" i="24"/>
  <c r="A118" i="24"/>
  <c r="B118" i="24"/>
  <c r="A119" i="24"/>
  <c r="B119" i="24"/>
  <c r="A120" i="24"/>
  <c r="B120" i="24"/>
  <c r="B122" i="24"/>
  <c r="B102" i="24"/>
  <c r="A102" i="24"/>
  <c r="K101" i="24"/>
  <c r="O101" i="24"/>
  <c r="S101" i="24"/>
  <c r="W101" i="24"/>
  <c r="AA101" i="24"/>
  <c r="AE101" i="24"/>
  <c r="AI101" i="24"/>
  <c r="AM101" i="24"/>
  <c r="G101" i="24"/>
  <c r="B101" i="24"/>
  <c r="A101" i="24"/>
  <c r="E12" i="13"/>
  <c r="F12" i="13"/>
  <c r="H12" i="13"/>
  <c r="J12" i="13"/>
  <c r="K12" i="13"/>
  <c r="L12" i="13"/>
  <c r="M12" i="13"/>
  <c r="N12" i="13"/>
  <c r="O12" i="13"/>
  <c r="P12" i="13"/>
  <c r="Q12" i="13"/>
  <c r="R12" i="13"/>
  <c r="S12" i="13"/>
  <c r="T12" i="13"/>
  <c r="U12" i="13"/>
  <c r="V12" i="13"/>
  <c r="W12" i="13"/>
  <c r="X12" i="13"/>
  <c r="Y12" i="13"/>
  <c r="Z12" i="13"/>
  <c r="AA12" i="13"/>
  <c r="AB12" i="13"/>
  <c r="AC12" i="13"/>
  <c r="AD12" i="13"/>
  <c r="AE12" i="13"/>
  <c r="AF12" i="13"/>
  <c r="AG12" i="13"/>
  <c r="AH12" i="13"/>
  <c r="AI12" i="13"/>
  <c r="AJ12" i="13"/>
  <c r="AK12" i="13"/>
  <c r="AL12" i="13"/>
  <c r="AM12" i="13"/>
  <c r="D12" i="13"/>
  <c r="H7" i="14"/>
  <c r="I7" i="14"/>
  <c r="J7" i="14"/>
  <c r="K7" i="14"/>
  <c r="L7" i="14"/>
  <c r="M7" i="14"/>
  <c r="N7" i="14"/>
  <c r="O7" i="14"/>
  <c r="P7" i="14"/>
  <c r="Q7" i="14"/>
  <c r="R7" i="14"/>
  <c r="S7" i="14"/>
  <c r="T7" i="14"/>
  <c r="U7" i="14"/>
  <c r="V7" i="14"/>
  <c r="W7" i="14"/>
  <c r="X7" i="14"/>
  <c r="Y7" i="14"/>
  <c r="Z7" i="14"/>
  <c r="AA7" i="14"/>
  <c r="AB7" i="14"/>
  <c r="AC7" i="14"/>
  <c r="AD7" i="14"/>
  <c r="AE7" i="14"/>
  <c r="AF7" i="14"/>
  <c r="AG7" i="14"/>
  <c r="AH7" i="14"/>
  <c r="AI7" i="14"/>
  <c r="AJ7" i="14"/>
  <c r="AK7" i="14"/>
  <c r="AL7" i="14"/>
  <c r="AM7" i="14"/>
  <c r="H8" i="14"/>
  <c r="I8" i="14"/>
  <c r="J8" i="14"/>
  <c r="K8" i="14"/>
  <c r="L8" i="14"/>
  <c r="M8" i="14"/>
  <c r="N8" i="14"/>
  <c r="O8" i="14"/>
  <c r="P8" i="14"/>
  <c r="Q8" i="14"/>
  <c r="R8" i="14"/>
  <c r="S8" i="14"/>
  <c r="T8" i="14"/>
  <c r="U8" i="14"/>
  <c r="V8" i="14"/>
  <c r="W8" i="14"/>
  <c r="X8" i="14"/>
  <c r="Y8" i="14"/>
  <c r="Z8" i="14"/>
  <c r="AA8" i="14"/>
  <c r="AB8" i="14"/>
  <c r="AC8" i="14"/>
  <c r="AD8" i="14"/>
  <c r="AE8" i="14"/>
  <c r="AF8" i="14"/>
  <c r="AG8" i="14"/>
  <c r="AH8" i="14"/>
  <c r="AI8" i="14"/>
  <c r="AJ8" i="14"/>
  <c r="AK8" i="14"/>
  <c r="AL8" i="14"/>
  <c r="AM8" i="14"/>
  <c r="H9" i="14"/>
  <c r="I9" i="14"/>
  <c r="J9" i="14"/>
  <c r="K9" i="14"/>
  <c r="L9" i="14"/>
  <c r="M9" i="14"/>
  <c r="N9" i="14"/>
  <c r="O9" i="14"/>
  <c r="P9" i="14"/>
  <c r="Q9" i="14"/>
  <c r="R9" i="14"/>
  <c r="S9" i="14"/>
  <c r="T9" i="14"/>
  <c r="U9" i="14"/>
  <c r="V9" i="14"/>
  <c r="W9" i="14"/>
  <c r="X9" i="14"/>
  <c r="Y9" i="14"/>
  <c r="Z9" i="14"/>
  <c r="AA9" i="14"/>
  <c r="AB9" i="14"/>
  <c r="AC9" i="14"/>
  <c r="AD9" i="14"/>
  <c r="AE9" i="14"/>
  <c r="AF9" i="14"/>
  <c r="AG9" i="14"/>
  <c r="AH9" i="14"/>
  <c r="AI9" i="14"/>
  <c r="AJ9" i="14"/>
  <c r="AK9" i="14"/>
  <c r="AL9" i="14"/>
  <c r="AM9" i="14"/>
  <c r="H10" i="14"/>
  <c r="I10" i="14"/>
  <c r="J10" i="14"/>
  <c r="K10" i="14"/>
  <c r="L10" i="14"/>
  <c r="M10" i="14"/>
  <c r="N10" i="14"/>
  <c r="O10" i="14"/>
  <c r="P10" i="14"/>
  <c r="Q10" i="14"/>
  <c r="R10" i="14"/>
  <c r="S10" i="14"/>
  <c r="T10" i="14"/>
  <c r="U10" i="14"/>
  <c r="V10" i="14"/>
  <c r="W10" i="14"/>
  <c r="X10" i="14"/>
  <c r="Y10" i="14"/>
  <c r="Z10" i="14"/>
  <c r="AA10" i="14"/>
  <c r="AB10" i="14"/>
  <c r="AC10" i="14"/>
  <c r="AD10" i="14"/>
  <c r="AE10" i="14"/>
  <c r="AF10" i="14"/>
  <c r="AG10" i="14"/>
  <c r="AH10" i="14"/>
  <c r="AI10" i="14"/>
  <c r="AJ10" i="14"/>
  <c r="AK10" i="14"/>
  <c r="AL10" i="14"/>
  <c r="AM10" i="14"/>
  <c r="H11" i="14"/>
  <c r="I11" i="14"/>
  <c r="J11" i="14"/>
  <c r="K11" i="14"/>
  <c r="L11" i="14"/>
  <c r="M11" i="14"/>
  <c r="N11" i="14"/>
  <c r="O11" i="14"/>
  <c r="P11" i="14"/>
  <c r="Q11" i="14"/>
  <c r="R11" i="14"/>
  <c r="S11" i="14"/>
  <c r="T11" i="14"/>
  <c r="U11" i="14"/>
  <c r="V11" i="14"/>
  <c r="W11" i="14"/>
  <c r="X11" i="14"/>
  <c r="Y11" i="14"/>
  <c r="Z11" i="14"/>
  <c r="AA11" i="14"/>
  <c r="AB11" i="14"/>
  <c r="AC11" i="14"/>
  <c r="AD11" i="14"/>
  <c r="AE11" i="14"/>
  <c r="AF11" i="14"/>
  <c r="AG11" i="14"/>
  <c r="AH11" i="14"/>
  <c r="AI11" i="14"/>
  <c r="AJ11" i="14"/>
  <c r="AK11" i="14"/>
  <c r="AL11" i="14"/>
  <c r="AM11" i="14"/>
  <c r="H12" i="14"/>
  <c r="I12" i="14"/>
  <c r="J12" i="14"/>
  <c r="K12" i="14"/>
  <c r="L12" i="14"/>
  <c r="M12" i="14"/>
  <c r="N12" i="14"/>
  <c r="O12" i="14"/>
  <c r="P12" i="14"/>
  <c r="Q12" i="14"/>
  <c r="R12" i="14"/>
  <c r="S12" i="14"/>
  <c r="T12" i="14"/>
  <c r="U12" i="14"/>
  <c r="V12" i="14"/>
  <c r="W12" i="14"/>
  <c r="X12" i="14"/>
  <c r="Y12" i="14"/>
  <c r="Z12" i="14"/>
  <c r="AA12" i="14"/>
  <c r="AB12" i="14"/>
  <c r="AC12" i="14"/>
  <c r="AD12" i="14"/>
  <c r="AE12" i="14"/>
  <c r="AF12" i="14"/>
  <c r="AG12" i="14"/>
  <c r="AH12" i="14"/>
  <c r="AI12" i="14"/>
  <c r="AJ12" i="14"/>
  <c r="AK12" i="14"/>
  <c r="AL12" i="14"/>
  <c r="AM12" i="14"/>
  <c r="E7" i="14"/>
  <c r="F7" i="14"/>
  <c r="G7" i="14"/>
  <c r="E8" i="14"/>
  <c r="F8" i="14"/>
  <c r="G8" i="14"/>
  <c r="E9" i="14"/>
  <c r="F9" i="14"/>
  <c r="G9" i="14"/>
  <c r="E10" i="14"/>
  <c r="F10" i="14"/>
  <c r="G10" i="14"/>
  <c r="E11" i="14"/>
  <c r="F11" i="14"/>
  <c r="G11" i="14"/>
  <c r="E12" i="14"/>
  <c r="F12" i="14"/>
  <c r="G12" i="14"/>
  <c r="D8" i="14"/>
  <c r="D9" i="14"/>
  <c r="C25" i="11" s="1"/>
  <c r="D10" i="14"/>
  <c r="C30" i="11" s="1"/>
  <c r="D11" i="14"/>
  <c r="C31" i="11" s="1"/>
  <c r="D12" i="14"/>
  <c r="C32" i="11" s="1"/>
  <c r="D7" i="14"/>
  <c r="K73" i="24"/>
  <c r="L73" i="24"/>
  <c r="P73" i="24"/>
  <c r="S73" i="24"/>
  <c r="T73" i="24"/>
  <c r="W73" i="24"/>
  <c r="X73" i="24"/>
  <c r="AA73" i="24"/>
  <c r="AB73" i="24"/>
  <c r="AE73" i="24"/>
  <c r="AF73" i="24"/>
  <c r="AI73" i="24"/>
  <c r="AJ73" i="24"/>
  <c r="AM73" i="24"/>
  <c r="AN73" i="24"/>
  <c r="J73" i="24"/>
  <c r="N73" i="24"/>
  <c r="R73" i="24"/>
  <c r="V73" i="24"/>
  <c r="Z73" i="24"/>
  <c r="AD73" i="24"/>
  <c r="AH73" i="24"/>
  <c r="AL73" i="24"/>
  <c r="AP73" i="24"/>
  <c r="G86" i="24"/>
  <c r="H25" i="24"/>
  <c r="I25" i="24"/>
  <c r="J25" i="24"/>
  <c r="K25" i="24"/>
  <c r="L25" i="24"/>
  <c r="M25" i="24"/>
  <c r="N25" i="24"/>
  <c r="O25" i="24"/>
  <c r="P25" i="24"/>
  <c r="Q25" i="24"/>
  <c r="R25" i="24"/>
  <c r="S25" i="24"/>
  <c r="T25" i="24"/>
  <c r="U25" i="24"/>
  <c r="V25" i="24"/>
  <c r="W25" i="24"/>
  <c r="X25" i="24"/>
  <c r="Y25" i="24"/>
  <c r="Z25" i="24"/>
  <c r="AA25" i="24"/>
  <c r="AB25" i="24"/>
  <c r="AC25" i="24"/>
  <c r="AD25" i="24"/>
  <c r="AE25" i="24"/>
  <c r="AF25" i="24"/>
  <c r="AG25" i="24"/>
  <c r="AH25" i="24"/>
  <c r="AI25" i="24"/>
  <c r="AJ25" i="24"/>
  <c r="AK25" i="24"/>
  <c r="AL25" i="24"/>
  <c r="AM25" i="24"/>
  <c r="AN25" i="24"/>
  <c r="AO25" i="24"/>
  <c r="AP25" i="24"/>
  <c r="G25" i="24"/>
  <c r="H4" i="24"/>
  <c r="I4" i="24"/>
  <c r="I125" i="24" s="1"/>
  <c r="J4" i="24"/>
  <c r="J101" i="24" s="1"/>
  <c r="K4" i="24"/>
  <c r="L4" i="24"/>
  <c r="M4" i="24"/>
  <c r="N4" i="24"/>
  <c r="O4" i="24"/>
  <c r="P4" i="24"/>
  <c r="Q4" i="24"/>
  <c r="Q125" i="24" s="1"/>
  <c r="R4" i="24"/>
  <c r="R101" i="24" s="1"/>
  <c r="S4" i="24"/>
  <c r="T4" i="24"/>
  <c r="U4" i="24"/>
  <c r="U125" i="24" s="1"/>
  <c r="V4" i="24"/>
  <c r="W4" i="24"/>
  <c r="X4" i="24"/>
  <c r="Y4" i="24"/>
  <c r="Z4" i="24"/>
  <c r="Z101" i="24" s="1"/>
  <c r="AA4" i="24"/>
  <c r="AB4" i="24"/>
  <c r="AC4" i="24"/>
  <c r="AC125" i="24" s="1"/>
  <c r="AD4" i="24"/>
  <c r="AE4" i="24"/>
  <c r="AF4" i="24"/>
  <c r="AG4" i="24"/>
  <c r="AH4" i="24"/>
  <c r="AI4" i="24"/>
  <c r="AJ4" i="24"/>
  <c r="AK4" i="24"/>
  <c r="AK125" i="24" s="1"/>
  <c r="AL4" i="24"/>
  <c r="AM4" i="24"/>
  <c r="AN4" i="24"/>
  <c r="AO4" i="24"/>
  <c r="AP4" i="24"/>
  <c r="G4" i="24"/>
  <c r="G84" i="24"/>
  <c r="H78" i="24"/>
  <c r="AO73" i="24"/>
  <c r="AK73" i="24"/>
  <c r="AG73" i="24"/>
  <c r="AC73" i="24"/>
  <c r="Y73" i="24"/>
  <c r="U73" i="24"/>
  <c r="Q73" i="24"/>
  <c r="M73" i="24"/>
  <c r="I73" i="24"/>
  <c r="B52" i="24"/>
  <c r="B76" i="24" s="1"/>
  <c r="A52" i="24"/>
  <c r="A76" i="24" s="1"/>
  <c r="AP49" i="24"/>
  <c r="AO49" i="24"/>
  <c r="AN49" i="24"/>
  <c r="AM49" i="24"/>
  <c r="AL49" i="24"/>
  <c r="AK49" i="24"/>
  <c r="AJ49" i="24"/>
  <c r="AI49" i="24"/>
  <c r="AH49" i="24"/>
  <c r="AG49" i="24"/>
  <c r="AF49" i="24"/>
  <c r="AE49" i="24"/>
  <c r="AD49" i="24"/>
  <c r="AC49" i="24"/>
  <c r="AB49" i="24"/>
  <c r="AA49" i="24"/>
  <c r="Z49" i="24"/>
  <c r="Y49" i="24"/>
  <c r="X49" i="24"/>
  <c r="W49" i="24"/>
  <c r="V49" i="24"/>
  <c r="U49" i="24"/>
  <c r="T49" i="24"/>
  <c r="S49" i="24"/>
  <c r="R49" i="24"/>
  <c r="P49" i="24"/>
  <c r="N49" i="24"/>
  <c r="M49" i="24"/>
  <c r="G49" i="24"/>
  <c r="B47" i="24"/>
  <c r="B71" i="24" s="1"/>
  <c r="B95" i="24" s="1"/>
  <c r="A47" i="24"/>
  <c r="A71" i="24" s="1"/>
  <c r="A95" i="24" s="1"/>
  <c r="B46" i="24"/>
  <c r="B70" i="24" s="1"/>
  <c r="B94" i="24" s="1"/>
  <c r="A46" i="24"/>
  <c r="A70" i="24" s="1"/>
  <c r="A94" i="24" s="1"/>
  <c r="B45" i="24"/>
  <c r="B69" i="24" s="1"/>
  <c r="B93" i="24" s="1"/>
  <c r="A45" i="24"/>
  <c r="A69" i="24" s="1"/>
  <c r="A93" i="24" s="1"/>
  <c r="B44" i="24"/>
  <c r="B68" i="24" s="1"/>
  <c r="B92" i="24" s="1"/>
  <c r="A44" i="24"/>
  <c r="A68" i="24" s="1"/>
  <c r="A92" i="24" s="1"/>
  <c r="B43" i="24"/>
  <c r="B67" i="24" s="1"/>
  <c r="B91" i="24" s="1"/>
  <c r="A43" i="24"/>
  <c r="A67" i="24" s="1"/>
  <c r="A91" i="24" s="1"/>
  <c r="B42" i="24"/>
  <c r="B66" i="24" s="1"/>
  <c r="B90" i="24" s="1"/>
  <c r="A42" i="24"/>
  <c r="A66" i="24" s="1"/>
  <c r="A90" i="24" s="1"/>
  <c r="B41" i="24"/>
  <c r="B65" i="24" s="1"/>
  <c r="B89" i="24" s="1"/>
  <c r="A41" i="24"/>
  <c r="A65" i="24" s="1"/>
  <c r="A89" i="24" s="1"/>
  <c r="B40" i="24"/>
  <c r="B64" i="24" s="1"/>
  <c r="B88" i="24" s="1"/>
  <c r="A40" i="24"/>
  <c r="A64" i="24" s="1"/>
  <c r="A88" i="24" s="1"/>
  <c r="B39" i="24"/>
  <c r="B63" i="24" s="1"/>
  <c r="B87" i="24" s="1"/>
  <c r="A39" i="24"/>
  <c r="A63" i="24" s="1"/>
  <c r="A87" i="24" s="1"/>
  <c r="B38" i="24"/>
  <c r="B62" i="24" s="1"/>
  <c r="B86" i="24" s="1"/>
  <c r="A38" i="24"/>
  <c r="A62" i="24" s="1"/>
  <c r="A86" i="24" s="1"/>
  <c r="B37" i="24"/>
  <c r="B61" i="24" s="1"/>
  <c r="B85" i="24" s="1"/>
  <c r="A37" i="24"/>
  <c r="A61" i="24" s="1"/>
  <c r="A85" i="24" s="1"/>
  <c r="B36" i="24"/>
  <c r="B60" i="24" s="1"/>
  <c r="B84" i="24" s="1"/>
  <c r="A36" i="24"/>
  <c r="A60" i="24" s="1"/>
  <c r="A84" i="24" s="1"/>
  <c r="I35" i="24"/>
  <c r="I49" i="24" s="1"/>
  <c r="B35" i="24"/>
  <c r="B59" i="24" s="1"/>
  <c r="B83" i="24" s="1"/>
  <c r="A35" i="24"/>
  <c r="A59" i="24" s="1"/>
  <c r="A83" i="24" s="1"/>
  <c r="K34" i="24"/>
  <c r="H34" i="24"/>
  <c r="B34" i="24"/>
  <c r="B58" i="24" s="1"/>
  <c r="B82" i="24" s="1"/>
  <c r="A34" i="24"/>
  <c r="A58" i="24" s="1"/>
  <c r="A82" i="24" s="1"/>
  <c r="K33" i="24"/>
  <c r="K49" i="24" s="1"/>
  <c r="B33" i="24"/>
  <c r="B57" i="24" s="1"/>
  <c r="B81" i="24" s="1"/>
  <c r="A33" i="24"/>
  <c r="A57" i="24" s="1"/>
  <c r="A81" i="24" s="1"/>
  <c r="H32" i="24"/>
  <c r="H49" i="24" s="1"/>
  <c r="B32" i="24"/>
  <c r="B56" i="24" s="1"/>
  <c r="B80" i="24" s="1"/>
  <c r="A32" i="24"/>
  <c r="A56" i="24" s="1"/>
  <c r="A80" i="24" s="1"/>
  <c r="Q31" i="24"/>
  <c r="O31" i="24"/>
  <c r="O49" i="24" s="1"/>
  <c r="B31" i="24"/>
  <c r="B55" i="24" s="1"/>
  <c r="B79" i="24" s="1"/>
  <c r="A31" i="24"/>
  <c r="A55" i="24" s="1"/>
  <c r="A79" i="24" s="1"/>
  <c r="Q30" i="24"/>
  <c r="Q49" i="24" s="1"/>
  <c r="L49" i="24"/>
  <c r="I12" i="13" s="1"/>
  <c r="B30" i="24"/>
  <c r="B54" i="24" s="1"/>
  <c r="B78" i="24" s="1"/>
  <c r="A30" i="24"/>
  <c r="A54" i="24" s="1"/>
  <c r="A78" i="24" s="1"/>
  <c r="J49" i="24"/>
  <c r="G12" i="13" s="1"/>
  <c r="B29" i="24"/>
  <c r="B53" i="24" s="1"/>
  <c r="B77" i="24" s="1"/>
  <c r="A29" i="24"/>
  <c r="A53" i="24" s="1"/>
  <c r="A77" i="24" s="1"/>
  <c r="B28" i="24"/>
  <c r="A28" i="24"/>
  <c r="AP28" i="24" l="1"/>
  <c r="AP150" i="24"/>
  <c r="AL28" i="24"/>
  <c r="AL150" i="24"/>
  <c r="AD28" i="24"/>
  <c r="AD150" i="24"/>
  <c r="V28" i="24"/>
  <c r="V150" i="24"/>
  <c r="N28" i="24"/>
  <c r="N150" i="24"/>
  <c r="AO28" i="24"/>
  <c r="AO150" i="24"/>
  <c r="AG28" i="24"/>
  <c r="AG150" i="24"/>
  <c r="Y28" i="24"/>
  <c r="Y150" i="24"/>
  <c r="M28" i="24"/>
  <c r="M150" i="24"/>
  <c r="AL101" i="24"/>
  <c r="AL125" i="24"/>
  <c r="AD125" i="24"/>
  <c r="V125" i="24"/>
  <c r="N125" i="24"/>
  <c r="AN28" i="24"/>
  <c r="AN150" i="24"/>
  <c r="AJ28" i="24"/>
  <c r="AJ150" i="24"/>
  <c r="AF28" i="24"/>
  <c r="AF150" i="24"/>
  <c r="AB28" i="24"/>
  <c r="AB150" i="24"/>
  <c r="X28" i="24"/>
  <c r="X150" i="24"/>
  <c r="T28" i="24"/>
  <c r="T150" i="24"/>
  <c r="P28" i="24"/>
  <c r="P150" i="24"/>
  <c r="L28" i="24"/>
  <c r="L150" i="24"/>
  <c r="H28" i="24"/>
  <c r="H150" i="24"/>
  <c r="AO101" i="24"/>
  <c r="AK101" i="24"/>
  <c r="AG101" i="24"/>
  <c r="AC101" i="24"/>
  <c r="Y101" i="24"/>
  <c r="U101" i="24"/>
  <c r="Q101" i="24"/>
  <c r="M101" i="24"/>
  <c r="I101" i="24"/>
  <c r="AO125" i="24"/>
  <c r="AG125" i="24"/>
  <c r="Y125" i="24"/>
  <c r="M125" i="24"/>
  <c r="AH28" i="24"/>
  <c r="AH150" i="24"/>
  <c r="Z28" i="24"/>
  <c r="Z150" i="24"/>
  <c r="R28" i="24"/>
  <c r="R150" i="24"/>
  <c r="J28" i="24"/>
  <c r="J150" i="24"/>
  <c r="AK28" i="24"/>
  <c r="AK150" i="24"/>
  <c r="AC28" i="24"/>
  <c r="AC150" i="24"/>
  <c r="U28" i="24"/>
  <c r="U150" i="24"/>
  <c r="Q28" i="24"/>
  <c r="Q150" i="24"/>
  <c r="I28" i="24"/>
  <c r="I150" i="24"/>
  <c r="AP101" i="24"/>
  <c r="AH101" i="24"/>
  <c r="AD101" i="24"/>
  <c r="V101" i="24"/>
  <c r="N101" i="24"/>
  <c r="AP125" i="24"/>
  <c r="AH125" i="24"/>
  <c r="Z125" i="24"/>
  <c r="R125" i="24"/>
  <c r="J125" i="24"/>
  <c r="G28" i="24"/>
  <c r="G150" i="24"/>
  <c r="AM28" i="24"/>
  <c r="AM150" i="24"/>
  <c r="AI28" i="24"/>
  <c r="AI150" i="24"/>
  <c r="AE28" i="24"/>
  <c r="AE150" i="24"/>
  <c r="AA28" i="24"/>
  <c r="AA150" i="24"/>
  <c r="W28" i="24"/>
  <c r="W150" i="24"/>
  <c r="S28" i="24"/>
  <c r="S150" i="24"/>
  <c r="O28" i="24"/>
  <c r="O150" i="24"/>
  <c r="K28" i="24"/>
  <c r="K150" i="24"/>
  <c r="AN101" i="24"/>
  <c r="AJ101" i="24"/>
  <c r="AF101" i="24"/>
  <c r="AB101" i="24"/>
  <c r="X101" i="24"/>
  <c r="T101" i="24"/>
  <c r="P101" i="24"/>
  <c r="L101" i="24"/>
  <c r="H101" i="24"/>
  <c r="AN125" i="24"/>
  <c r="AJ125" i="24"/>
  <c r="AF125" i="24"/>
  <c r="AB125" i="24"/>
  <c r="X125" i="24"/>
  <c r="T125" i="24"/>
  <c r="P125" i="24"/>
  <c r="L125" i="24"/>
  <c r="H125" i="24"/>
  <c r="AF33" i="26"/>
  <c r="AF37" i="26" s="1"/>
  <c r="AF21" i="26"/>
  <c r="AF22" i="26" s="1"/>
  <c r="AF25" i="26" s="1"/>
  <c r="G146" i="24"/>
  <c r="I130" i="24"/>
  <c r="AV106" i="24" s="1"/>
  <c r="I141" i="24"/>
  <c r="AV117" i="24" s="1"/>
  <c r="I133" i="24"/>
  <c r="AV109" i="24" s="1"/>
  <c r="J109" i="24" s="1"/>
  <c r="AU104" i="24"/>
  <c r="I137" i="24"/>
  <c r="AV113" i="24" s="1"/>
  <c r="J113" i="24" s="1"/>
  <c r="I134" i="24"/>
  <c r="AV110" i="24" s="1"/>
  <c r="J110" i="24" s="1"/>
  <c r="I138" i="24"/>
  <c r="I129" i="24"/>
  <c r="O73" i="24"/>
  <c r="AU103" i="24"/>
  <c r="AV105" i="24"/>
  <c r="J105" i="24" s="1"/>
  <c r="AU119" i="24"/>
  <c r="AU116" i="24"/>
  <c r="AU108" i="24"/>
  <c r="AU111" i="24"/>
  <c r="I142" i="24"/>
  <c r="H139" i="24"/>
  <c r="H131" i="24"/>
  <c r="I144" i="24"/>
  <c r="I136" i="24"/>
  <c r="G52" i="24"/>
  <c r="AI52" i="24"/>
  <c r="AE52" i="24"/>
  <c r="AA52" i="24"/>
  <c r="S52" i="24"/>
  <c r="O52" i="24"/>
  <c r="K52" i="24"/>
  <c r="G76" i="24"/>
  <c r="AM76" i="24"/>
  <c r="AI76" i="24"/>
  <c r="AE76" i="24"/>
  <c r="AA76" i="24"/>
  <c r="W76" i="24"/>
  <c r="S76" i="24"/>
  <c r="O76" i="24"/>
  <c r="K76" i="24"/>
  <c r="AO52" i="24"/>
  <c r="AK52" i="24"/>
  <c r="AG52" i="24"/>
  <c r="AC52" i="24"/>
  <c r="Y52" i="24"/>
  <c r="U52" i="24"/>
  <c r="Q52" i="24"/>
  <c r="M52" i="24"/>
  <c r="I52" i="24"/>
  <c r="AO76" i="24"/>
  <c r="AK76" i="24"/>
  <c r="AG76" i="24"/>
  <c r="AC76" i="24"/>
  <c r="Y76" i="24"/>
  <c r="U76" i="24"/>
  <c r="Q76" i="24"/>
  <c r="M76" i="24"/>
  <c r="I76" i="24"/>
  <c r="AM52" i="24"/>
  <c r="W52" i="24"/>
  <c r="AP52" i="24"/>
  <c r="AL52" i="24"/>
  <c r="AH52" i="24"/>
  <c r="AD52" i="24"/>
  <c r="Z52" i="24"/>
  <c r="V52" i="24"/>
  <c r="R52" i="24"/>
  <c r="N52" i="24"/>
  <c r="J52" i="24"/>
  <c r="AP76" i="24"/>
  <c r="AL76" i="24"/>
  <c r="AH76" i="24"/>
  <c r="AD76" i="24"/>
  <c r="Z76" i="24"/>
  <c r="V76" i="24"/>
  <c r="R76" i="24"/>
  <c r="N76" i="24"/>
  <c r="J76" i="24"/>
  <c r="AN52" i="24"/>
  <c r="AJ52" i="24"/>
  <c r="AF52" i="24"/>
  <c r="AB52" i="24"/>
  <c r="X52" i="24"/>
  <c r="T52" i="24"/>
  <c r="P52" i="24"/>
  <c r="L52" i="24"/>
  <c r="H52" i="24"/>
  <c r="AN76" i="24"/>
  <c r="AJ76" i="24"/>
  <c r="AF76" i="24"/>
  <c r="AB76" i="24"/>
  <c r="X76" i="24"/>
  <c r="T76" i="24"/>
  <c r="P76" i="24"/>
  <c r="L76" i="24"/>
  <c r="H76" i="24"/>
  <c r="C47" i="11"/>
  <c r="D25" i="11"/>
  <c r="E25" i="11" s="1"/>
  <c r="F25" i="11" s="1"/>
  <c r="G25" i="11" s="1"/>
  <c r="H25" i="11" s="1"/>
  <c r="I25" i="11" s="1"/>
  <c r="J25" i="11" s="1"/>
  <c r="K25" i="11" s="1"/>
  <c r="L25" i="11" s="1"/>
  <c r="M25" i="11" s="1"/>
  <c r="N25" i="11" s="1"/>
  <c r="O25" i="11" s="1"/>
  <c r="P25" i="11" s="1"/>
  <c r="Q25" i="11" s="1"/>
  <c r="R25" i="11" s="1"/>
  <c r="S25" i="11" s="1"/>
  <c r="T25" i="11" s="1"/>
  <c r="U25" i="11" s="1"/>
  <c r="V25" i="11" s="1"/>
  <c r="W25" i="11" s="1"/>
  <c r="X25" i="11" s="1"/>
  <c r="Y25" i="11" s="1"/>
  <c r="Z25" i="11" s="1"/>
  <c r="AA25" i="11" s="1"/>
  <c r="AB25" i="11" s="1"/>
  <c r="AC25" i="11" s="1"/>
  <c r="AD25" i="11" s="1"/>
  <c r="AE25" i="11" s="1"/>
  <c r="AF25" i="11" s="1"/>
  <c r="AG25" i="11" s="1"/>
  <c r="AH25" i="11" s="1"/>
  <c r="AI25" i="11" s="1"/>
  <c r="AJ25" i="11" s="1"/>
  <c r="AK25" i="11" s="1"/>
  <c r="AL25" i="11" s="1"/>
  <c r="D30" i="11"/>
  <c r="E30" i="11" s="1"/>
  <c r="F30" i="11" s="1"/>
  <c r="G30" i="11" s="1"/>
  <c r="H30" i="11" s="1"/>
  <c r="I30" i="11" s="1"/>
  <c r="J30" i="11" s="1"/>
  <c r="K30" i="11" s="1"/>
  <c r="L30" i="11" s="1"/>
  <c r="M30" i="11" s="1"/>
  <c r="N30" i="11" s="1"/>
  <c r="O30" i="11" s="1"/>
  <c r="P30" i="11" s="1"/>
  <c r="Q30" i="11" s="1"/>
  <c r="R30" i="11" s="1"/>
  <c r="S30" i="11" s="1"/>
  <c r="T30" i="11" s="1"/>
  <c r="U30" i="11" s="1"/>
  <c r="V30" i="11" s="1"/>
  <c r="W30" i="11" s="1"/>
  <c r="X30" i="11" s="1"/>
  <c r="Y30" i="11" s="1"/>
  <c r="Z30" i="11" s="1"/>
  <c r="AA30" i="11" s="1"/>
  <c r="AB30" i="11" s="1"/>
  <c r="AC30" i="11" s="1"/>
  <c r="AD30" i="11" s="1"/>
  <c r="AE30" i="11" s="1"/>
  <c r="AF30" i="11" s="1"/>
  <c r="AG30" i="11" s="1"/>
  <c r="AH30" i="11" s="1"/>
  <c r="AI30" i="11" s="1"/>
  <c r="AJ30" i="11" s="1"/>
  <c r="AK30" i="11" s="1"/>
  <c r="AL30" i="11" s="1"/>
  <c r="D31" i="11"/>
  <c r="E31" i="11" s="1"/>
  <c r="F31" i="11" s="1"/>
  <c r="G31" i="11" s="1"/>
  <c r="H31" i="11" s="1"/>
  <c r="I31" i="11" s="1"/>
  <c r="J31" i="11" s="1"/>
  <c r="K31" i="11" s="1"/>
  <c r="L31" i="11" s="1"/>
  <c r="M31" i="11" s="1"/>
  <c r="N31" i="11" s="1"/>
  <c r="O31" i="11" s="1"/>
  <c r="P31" i="11" s="1"/>
  <c r="Q31" i="11" s="1"/>
  <c r="R31" i="11" s="1"/>
  <c r="S31" i="11" s="1"/>
  <c r="T31" i="11" s="1"/>
  <c r="U31" i="11" s="1"/>
  <c r="V31" i="11" s="1"/>
  <c r="W31" i="11" s="1"/>
  <c r="X31" i="11" s="1"/>
  <c r="Y31" i="11" s="1"/>
  <c r="Z31" i="11" s="1"/>
  <c r="AA31" i="11" s="1"/>
  <c r="AB31" i="11" s="1"/>
  <c r="AC31" i="11" s="1"/>
  <c r="AD31" i="11" s="1"/>
  <c r="AE31" i="11" s="1"/>
  <c r="AF31" i="11" s="1"/>
  <c r="AG31" i="11" s="1"/>
  <c r="AH31" i="11" s="1"/>
  <c r="AI31" i="11" s="1"/>
  <c r="AJ31" i="11" s="1"/>
  <c r="AK31" i="11" s="1"/>
  <c r="AL31" i="11" s="1"/>
  <c r="D32" i="11"/>
  <c r="E32" i="11" s="1"/>
  <c r="F32" i="11" s="1"/>
  <c r="G32" i="11" s="1"/>
  <c r="H32" i="11" s="1"/>
  <c r="I32" i="11" s="1"/>
  <c r="J32" i="11" s="1"/>
  <c r="K32" i="11" s="1"/>
  <c r="L32" i="11" s="1"/>
  <c r="M32" i="11" s="1"/>
  <c r="N32" i="11" s="1"/>
  <c r="O32" i="11" s="1"/>
  <c r="P32" i="11" s="1"/>
  <c r="Q32" i="11" s="1"/>
  <c r="R32" i="11" s="1"/>
  <c r="S32" i="11" s="1"/>
  <c r="T32" i="11" s="1"/>
  <c r="U32" i="11" s="1"/>
  <c r="V32" i="11" s="1"/>
  <c r="W32" i="11" s="1"/>
  <c r="X32" i="11" s="1"/>
  <c r="Y32" i="11" s="1"/>
  <c r="Z32" i="11" s="1"/>
  <c r="AA32" i="11" s="1"/>
  <c r="AB32" i="11" s="1"/>
  <c r="AC32" i="11" s="1"/>
  <c r="AD32" i="11" s="1"/>
  <c r="AE32" i="11" s="1"/>
  <c r="AF32" i="11" s="1"/>
  <c r="AG32" i="11" s="1"/>
  <c r="AH32" i="11" s="1"/>
  <c r="AI32" i="11" s="1"/>
  <c r="AJ32" i="11" s="1"/>
  <c r="AK32" i="11" s="1"/>
  <c r="AL32" i="11" s="1"/>
  <c r="AH80" i="24"/>
  <c r="AL82" i="24"/>
  <c r="AJ77" i="24"/>
  <c r="AL78" i="24"/>
  <c r="AJ79" i="24"/>
  <c r="AD80" i="24"/>
  <c r="AC83" i="24"/>
  <c r="L78" i="24"/>
  <c r="Z80" i="24"/>
  <c r="P78" i="24"/>
  <c r="J80" i="24"/>
  <c r="AP80" i="24"/>
  <c r="AO80" i="24"/>
  <c r="R80" i="24"/>
  <c r="AO78" i="24"/>
  <c r="AP81" i="24"/>
  <c r="AL81" i="24"/>
  <c r="AH81" i="24"/>
  <c r="AD81" i="24"/>
  <c r="Z81" i="24"/>
  <c r="V81" i="24"/>
  <c r="R81" i="24"/>
  <c r="N81" i="24"/>
  <c r="J81" i="24"/>
  <c r="AO82" i="24"/>
  <c r="AO85" i="24"/>
  <c r="AG85" i="24"/>
  <c r="Y85" i="24"/>
  <c r="Q85" i="24"/>
  <c r="I85" i="24"/>
  <c r="AK85" i="24"/>
  <c r="AC85" i="24"/>
  <c r="U85" i="24"/>
  <c r="M85" i="24"/>
  <c r="AH89" i="24"/>
  <c r="R89" i="24"/>
  <c r="AP89" i="24"/>
  <c r="Z89" i="24"/>
  <c r="J89" i="24"/>
  <c r="AP93" i="24"/>
  <c r="Z93" i="24"/>
  <c r="J93" i="24"/>
  <c r="AH93" i="24"/>
  <c r="R93" i="24"/>
  <c r="N77" i="24"/>
  <c r="V77" i="24"/>
  <c r="AD77" i="24"/>
  <c r="AL77" i="24"/>
  <c r="X78" i="24"/>
  <c r="AF78" i="24"/>
  <c r="AN78" i="24"/>
  <c r="P79" i="24"/>
  <c r="AF79" i="24"/>
  <c r="T81" i="24"/>
  <c r="AJ81" i="24"/>
  <c r="N82" i="24"/>
  <c r="AD82" i="24"/>
  <c r="H83" i="24"/>
  <c r="X83" i="24"/>
  <c r="AM79" i="24"/>
  <c r="AN82" i="24"/>
  <c r="AJ82" i="24"/>
  <c r="AF82" i="24"/>
  <c r="AB82" i="24"/>
  <c r="X82" i="24"/>
  <c r="T82" i="24"/>
  <c r="P82" i="24"/>
  <c r="L82" i="24"/>
  <c r="H82" i="24"/>
  <c r="AM83" i="24"/>
  <c r="AI86" i="24"/>
  <c r="AA86" i="24"/>
  <c r="S86" i="24"/>
  <c r="K86" i="24"/>
  <c r="AM86" i="24"/>
  <c r="AE86" i="24"/>
  <c r="W86" i="24"/>
  <c r="O86" i="24"/>
  <c r="AM87" i="24"/>
  <c r="AB90" i="24"/>
  <c r="L90" i="24"/>
  <c r="AJ90" i="24"/>
  <c r="T90" i="24"/>
  <c r="AP91" i="24"/>
  <c r="AJ94" i="24"/>
  <c r="T94" i="24"/>
  <c r="AB94" i="24"/>
  <c r="L94" i="24"/>
  <c r="AH95" i="24"/>
  <c r="H73" i="24"/>
  <c r="H77" i="24"/>
  <c r="P77" i="24"/>
  <c r="X77" i="24"/>
  <c r="AF77" i="24"/>
  <c r="AN77" i="24"/>
  <c r="J78" i="24"/>
  <c r="R78" i="24"/>
  <c r="Z78" i="24"/>
  <c r="AH78" i="24"/>
  <c r="AP78" i="24"/>
  <c r="T79" i="24"/>
  <c r="N80" i="24"/>
  <c r="H81" i="24"/>
  <c r="X81" i="24"/>
  <c r="AN81" i="24"/>
  <c r="R82" i="24"/>
  <c r="AH82" i="24"/>
  <c r="L83" i="24"/>
  <c r="AP79" i="24"/>
  <c r="AL79" i="24"/>
  <c r="AH79" i="24"/>
  <c r="AD79" i="24"/>
  <c r="Z79" i="24"/>
  <c r="V79" i="24"/>
  <c r="R79" i="24"/>
  <c r="N79" i="24"/>
  <c r="J79" i="24"/>
  <c r="AO83" i="24"/>
  <c r="AG83" i="24"/>
  <c r="Z83" i="24"/>
  <c r="V83" i="24"/>
  <c r="R83" i="24"/>
  <c r="N83" i="24"/>
  <c r="J83" i="24"/>
  <c r="AK87" i="24"/>
  <c r="AC87" i="24"/>
  <c r="U87" i="24"/>
  <c r="M87" i="24"/>
  <c r="AO87" i="24"/>
  <c r="AG87" i="24"/>
  <c r="Y87" i="24"/>
  <c r="Q87" i="24"/>
  <c r="I87" i="24"/>
  <c r="AL91" i="24"/>
  <c r="V91" i="24"/>
  <c r="AD91" i="24"/>
  <c r="N91" i="24"/>
  <c r="AD95" i="24"/>
  <c r="N95" i="24"/>
  <c r="AL95" i="24"/>
  <c r="V95" i="24"/>
  <c r="J77" i="24"/>
  <c r="R77" i="24"/>
  <c r="Z77" i="24"/>
  <c r="AH77" i="24"/>
  <c r="AP77" i="24"/>
  <c r="T78" i="24"/>
  <c r="AB78" i="24"/>
  <c r="AJ78" i="24"/>
  <c r="H79" i="24"/>
  <c r="X79" i="24"/>
  <c r="AN79" i="24"/>
  <c r="L81" i="24"/>
  <c r="AB81" i="24"/>
  <c r="V82" i="24"/>
  <c r="P83" i="24"/>
  <c r="AK83" i="24"/>
  <c r="AM77" i="24"/>
  <c r="AN80" i="24"/>
  <c r="AJ80" i="24"/>
  <c r="AF80" i="24"/>
  <c r="AB80" i="24"/>
  <c r="X80" i="24"/>
  <c r="T80" i="24"/>
  <c r="P80" i="24"/>
  <c r="L80" i="24"/>
  <c r="H80" i="24"/>
  <c r="AM81" i="24"/>
  <c r="AM84" i="24"/>
  <c r="AE84" i="24"/>
  <c r="W84" i="24"/>
  <c r="O84" i="24"/>
  <c r="AI84" i="24"/>
  <c r="AA84" i="24"/>
  <c r="S84" i="24"/>
  <c r="K84" i="24"/>
  <c r="AI85" i="24"/>
  <c r="AN88" i="24"/>
  <c r="X88" i="24"/>
  <c r="H88" i="24"/>
  <c r="AF88" i="24"/>
  <c r="P88" i="24"/>
  <c r="AL89" i="24"/>
  <c r="AF92" i="24"/>
  <c r="P92" i="24"/>
  <c r="AN92" i="24"/>
  <c r="X92" i="24"/>
  <c r="H92" i="24"/>
  <c r="AD93" i="24"/>
  <c r="L77" i="24"/>
  <c r="T77" i="24"/>
  <c r="AB77" i="24"/>
  <c r="N78" i="24"/>
  <c r="V78" i="24"/>
  <c r="AD78" i="24"/>
  <c r="L79" i="24"/>
  <c r="AB79" i="24"/>
  <c r="V80" i="24"/>
  <c r="AL80" i="24"/>
  <c r="P81" i="24"/>
  <c r="AF81" i="24"/>
  <c r="J82" i="24"/>
  <c r="Z82" i="24"/>
  <c r="AP82" i="24"/>
  <c r="T83" i="24"/>
  <c r="AP84" i="24"/>
  <c r="AL84" i="24"/>
  <c r="AH84" i="24"/>
  <c r="AD84" i="24"/>
  <c r="Z84" i="24"/>
  <c r="V84" i="24"/>
  <c r="R84" i="24"/>
  <c r="N84" i="24"/>
  <c r="J84" i="24"/>
  <c r="AN84" i="24"/>
  <c r="AJ84" i="24"/>
  <c r="AF84" i="24"/>
  <c r="AB84" i="24"/>
  <c r="X84" i="24"/>
  <c r="T84" i="24"/>
  <c r="P84" i="24"/>
  <c r="L84" i="24"/>
  <c r="H84" i="24"/>
  <c r="AP86" i="24"/>
  <c r="AL86" i="24"/>
  <c r="AH86" i="24"/>
  <c r="AD86" i="24"/>
  <c r="Z86" i="24"/>
  <c r="V86" i="24"/>
  <c r="R86" i="24"/>
  <c r="N86" i="24"/>
  <c r="J86" i="24"/>
  <c r="AN86" i="24"/>
  <c r="AJ86" i="24"/>
  <c r="AF86" i="24"/>
  <c r="AB86" i="24"/>
  <c r="X86" i="24"/>
  <c r="T86" i="24"/>
  <c r="P86" i="24"/>
  <c r="L86" i="24"/>
  <c r="H86" i="24"/>
  <c r="AM88" i="24"/>
  <c r="AI88" i="24"/>
  <c r="AE88" i="24"/>
  <c r="AA88" i="24"/>
  <c r="W88" i="24"/>
  <c r="S88" i="24"/>
  <c r="O88" i="24"/>
  <c r="K88" i="24"/>
  <c r="AO88" i="24"/>
  <c r="AK88" i="24"/>
  <c r="AG88" i="24"/>
  <c r="AC88" i="24"/>
  <c r="Y88" i="24"/>
  <c r="U88" i="24"/>
  <c r="Q88" i="24"/>
  <c r="M88" i="24"/>
  <c r="I88" i="24"/>
  <c r="AL88" i="24"/>
  <c r="AD88" i="24"/>
  <c r="V88" i="24"/>
  <c r="N88" i="24"/>
  <c r="G88" i="24"/>
  <c r="AP88" i="24"/>
  <c r="AH88" i="24"/>
  <c r="Z88" i="24"/>
  <c r="R88" i="24"/>
  <c r="J88" i="24"/>
  <c r="AM90" i="24"/>
  <c r="AI90" i="24"/>
  <c r="AE90" i="24"/>
  <c r="AA90" i="24"/>
  <c r="W90" i="24"/>
  <c r="S90" i="24"/>
  <c r="O90" i="24"/>
  <c r="K90" i="24"/>
  <c r="G90" i="24"/>
  <c r="AO90" i="24"/>
  <c r="AK90" i="24"/>
  <c r="AG90" i="24"/>
  <c r="AC90" i="24"/>
  <c r="Y90" i="24"/>
  <c r="U90" i="24"/>
  <c r="Q90" i="24"/>
  <c r="M90" i="24"/>
  <c r="I90" i="24"/>
  <c r="AP90" i="24"/>
  <c r="AH90" i="24"/>
  <c r="Z90" i="24"/>
  <c r="R90" i="24"/>
  <c r="J90" i="24"/>
  <c r="AL90" i="24"/>
  <c r="AD90" i="24"/>
  <c r="V90" i="24"/>
  <c r="N90" i="24"/>
  <c r="AM92" i="24"/>
  <c r="AI92" i="24"/>
  <c r="AE92" i="24"/>
  <c r="AA92" i="24"/>
  <c r="W92" i="24"/>
  <c r="S92" i="24"/>
  <c r="O92" i="24"/>
  <c r="K92" i="24"/>
  <c r="G92" i="24"/>
  <c r="AO92" i="24"/>
  <c r="AK92" i="24"/>
  <c r="AG92" i="24"/>
  <c r="AC92" i="24"/>
  <c r="Y92" i="24"/>
  <c r="U92" i="24"/>
  <c r="Q92" i="24"/>
  <c r="M92" i="24"/>
  <c r="I92" i="24"/>
  <c r="AL92" i="24"/>
  <c r="AD92" i="24"/>
  <c r="V92" i="24"/>
  <c r="N92" i="24"/>
  <c r="AP92" i="24"/>
  <c r="AH92" i="24"/>
  <c r="Z92" i="24"/>
  <c r="R92" i="24"/>
  <c r="J92" i="24"/>
  <c r="AM94" i="24"/>
  <c r="AI94" i="24"/>
  <c r="AE94" i="24"/>
  <c r="AA94" i="24"/>
  <c r="W94" i="24"/>
  <c r="S94" i="24"/>
  <c r="O94" i="24"/>
  <c r="K94" i="24"/>
  <c r="G94" i="24"/>
  <c r="AO94" i="24"/>
  <c r="AK94" i="24"/>
  <c r="AG94" i="24"/>
  <c r="AC94" i="24"/>
  <c r="Y94" i="24"/>
  <c r="U94" i="24"/>
  <c r="Q94" i="24"/>
  <c r="M94" i="24"/>
  <c r="I94" i="24"/>
  <c r="AP94" i="24"/>
  <c r="AH94" i="24"/>
  <c r="Z94" i="24"/>
  <c r="R94" i="24"/>
  <c r="J94" i="24"/>
  <c r="AL94" i="24"/>
  <c r="AD94" i="24"/>
  <c r="V94" i="24"/>
  <c r="N94" i="24"/>
  <c r="I77" i="24"/>
  <c r="M77" i="24"/>
  <c r="Q77" i="24"/>
  <c r="U77" i="24"/>
  <c r="Y77" i="24"/>
  <c r="AC77" i="24"/>
  <c r="AG77" i="24"/>
  <c r="AK77" i="24"/>
  <c r="AO77" i="24"/>
  <c r="G78" i="24"/>
  <c r="K78" i="24"/>
  <c r="O78" i="24"/>
  <c r="S78" i="24"/>
  <c r="W78" i="24"/>
  <c r="AA78" i="24"/>
  <c r="AE78" i="24"/>
  <c r="AI78" i="24"/>
  <c r="AM78" i="24"/>
  <c r="I79" i="24"/>
  <c r="M79" i="24"/>
  <c r="Q79" i="24"/>
  <c r="U79" i="24"/>
  <c r="Y79" i="24"/>
  <c r="AC79" i="24"/>
  <c r="AG79" i="24"/>
  <c r="AK79" i="24"/>
  <c r="AO79" i="24"/>
  <c r="G80" i="24"/>
  <c r="K80" i="24"/>
  <c r="O80" i="24"/>
  <c r="S80" i="24"/>
  <c r="W80" i="24"/>
  <c r="AA80" i="24"/>
  <c r="AE80" i="24"/>
  <c r="AI80" i="24"/>
  <c r="AM80" i="24"/>
  <c r="I81" i="24"/>
  <c r="M81" i="24"/>
  <c r="Q81" i="24"/>
  <c r="U81" i="24"/>
  <c r="Y81" i="24"/>
  <c r="AC81" i="24"/>
  <c r="AG81" i="24"/>
  <c r="AK81" i="24"/>
  <c r="AO81" i="24"/>
  <c r="G82" i="24"/>
  <c r="K82" i="24"/>
  <c r="O82" i="24"/>
  <c r="S82" i="24"/>
  <c r="W82" i="24"/>
  <c r="AA82" i="24"/>
  <c r="AE82" i="24"/>
  <c r="AI82" i="24"/>
  <c r="AM82" i="24"/>
  <c r="I83" i="24"/>
  <c r="M83" i="24"/>
  <c r="Q83" i="24"/>
  <c r="U83" i="24"/>
  <c r="Y83" i="24"/>
  <c r="AE83" i="24"/>
  <c r="I84" i="24"/>
  <c r="Q84" i="24"/>
  <c r="Y84" i="24"/>
  <c r="AG84" i="24"/>
  <c r="AO84" i="24"/>
  <c r="K85" i="24"/>
  <c r="S85" i="24"/>
  <c r="AA85" i="24"/>
  <c r="M86" i="24"/>
  <c r="U86" i="24"/>
  <c r="AC86" i="24"/>
  <c r="AK86" i="24"/>
  <c r="G87" i="24"/>
  <c r="O87" i="24"/>
  <c r="W87" i="24"/>
  <c r="AE87" i="24"/>
  <c r="L88" i="24"/>
  <c r="AB88" i="24"/>
  <c r="V89" i="24"/>
  <c r="P90" i="24"/>
  <c r="AF90" i="24"/>
  <c r="J91" i="24"/>
  <c r="Z91" i="24"/>
  <c r="T92" i="24"/>
  <c r="AJ92" i="24"/>
  <c r="N93" i="24"/>
  <c r="H94" i="24"/>
  <c r="X94" i="24"/>
  <c r="AN94" i="24"/>
  <c r="R95" i="24"/>
  <c r="AN83" i="24"/>
  <c r="AJ83" i="24"/>
  <c r="AF83" i="24"/>
  <c r="AB83" i="24"/>
  <c r="AP83" i="24"/>
  <c r="AL83" i="24"/>
  <c r="AH83" i="24"/>
  <c r="AD83" i="24"/>
  <c r="AN85" i="24"/>
  <c r="AJ85" i="24"/>
  <c r="AF85" i="24"/>
  <c r="AB85" i="24"/>
  <c r="X85" i="24"/>
  <c r="T85" i="24"/>
  <c r="P85" i="24"/>
  <c r="L85" i="24"/>
  <c r="H85" i="24"/>
  <c r="AP85" i="24"/>
  <c r="AL85" i="24"/>
  <c r="AH85" i="24"/>
  <c r="AD85" i="24"/>
  <c r="Z85" i="24"/>
  <c r="V85" i="24"/>
  <c r="R85" i="24"/>
  <c r="N85" i="24"/>
  <c r="J85" i="24"/>
  <c r="AN87" i="24"/>
  <c r="AJ87" i="24"/>
  <c r="AF87" i="24"/>
  <c r="AB87" i="24"/>
  <c r="X87" i="24"/>
  <c r="T87" i="24"/>
  <c r="P87" i="24"/>
  <c r="L87" i="24"/>
  <c r="H87" i="24"/>
  <c r="AP87" i="24"/>
  <c r="AL87" i="24"/>
  <c r="AH87" i="24"/>
  <c r="AD87" i="24"/>
  <c r="Z87" i="24"/>
  <c r="V87" i="24"/>
  <c r="R87" i="24"/>
  <c r="N87" i="24"/>
  <c r="J87" i="24"/>
  <c r="AO89" i="24"/>
  <c r="AK89" i="24"/>
  <c r="AG89" i="24"/>
  <c r="AC89" i="24"/>
  <c r="Y89" i="24"/>
  <c r="U89" i="24"/>
  <c r="Q89" i="24"/>
  <c r="M89" i="24"/>
  <c r="I89" i="24"/>
  <c r="AM89" i="24"/>
  <c r="AI89" i="24"/>
  <c r="AE89" i="24"/>
  <c r="AA89" i="24"/>
  <c r="W89" i="24"/>
  <c r="S89" i="24"/>
  <c r="O89" i="24"/>
  <c r="K89" i="24"/>
  <c r="G89" i="24"/>
  <c r="AN89" i="24"/>
  <c r="AF89" i="24"/>
  <c r="X89" i="24"/>
  <c r="P89" i="24"/>
  <c r="H89" i="24"/>
  <c r="AJ89" i="24"/>
  <c r="AB89" i="24"/>
  <c r="T89" i="24"/>
  <c r="L89" i="24"/>
  <c r="AO91" i="24"/>
  <c r="AK91" i="24"/>
  <c r="AG91" i="24"/>
  <c r="AC91" i="24"/>
  <c r="Y91" i="24"/>
  <c r="U91" i="24"/>
  <c r="Q91" i="24"/>
  <c r="M91" i="24"/>
  <c r="I91" i="24"/>
  <c r="AM91" i="24"/>
  <c r="AI91" i="24"/>
  <c r="AE91" i="24"/>
  <c r="AA91" i="24"/>
  <c r="W91" i="24"/>
  <c r="S91" i="24"/>
  <c r="O91" i="24"/>
  <c r="K91" i="24"/>
  <c r="G91" i="24"/>
  <c r="AJ91" i="24"/>
  <c r="AB91" i="24"/>
  <c r="T91" i="24"/>
  <c r="L91" i="24"/>
  <c r="AN91" i="24"/>
  <c r="AF91" i="24"/>
  <c r="X91" i="24"/>
  <c r="P91" i="24"/>
  <c r="H91" i="24"/>
  <c r="AO93" i="24"/>
  <c r="AK93" i="24"/>
  <c r="AG93" i="24"/>
  <c r="AC93" i="24"/>
  <c r="Y93" i="24"/>
  <c r="U93" i="24"/>
  <c r="Q93" i="24"/>
  <c r="M93" i="24"/>
  <c r="I93" i="24"/>
  <c r="AM93" i="24"/>
  <c r="AI93" i="24"/>
  <c r="AE93" i="24"/>
  <c r="AA93" i="24"/>
  <c r="W93" i="24"/>
  <c r="S93" i="24"/>
  <c r="O93" i="24"/>
  <c r="K93" i="24"/>
  <c r="G93" i="24"/>
  <c r="AN93" i="24"/>
  <c r="AF93" i="24"/>
  <c r="X93" i="24"/>
  <c r="P93" i="24"/>
  <c r="H93" i="24"/>
  <c r="AJ93" i="24"/>
  <c r="AB93" i="24"/>
  <c r="T93" i="24"/>
  <c r="L93" i="24"/>
  <c r="AO95" i="24"/>
  <c r="AK95" i="24"/>
  <c r="AG95" i="24"/>
  <c r="AC95" i="24"/>
  <c r="Y95" i="24"/>
  <c r="U95" i="24"/>
  <c r="Q95" i="24"/>
  <c r="M95" i="24"/>
  <c r="I95" i="24"/>
  <c r="AM95" i="24"/>
  <c r="AI95" i="24"/>
  <c r="AE95" i="24"/>
  <c r="AA95" i="24"/>
  <c r="W95" i="24"/>
  <c r="S95" i="24"/>
  <c r="O95" i="24"/>
  <c r="K95" i="24"/>
  <c r="G95" i="24"/>
  <c r="AJ95" i="24"/>
  <c r="AB95" i="24"/>
  <c r="T95" i="24"/>
  <c r="L95" i="24"/>
  <c r="AN95" i="24"/>
  <c r="AF95" i="24"/>
  <c r="X95" i="24"/>
  <c r="P95" i="24"/>
  <c r="H95" i="24"/>
  <c r="G73" i="24"/>
  <c r="G77" i="24"/>
  <c r="K77" i="24"/>
  <c r="O77" i="24"/>
  <c r="S77" i="24"/>
  <c r="W77" i="24"/>
  <c r="AA77" i="24"/>
  <c r="AE77" i="24"/>
  <c r="AI77" i="24"/>
  <c r="I78" i="24"/>
  <c r="M78" i="24"/>
  <c r="Q78" i="24"/>
  <c r="U78" i="24"/>
  <c r="Y78" i="24"/>
  <c r="AC78" i="24"/>
  <c r="AG78" i="24"/>
  <c r="AK78" i="24"/>
  <c r="G79" i="24"/>
  <c r="K79" i="24"/>
  <c r="O79" i="24"/>
  <c r="S79" i="24"/>
  <c r="W79" i="24"/>
  <c r="AA79" i="24"/>
  <c r="AE79" i="24"/>
  <c r="AI79" i="24"/>
  <c r="I80" i="24"/>
  <c r="M80" i="24"/>
  <c r="Q80" i="24"/>
  <c r="U80" i="24"/>
  <c r="Y80" i="24"/>
  <c r="AC80" i="24"/>
  <c r="AG80" i="24"/>
  <c r="AK80" i="24"/>
  <c r="G81" i="24"/>
  <c r="K81" i="24"/>
  <c r="O81" i="24"/>
  <c r="S81" i="24"/>
  <c r="W81" i="24"/>
  <c r="AA81" i="24"/>
  <c r="AE81" i="24"/>
  <c r="AI81" i="24"/>
  <c r="I82" i="24"/>
  <c r="M82" i="24"/>
  <c r="Q82" i="24"/>
  <c r="U82" i="24"/>
  <c r="Y82" i="24"/>
  <c r="AC82" i="24"/>
  <c r="AG82" i="24"/>
  <c r="AK82" i="24"/>
  <c r="G83" i="24"/>
  <c r="K83" i="24"/>
  <c r="O83" i="24"/>
  <c r="S83" i="24"/>
  <c r="W83" i="24"/>
  <c r="AA83" i="24"/>
  <c r="AI83" i="24"/>
  <c r="M84" i="24"/>
  <c r="U84" i="24"/>
  <c r="AC84" i="24"/>
  <c r="AK84" i="24"/>
  <c r="G85" i="24"/>
  <c r="O85" i="24"/>
  <c r="W85" i="24"/>
  <c r="AE85" i="24"/>
  <c r="AM85" i="24"/>
  <c r="I86" i="24"/>
  <c r="Q86" i="24"/>
  <c r="Y86" i="24"/>
  <c r="AG86" i="24"/>
  <c r="AO86" i="24"/>
  <c r="K87" i="24"/>
  <c r="S87" i="24"/>
  <c r="AA87" i="24"/>
  <c r="AI87" i="24"/>
  <c r="T88" i="24"/>
  <c r="AJ88" i="24"/>
  <c r="N89" i="24"/>
  <c r="AD89" i="24"/>
  <c r="H90" i="24"/>
  <c r="X90" i="24"/>
  <c r="AN90" i="24"/>
  <c r="R91" i="24"/>
  <c r="AH91" i="24"/>
  <c r="L92" i="24"/>
  <c r="AB92" i="24"/>
  <c r="V93" i="24"/>
  <c r="AL93" i="24"/>
  <c r="P94" i="24"/>
  <c r="AF94" i="24"/>
  <c r="J95" i="24"/>
  <c r="Z95" i="24"/>
  <c r="AP95" i="24"/>
  <c r="D47" i="11" l="1"/>
  <c r="C17" i="30"/>
  <c r="AG20" i="26"/>
  <c r="I132" i="24"/>
  <c r="AV108" i="24" s="1"/>
  <c r="I108" i="24"/>
  <c r="I140" i="24"/>
  <c r="I116" i="24"/>
  <c r="I135" i="24"/>
  <c r="AV111" i="24" s="1"/>
  <c r="I111" i="24"/>
  <c r="I143" i="24"/>
  <c r="I119" i="24"/>
  <c r="I128" i="24"/>
  <c r="AV104" i="24" s="1"/>
  <c r="J104" i="24" s="1"/>
  <c r="I104" i="24"/>
  <c r="I127" i="24"/>
  <c r="I103" i="24"/>
  <c r="J141" i="24"/>
  <c r="AW117" i="24" s="1"/>
  <c r="J117" i="24"/>
  <c r="J130" i="24"/>
  <c r="AW106" i="24" s="1"/>
  <c r="J106" i="24"/>
  <c r="J134" i="24"/>
  <c r="AW110" i="24" s="1"/>
  <c r="J129" i="24"/>
  <c r="J137" i="24"/>
  <c r="AW113" i="24" s="1"/>
  <c r="J133" i="24"/>
  <c r="AW109" i="24" s="1"/>
  <c r="AV114" i="24"/>
  <c r="AV119" i="24"/>
  <c r="AV112" i="24"/>
  <c r="AV118" i="24"/>
  <c r="AV116" i="24"/>
  <c r="AU107" i="24"/>
  <c r="I107" i="24" s="1"/>
  <c r="I131" i="24"/>
  <c r="AU115" i="24"/>
  <c r="AV120" i="24"/>
  <c r="J120" i="24" s="1"/>
  <c r="J144" i="24" s="1"/>
  <c r="AV103" i="24"/>
  <c r="AJ97" i="24"/>
  <c r="AA97" i="24"/>
  <c r="K97" i="24"/>
  <c r="AO97" i="24"/>
  <c r="Y97" i="24"/>
  <c r="I97" i="24"/>
  <c r="L97" i="24"/>
  <c r="AM97" i="24"/>
  <c r="AP97" i="24"/>
  <c r="J97" i="24"/>
  <c r="AF97" i="24"/>
  <c r="V97" i="24"/>
  <c r="W97" i="24"/>
  <c r="G97" i="24"/>
  <c r="AK97" i="24"/>
  <c r="U97" i="24"/>
  <c r="AH97" i="24"/>
  <c r="X97" i="24"/>
  <c r="N97" i="24"/>
  <c r="AI97" i="24"/>
  <c r="S97" i="24"/>
  <c r="AG97" i="24"/>
  <c r="Q97" i="24"/>
  <c r="AB97" i="24"/>
  <c r="Z97" i="24"/>
  <c r="P97" i="24"/>
  <c r="AL97" i="24"/>
  <c r="AE97" i="24"/>
  <c r="O97" i="24"/>
  <c r="AC97" i="24"/>
  <c r="M97" i="24"/>
  <c r="T97" i="24"/>
  <c r="R97" i="24"/>
  <c r="AN97" i="24"/>
  <c r="H97" i="24"/>
  <c r="AD97" i="24"/>
  <c r="E47" i="11" l="1"/>
  <c r="D17" i="30"/>
  <c r="AG33" i="26"/>
  <c r="AG37" i="26" s="1"/>
  <c r="AG23" i="26"/>
  <c r="AG35" i="26" s="1"/>
  <c r="I115" i="24"/>
  <c r="I139" i="24" s="1"/>
  <c r="AV115" i="24" s="1"/>
  <c r="J128" i="24"/>
  <c r="AW104" i="24" s="1"/>
  <c r="K110" i="24"/>
  <c r="K134" i="24" s="1"/>
  <c r="AX110" i="24" s="1"/>
  <c r="K104" i="24"/>
  <c r="K141" i="24"/>
  <c r="AX117" i="24" s="1"/>
  <c r="K117" i="24"/>
  <c r="K130" i="24"/>
  <c r="K106" i="24"/>
  <c r="J132" i="24"/>
  <c r="AW108" i="24" s="1"/>
  <c r="J108" i="24"/>
  <c r="J143" i="24"/>
  <c r="AW119" i="24" s="1"/>
  <c r="J119" i="24"/>
  <c r="K137" i="24"/>
  <c r="AX113" i="24" s="1"/>
  <c r="K113" i="24"/>
  <c r="J138" i="24"/>
  <c r="J114" i="24"/>
  <c r="J127" i="24"/>
  <c r="AW103" i="24" s="1"/>
  <c r="J103" i="24"/>
  <c r="J142" i="24"/>
  <c r="AW118" i="24" s="1"/>
  <c r="J118" i="24"/>
  <c r="K133" i="24"/>
  <c r="AX109" i="24" s="1"/>
  <c r="K109" i="24"/>
  <c r="J140" i="24"/>
  <c r="AW116" i="24" s="1"/>
  <c r="J116" i="24"/>
  <c r="J136" i="24"/>
  <c r="J112" i="24"/>
  <c r="J135" i="24"/>
  <c r="AW111" i="24" s="1"/>
  <c r="J111" i="24"/>
  <c r="K129" i="24"/>
  <c r="AX105" i="24" s="1"/>
  <c r="AW105" i="24"/>
  <c r="K105" i="24" s="1"/>
  <c r="AW114" i="24"/>
  <c r="AW120" i="24"/>
  <c r="AX106" i="24"/>
  <c r="AV107" i="24"/>
  <c r="AW112" i="24"/>
  <c r="F47" i="11" l="1"/>
  <c r="E17" i="30"/>
  <c r="AG21" i="26"/>
  <c r="AG22" i="26" s="1"/>
  <c r="AG25" i="26" s="1"/>
  <c r="K128" i="24"/>
  <c r="AX104" i="24" s="1"/>
  <c r="L104" i="24" s="1"/>
  <c r="L128" i="24" s="1"/>
  <c r="AY104" i="24" s="1"/>
  <c r="L113" i="24"/>
  <c r="L137" i="24" s="1"/>
  <c r="AY113" i="24" s="1"/>
  <c r="K108" i="24"/>
  <c r="K132" i="24" s="1"/>
  <c r="AX108" i="24" s="1"/>
  <c r="K111" i="24"/>
  <c r="K135" i="24" s="1"/>
  <c r="AX111" i="24" s="1"/>
  <c r="K116" i="24"/>
  <c r="K140" i="24" s="1"/>
  <c r="AX116" i="24" s="1"/>
  <c r="K118" i="24"/>
  <c r="K142" i="24" s="1"/>
  <c r="AX118" i="24" s="1"/>
  <c r="K119" i="24"/>
  <c r="K143" i="24" s="1"/>
  <c r="AX119" i="24" s="1"/>
  <c r="L110" i="24"/>
  <c r="L134" i="24" s="1"/>
  <c r="AY110" i="24" s="1"/>
  <c r="K103" i="24"/>
  <c r="K127" i="24" s="1"/>
  <c r="AX103" i="24" s="1"/>
  <c r="K136" i="24"/>
  <c r="K112" i="24"/>
  <c r="K138" i="24"/>
  <c r="AX114" i="24" s="1"/>
  <c r="K114" i="24"/>
  <c r="L133" i="24"/>
  <c r="AY109" i="24" s="1"/>
  <c r="L109" i="24"/>
  <c r="L129" i="24"/>
  <c r="AY105" i="24" s="1"/>
  <c r="L105" i="24"/>
  <c r="L141" i="24"/>
  <c r="AY117" i="24" s="1"/>
  <c r="L117" i="24"/>
  <c r="L130" i="24"/>
  <c r="AY106" i="24" s="1"/>
  <c r="L106" i="24"/>
  <c r="J139" i="24"/>
  <c r="AW115" i="24" s="1"/>
  <c r="J115" i="24"/>
  <c r="J131" i="24"/>
  <c r="AW107" i="24" s="1"/>
  <c r="J107" i="24"/>
  <c r="K144" i="24"/>
  <c r="AX120" i="24" s="1"/>
  <c r="K120" i="24"/>
  <c r="AX112" i="24"/>
  <c r="G47" i="11" l="1"/>
  <c r="F17" i="30"/>
  <c r="AH20" i="26"/>
  <c r="L120" i="24"/>
  <c r="L144" i="24" s="1"/>
  <c r="AY120" i="24" s="1"/>
  <c r="M104" i="24"/>
  <c r="M128" i="24" s="1"/>
  <c r="AZ104" i="24" s="1"/>
  <c r="M110" i="24"/>
  <c r="M134" i="24" s="1"/>
  <c r="AZ110" i="24" s="1"/>
  <c r="L118" i="24"/>
  <c r="L142" i="24" s="1"/>
  <c r="AY118" i="24" s="1"/>
  <c r="M109" i="24"/>
  <c r="M133" i="24" s="1"/>
  <c r="AZ109" i="24" s="1"/>
  <c r="L103" i="24"/>
  <c r="L127" i="24" s="1"/>
  <c r="AY103" i="24" s="1"/>
  <c r="L140" i="24"/>
  <c r="AY116" i="24" s="1"/>
  <c r="L116" i="24"/>
  <c r="L132" i="24"/>
  <c r="L108" i="24"/>
  <c r="M137" i="24"/>
  <c r="AZ113" i="24" s="1"/>
  <c r="M113" i="24"/>
  <c r="K139" i="24"/>
  <c r="AX115" i="24" s="1"/>
  <c r="K115" i="24"/>
  <c r="K131" i="24"/>
  <c r="K107" i="24"/>
  <c r="L143" i="24"/>
  <c r="AY119" i="24" s="1"/>
  <c r="L119" i="24"/>
  <c r="L136" i="24"/>
  <c r="AY112" i="24" s="1"/>
  <c r="L112" i="24"/>
  <c r="L135" i="24"/>
  <c r="AY111" i="24" s="1"/>
  <c r="L111" i="24"/>
  <c r="M130" i="24"/>
  <c r="AZ106" i="24" s="1"/>
  <c r="M106" i="24"/>
  <c r="M129" i="24"/>
  <c r="AZ105" i="24" s="1"/>
  <c r="M105" i="24"/>
  <c r="M141" i="24"/>
  <c r="M117" i="24"/>
  <c r="L138" i="24"/>
  <c r="AY114" i="24" s="1"/>
  <c r="L114" i="24"/>
  <c r="AZ117" i="24"/>
  <c r="AY108" i="24"/>
  <c r="AX107" i="24"/>
  <c r="H47" i="11" l="1"/>
  <c r="G17" i="30"/>
  <c r="AH33" i="26"/>
  <c r="AH37" i="26" s="1"/>
  <c r="AH23" i="26"/>
  <c r="AH35" i="26" s="1"/>
  <c r="M136" i="24"/>
  <c r="AZ112" i="24" s="1"/>
  <c r="M112" i="24"/>
  <c r="N137" i="24"/>
  <c r="N113" i="24"/>
  <c r="N133" i="24"/>
  <c r="N109" i="24"/>
  <c r="N134" i="24"/>
  <c r="BA110" i="24" s="1"/>
  <c r="N110" i="24"/>
  <c r="N130" i="24"/>
  <c r="BA106" i="24" s="1"/>
  <c r="N106" i="24"/>
  <c r="N129" i="24"/>
  <c r="BA105" i="24" s="1"/>
  <c r="N105" i="24"/>
  <c r="L139" i="24"/>
  <c r="AY115" i="24" s="1"/>
  <c r="L115" i="24"/>
  <c r="M103" i="24"/>
  <c r="M127" i="24" s="1"/>
  <c r="AZ103" i="24" s="1"/>
  <c r="M120" i="24"/>
  <c r="M144" i="24" s="1"/>
  <c r="AZ120" i="24" s="1"/>
  <c r="N104" i="24"/>
  <c r="N128" i="24" s="1"/>
  <c r="BA104" i="24" s="1"/>
  <c r="M143" i="24"/>
  <c r="AZ119" i="24" s="1"/>
  <c r="M119" i="24"/>
  <c r="M132" i="24"/>
  <c r="M108" i="24"/>
  <c r="N141" i="24"/>
  <c r="BA117" i="24" s="1"/>
  <c r="N117" i="24"/>
  <c r="L131" i="24"/>
  <c r="AY107" i="24" s="1"/>
  <c r="L107" i="24"/>
  <c r="M140" i="24"/>
  <c r="AZ116" i="24" s="1"/>
  <c r="M116" i="24"/>
  <c r="M142" i="24"/>
  <c r="AZ118" i="24" s="1"/>
  <c r="M118" i="24"/>
  <c r="M138" i="24"/>
  <c r="AZ114" i="24" s="1"/>
  <c r="M114" i="24"/>
  <c r="M135" i="24"/>
  <c r="AZ111" i="24" s="1"/>
  <c r="M111" i="24"/>
  <c r="BA109" i="24"/>
  <c r="BA113" i="24"/>
  <c r="AZ108" i="24"/>
  <c r="I47" i="11" l="1"/>
  <c r="H17" i="30"/>
  <c r="AH21" i="26"/>
  <c r="AH22" i="26" s="1"/>
  <c r="N140" i="24"/>
  <c r="BA116" i="24" s="1"/>
  <c r="N116" i="24"/>
  <c r="N143" i="24"/>
  <c r="N119" i="24"/>
  <c r="N144" i="24"/>
  <c r="BA120" i="24" s="1"/>
  <c r="N120" i="24"/>
  <c r="O130" i="24"/>
  <c r="BB106" i="24" s="1"/>
  <c r="O106" i="24"/>
  <c r="N142" i="24"/>
  <c r="BA118" i="24" s="1"/>
  <c r="N118" i="24"/>
  <c r="O104" i="24"/>
  <c r="O128" i="24" s="1"/>
  <c r="BB104" i="24" s="1"/>
  <c r="N127" i="24"/>
  <c r="BA103" i="24" s="1"/>
  <c r="N103" i="24"/>
  <c r="O105" i="24"/>
  <c r="O129" i="24" s="1"/>
  <c r="BB105" i="24" s="1"/>
  <c r="O110" i="24"/>
  <c r="O134" i="24" s="1"/>
  <c r="BB110" i="24" s="1"/>
  <c r="N112" i="24"/>
  <c r="N136" i="24" s="1"/>
  <c r="BA112" i="24" s="1"/>
  <c r="M107" i="24"/>
  <c r="M131" i="24" s="1"/>
  <c r="AZ107" i="24" s="1"/>
  <c r="O113" i="24"/>
  <c r="O137" i="24" s="1"/>
  <c r="BB113" i="24" s="1"/>
  <c r="M115" i="24"/>
  <c r="M139" i="24" s="1"/>
  <c r="AZ115" i="24" s="1"/>
  <c r="N114" i="24"/>
  <c r="N138" i="24" s="1"/>
  <c r="BA114" i="24" s="1"/>
  <c r="O117" i="24"/>
  <c r="O141" i="24" s="1"/>
  <c r="BB117" i="24" s="1"/>
  <c r="N108" i="24"/>
  <c r="N132" i="24" s="1"/>
  <c r="BA108" i="24" s="1"/>
  <c r="O109" i="24"/>
  <c r="O133" i="24" s="1"/>
  <c r="BB109" i="24" s="1"/>
  <c r="N111" i="24"/>
  <c r="N135" i="24" s="1"/>
  <c r="BA111" i="24" s="1"/>
  <c r="BA119" i="24"/>
  <c r="J47" i="11" l="1"/>
  <c r="I17" i="30"/>
  <c r="AH25" i="26"/>
  <c r="AI20" i="26" s="1"/>
  <c r="P133" i="24"/>
  <c r="BC109" i="24" s="1"/>
  <c r="P109" i="24"/>
  <c r="N131" i="24"/>
  <c r="N107" i="24"/>
  <c r="O127" i="24"/>
  <c r="BB103" i="24" s="1"/>
  <c r="O103" i="24"/>
  <c r="O144" i="24"/>
  <c r="BB120" i="24" s="1"/>
  <c r="O120" i="24"/>
  <c r="P137" i="24"/>
  <c r="BC113" i="24" s="1"/>
  <c r="P113" i="24"/>
  <c r="O136" i="24"/>
  <c r="BB112" i="24" s="1"/>
  <c r="O112" i="24"/>
  <c r="P128" i="24"/>
  <c r="BC104" i="24" s="1"/>
  <c r="P104" i="24"/>
  <c r="P130" i="24"/>
  <c r="P106" i="24"/>
  <c r="O140" i="24"/>
  <c r="BB116" i="24" s="1"/>
  <c r="O116" i="24"/>
  <c r="P129" i="24"/>
  <c r="BC105" i="24" s="1"/>
  <c r="P105" i="24"/>
  <c r="O143" i="24"/>
  <c r="BB119" i="24" s="1"/>
  <c r="O119" i="24"/>
  <c r="N139" i="24"/>
  <c r="N115" i="24"/>
  <c r="P141" i="24"/>
  <c r="P117" i="24"/>
  <c r="O132" i="24"/>
  <c r="BB108" i="24" s="1"/>
  <c r="O108" i="24"/>
  <c r="P134" i="24"/>
  <c r="BC110" i="24" s="1"/>
  <c r="P110" i="24"/>
  <c r="O142" i="24"/>
  <c r="BB118" i="24" s="1"/>
  <c r="O118" i="24"/>
  <c r="O135" i="24"/>
  <c r="BB111" i="24" s="1"/>
  <c r="O111" i="24"/>
  <c r="O138" i="24"/>
  <c r="BB114" i="24" s="1"/>
  <c r="O114" i="24"/>
  <c r="BA115" i="24"/>
  <c r="BC106" i="24"/>
  <c r="BA107" i="24"/>
  <c r="BC117" i="24"/>
  <c r="K47" i="11" l="1"/>
  <c r="J17" i="30"/>
  <c r="AI23" i="26"/>
  <c r="AI35" i="26" s="1"/>
  <c r="P143" i="24"/>
  <c r="BC119" i="24" s="1"/>
  <c r="P119" i="24"/>
  <c r="Q128" i="24"/>
  <c r="BD104" i="24" s="1"/>
  <c r="Q104" i="24"/>
  <c r="Q137" i="24"/>
  <c r="BD113" i="24" s="1"/>
  <c r="Q113" i="24"/>
  <c r="P103" i="24"/>
  <c r="P127" i="24" s="1"/>
  <c r="BC103" i="24" s="1"/>
  <c r="Q110" i="24"/>
  <c r="Q134" i="24" s="1"/>
  <c r="BD110" i="24" s="1"/>
  <c r="P108" i="24"/>
  <c r="P132" i="24" s="1"/>
  <c r="BC108" i="24" s="1"/>
  <c r="Q105" i="24"/>
  <c r="Q129" i="24" s="1"/>
  <c r="BD105" i="24" s="1"/>
  <c r="P120" i="24"/>
  <c r="P144" i="24" s="1"/>
  <c r="BC120" i="24" s="1"/>
  <c r="Q109" i="24"/>
  <c r="Q133" i="24" s="1"/>
  <c r="BD109" i="24" s="1"/>
  <c r="O107" i="24"/>
  <c r="O131" i="24" s="1"/>
  <c r="BB107" i="24" s="1"/>
  <c r="O115" i="24"/>
  <c r="O139" i="24" s="1"/>
  <c r="BB115" i="24" s="1"/>
  <c r="P111" i="24"/>
  <c r="P135" i="24" s="1"/>
  <c r="BC111" i="24" s="1"/>
  <c r="Q117" i="24"/>
  <c r="Q141" i="24" s="1"/>
  <c r="BD117" i="24" s="1"/>
  <c r="Q106" i="24"/>
  <c r="Q130" i="24" s="1"/>
  <c r="BD106" i="24" s="1"/>
  <c r="P118" i="24"/>
  <c r="P142" i="24" s="1"/>
  <c r="BC118" i="24" s="1"/>
  <c r="P116" i="24"/>
  <c r="P140" i="24" s="1"/>
  <c r="BC116" i="24" s="1"/>
  <c r="P112" i="24"/>
  <c r="P136" i="24" s="1"/>
  <c r="BC112" i="24" s="1"/>
  <c r="P114" i="24"/>
  <c r="P138" i="24" s="1"/>
  <c r="BC114" i="24" s="1"/>
  <c r="L47" i="11" l="1"/>
  <c r="K17" i="30"/>
  <c r="AI33" i="26"/>
  <c r="AI37" i="26" s="1"/>
  <c r="AI21" i="26"/>
  <c r="AI22" i="26" s="1"/>
  <c r="Q112" i="24"/>
  <c r="Q136" i="24" s="1"/>
  <c r="BD112" i="24" s="1"/>
  <c r="R129" i="24"/>
  <c r="R105" i="24"/>
  <c r="R134" i="24"/>
  <c r="BE110" i="24" s="1"/>
  <c r="R110" i="24"/>
  <c r="R137" i="24"/>
  <c r="BE113" i="24" s="1"/>
  <c r="R113" i="24"/>
  <c r="Q142" i="24"/>
  <c r="Q118" i="24"/>
  <c r="Q140" i="24"/>
  <c r="BD116" i="24" s="1"/>
  <c r="Q116" i="24"/>
  <c r="Q144" i="24"/>
  <c r="BD120" i="24" s="1"/>
  <c r="Q120" i="24"/>
  <c r="Q132" i="24"/>
  <c r="BD108" i="24" s="1"/>
  <c r="Q108" i="24"/>
  <c r="Q103" i="24"/>
  <c r="Q127" i="24" s="1"/>
  <c r="BD103" i="24" s="1"/>
  <c r="Q119" i="24"/>
  <c r="Q143" i="24" s="1"/>
  <c r="BD119" i="24" s="1"/>
  <c r="R106" i="24"/>
  <c r="R130" i="24" s="1"/>
  <c r="BE106" i="24" s="1"/>
  <c r="R117" i="24"/>
  <c r="R141" i="24" s="1"/>
  <c r="BE117" i="24" s="1"/>
  <c r="R104" i="24"/>
  <c r="R128" i="24" s="1"/>
  <c r="BE104" i="24" s="1"/>
  <c r="P139" i="24"/>
  <c r="BC115" i="24" s="1"/>
  <c r="P115" i="24"/>
  <c r="P131" i="24"/>
  <c r="BC107" i="24" s="1"/>
  <c r="P107" i="24"/>
  <c r="R133" i="24"/>
  <c r="BE109" i="24" s="1"/>
  <c r="R109" i="24"/>
  <c r="Q138" i="24"/>
  <c r="BD114" i="24" s="1"/>
  <c r="Q114" i="24"/>
  <c r="Q135" i="24"/>
  <c r="BD111" i="24" s="1"/>
  <c r="Q111" i="24"/>
  <c r="BD118" i="24"/>
  <c r="BE105" i="24"/>
  <c r="M47" i="11" l="1"/>
  <c r="L17" i="30"/>
  <c r="AI25" i="26"/>
  <c r="AJ20" i="26" s="1"/>
  <c r="Q131" i="24"/>
  <c r="BD107" i="24" s="1"/>
  <c r="Q107" i="24"/>
  <c r="R127" i="24"/>
  <c r="BE103" i="24" s="1"/>
  <c r="R103" i="24"/>
  <c r="R144" i="24"/>
  <c r="BE120" i="24" s="1"/>
  <c r="R120" i="24"/>
  <c r="S110" i="24"/>
  <c r="S134" i="24" s="1"/>
  <c r="BF110" i="24" s="1"/>
  <c r="S133" i="24"/>
  <c r="BF109" i="24" s="1"/>
  <c r="S109" i="24"/>
  <c r="Q115" i="24"/>
  <c r="Q139" i="24" s="1"/>
  <c r="BD115" i="24" s="1"/>
  <c r="R143" i="24"/>
  <c r="BE119" i="24" s="1"/>
  <c r="R119" i="24"/>
  <c r="R108" i="24"/>
  <c r="R132" i="24" s="1"/>
  <c r="BE108" i="24" s="1"/>
  <c r="R140" i="24"/>
  <c r="BE116" i="24" s="1"/>
  <c r="R116" i="24"/>
  <c r="R112" i="24"/>
  <c r="R136" i="24" s="1"/>
  <c r="BE112" i="24" s="1"/>
  <c r="S129" i="24"/>
  <c r="BF105" i="24" s="1"/>
  <c r="S105" i="24"/>
  <c r="R118" i="24"/>
  <c r="R142" i="24" s="1"/>
  <c r="BE118" i="24" s="1"/>
  <c r="R138" i="24"/>
  <c r="BE114" i="24" s="1"/>
  <c r="R114" i="24"/>
  <c r="S117" i="24"/>
  <c r="S141" i="24" s="1"/>
  <c r="BF117" i="24" s="1"/>
  <c r="S128" i="24"/>
  <c r="BF104" i="24" s="1"/>
  <c r="S104" i="24"/>
  <c r="S106" i="24"/>
  <c r="S130" i="24" s="1"/>
  <c r="BF106" i="24" s="1"/>
  <c r="S137" i="24"/>
  <c r="BF113" i="24" s="1"/>
  <c r="S113" i="24"/>
  <c r="R111" i="24"/>
  <c r="R135" i="24" s="1"/>
  <c r="BE111" i="24" s="1"/>
  <c r="N47" i="11" l="1"/>
  <c r="M17" i="30"/>
  <c r="AJ23" i="26"/>
  <c r="AJ35" i="26" s="1"/>
  <c r="T137" i="24"/>
  <c r="BG113" i="24" s="1"/>
  <c r="T113" i="24"/>
  <c r="S116" i="24"/>
  <c r="S140" i="24" s="1"/>
  <c r="BF116" i="24" s="1"/>
  <c r="T133" i="24"/>
  <c r="BG109" i="24" s="1"/>
  <c r="T109" i="24"/>
  <c r="S120" i="24"/>
  <c r="S144" i="24" s="1"/>
  <c r="BF120" i="24" s="1"/>
  <c r="T128" i="24"/>
  <c r="BG104" i="24" s="1"/>
  <c r="T104" i="24"/>
  <c r="T106" i="24"/>
  <c r="T130" i="24" s="1"/>
  <c r="BG106" i="24" s="1"/>
  <c r="S136" i="24"/>
  <c r="BF112" i="24" s="1"/>
  <c r="S112" i="24"/>
  <c r="S127" i="24"/>
  <c r="BF103" i="24" s="1"/>
  <c r="S103" i="24"/>
  <c r="R131" i="24"/>
  <c r="BE107" i="24" s="1"/>
  <c r="R107" i="24"/>
  <c r="T110" i="24"/>
  <c r="T134" i="24" s="1"/>
  <c r="BG110" i="24" s="1"/>
  <c r="T129" i="24"/>
  <c r="BG105" i="24" s="1"/>
  <c r="T105" i="24"/>
  <c r="S114" i="24"/>
  <c r="S138" i="24" s="1"/>
  <c r="BF114" i="24" s="1"/>
  <c r="R139" i="24"/>
  <c r="R115" i="24"/>
  <c r="S108" i="24"/>
  <c r="S132" i="24" s="1"/>
  <c r="BF108" i="24" s="1"/>
  <c r="S143" i="24"/>
  <c r="BF119" i="24" s="1"/>
  <c r="S119" i="24"/>
  <c r="S118" i="24"/>
  <c r="S142" i="24" s="1"/>
  <c r="BF118" i="24" s="1"/>
  <c r="T141" i="24"/>
  <c r="BG117" i="24" s="1"/>
  <c r="T117" i="24"/>
  <c r="S111" i="24"/>
  <c r="S135" i="24" s="1"/>
  <c r="BF111" i="24" s="1"/>
  <c r="BE115" i="24"/>
  <c r="O47" i="11" l="1"/>
  <c r="N17" i="30"/>
  <c r="AJ33" i="26"/>
  <c r="AJ37" i="26" s="1"/>
  <c r="AJ21" i="26"/>
  <c r="AJ22" i="26" s="1"/>
  <c r="T132" i="24"/>
  <c r="BG108" i="24" s="1"/>
  <c r="T108" i="24"/>
  <c r="U106" i="24"/>
  <c r="U130" i="24" s="1"/>
  <c r="BH106" i="24" s="1"/>
  <c r="U117" i="24"/>
  <c r="U141" i="24" s="1"/>
  <c r="BH117" i="24" s="1"/>
  <c r="T119" i="24"/>
  <c r="T143" i="24" s="1"/>
  <c r="BG119" i="24" s="1"/>
  <c r="U109" i="24"/>
  <c r="U133" i="24" s="1"/>
  <c r="BH109" i="24" s="1"/>
  <c r="T118" i="24"/>
  <c r="T142" i="24" s="1"/>
  <c r="BG118" i="24" s="1"/>
  <c r="T103" i="24"/>
  <c r="T127" i="24" s="1"/>
  <c r="BG103" i="24" s="1"/>
  <c r="T120" i="24"/>
  <c r="T144" i="24" s="1"/>
  <c r="BG120" i="24" s="1"/>
  <c r="U113" i="24"/>
  <c r="U137" i="24" s="1"/>
  <c r="BH113" i="24" s="1"/>
  <c r="U105" i="24"/>
  <c r="U129" i="24" s="1"/>
  <c r="BH105" i="24" s="1"/>
  <c r="U110" i="24"/>
  <c r="U134" i="24" s="1"/>
  <c r="BH110" i="24" s="1"/>
  <c r="T112" i="24"/>
  <c r="T136" i="24" s="1"/>
  <c r="BG112" i="24" s="1"/>
  <c r="T116" i="24"/>
  <c r="T140" i="24" s="1"/>
  <c r="BG116" i="24" s="1"/>
  <c r="S115" i="24"/>
  <c r="S139" i="24" s="1"/>
  <c r="BF115" i="24" s="1"/>
  <c r="U104" i="24"/>
  <c r="U128" i="24" s="1"/>
  <c r="BH104" i="24" s="1"/>
  <c r="S107" i="24"/>
  <c r="S131" i="24" s="1"/>
  <c r="BF107" i="24" s="1"/>
  <c r="T111" i="24"/>
  <c r="T135" i="24" s="1"/>
  <c r="BG111" i="24" s="1"/>
  <c r="T114" i="24"/>
  <c r="T138" i="24" s="1"/>
  <c r="BG114" i="24" s="1"/>
  <c r="P47" i="11" l="1"/>
  <c r="O17" i="30"/>
  <c r="AJ25" i="26"/>
  <c r="AK20" i="26" s="1"/>
  <c r="T139" i="24"/>
  <c r="BG115" i="24" s="1"/>
  <c r="T115" i="24"/>
  <c r="U118" i="24"/>
  <c r="U142" i="24" s="1"/>
  <c r="BH118" i="24" s="1"/>
  <c r="T131" i="24"/>
  <c r="BG107" i="24" s="1"/>
  <c r="T107" i="24"/>
  <c r="U112" i="24"/>
  <c r="U136" i="24" s="1"/>
  <c r="BH112" i="24" s="1"/>
  <c r="U144" i="24"/>
  <c r="BH120" i="24" s="1"/>
  <c r="U120" i="24"/>
  <c r="U119" i="24"/>
  <c r="U143" i="24" s="1"/>
  <c r="BH119" i="24" s="1"/>
  <c r="V128" i="24"/>
  <c r="BI104" i="24" s="1"/>
  <c r="V104" i="24"/>
  <c r="V110" i="24"/>
  <c r="V134" i="24" s="1"/>
  <c r="BI110" i="24" s="1"/>
  <c r="U103" i="24"/>
  <c r="U127" i="24" s="1"/>
  <c r="BH103" i="24" s="1"/>
  <c r="V117" i="24"/>
  <c r="V141" i="24" s="1"/>
  <c r="BI117" i="24" s="1"/>
  <c r="U114" i="24"/>
  <c r="U138" i="24" s="1"/>
  <c r="BH114" i="24" s="1"/>
  <c r="V105" i="24"/>
  <c r="V129" i="24" s="1"/>
  <c r="BI105" i="24" s="1"/>
  <c r="V106" i="24"/>
  <c r="V130" i="24" s="1"/>
  <c r="BI106" i="24" s="1"/>
  <c r="U111" i="24"/>
  <c r="U135" i="24" s="1"/>
  <c r="BH111" i="24" s="1"/>
  <c r="U116" i="24"/>
  <c r="U140" i="24" s="1"/>
  <c r="BH116" i="24" s="1"/>
  <c r="V113" i="24"/>
  <c r="V137" i="24" s="1"/>
  <c r="BI113" i="24" s="1"/>
  <c r="V109" i="24"/>
  <c r="V133" i="24" s="1"/>
  <c r="BI109" i="24" s="1"/>
  <c r="U108" i="24"/>
  <c r="U132" i="24" s="1"/>
  <c r="BH108" i="24" s="1"/>
  <c r="Q47" i="11" l="1"/>
  <c r="P17" i="30"/>
  <c r="AK23" i="26"/>
  <c r="AK35" i="26" s="1"/>
  <c r="W106" i="24"/>
  <c r="W130" i="24" s="1"/>
  <c r="BJ106" i="24" s="1"/>
  <c r="V103" i="24"/>
  <c r="V127" i="24" s="1"/>
  <c r="BI103" i="24" s="1"/>
  <c r="W104" i="24"/>
  <c r="W128" i="24" s="1"/>
  <c r="BJ104" i="24" s="1"/>
  <c r="V120" i="24"/>
  <c r="V144" i="24" s="1"/>
  <c r="BI120" i="24" s="1"/>
  <c r="V108" i="24"/>
  <c r="V132" i="24" s="1"/>
  <c r="BI108" i="24" s="1"/>
  <c r="W141" i="24"/>
  <c r="W117" i="24"/>
  <c r="W110" i="24"/>
  <c r="W134" i="24" s="1"/>
  <c r="BJ110" i="24" s="1"/>
  <c r="V118" i="24"/>
  <c r="V142" i="24" s="1"/>
  <c r="BI118" i="24" s="1"/>
  <c r="U115" i="24"/>
  <c r="U139" i="24" s="1"/>
  <c r="BH115" i="24" s="1"/>
  <c r="V143" i="24"/>
  <c r="BI119" i="24" s="1"/>
  <c r="V119" i="24"/>
  <c r="V112" i="24"/>
  <c r="V136" i="24" s="1"/>
  <c r="BI112" i="24" s="1"/>
  <c r="W109" i="24"/>
  <c r="W133" i="24" s="1"/>
  <c r="BJ109" i="24" s="1"/>
  <c r="U107" i="24"/>
  <c r="U131" i="24" s="1"/>
  <c r="BH107" i="24" s="1"/>
  <c r="V140" i="24"/>
  <c r="BI116" i="24" s="1"/>
  <c r="V116" i="24"/>
  <c r="V114" i="24"/>
  <c r="V138" i="24" s="1"/>
  <c r="BI114" i="24" s="1"/>
  <c r="W105" i="24"/>
  <c r="W129" i="24" s="1"/>
  <c r="BJ105" i="24" s="1"/>
  <c r="W113" i="24"/>
  <c r="W137" i="24" s="1"/>
  <c r="BJ113" i="24" s="1"/>
  <c r="V135" i="24"/>
  <c r="BI111" i="24" s="1"/>
  <c r="V111" i="24"/>
  <c r="BJ117" i="24"/>
  <c r="R47" i="11" l="1"/>
  <c r="Q17" i="30"/>
  <c r="AK33" i="26"/>
  <c r="AK37" i="26" s="1"/>
  <c r="AK21" i="26"/>
  <c r="AK22" i="26" s="1"/>
  <c r="X129" i="24"/>
  <c r="BK105" i="24" s="1"/>
  <c r="X105" i="24"/>
  <c r="V107" i="24"/>
  <c r="V131" i="24" s="1"/>
  <c r="BI107" i="24" s="1"/>
  <c r="W132" i="24"/>
  <c r="BJ108" i="24" s="1"/>
  <c r="W108" i="24"/>
  <c r="W114" i="24"/>
  <c r="W138" i="24" s="1"/>
  <c r="BJ114" i="24" s="1"/>
  <c r="W143" i="24"/>
  <c r="BJ119" i="24" s="1"/>
  <c r="W119" i="24"/>
  <c r="X110" i="24"/>
  <c r="X134" i="24" s="1"/>
  <c r="BK110" i="24" s="1"/>
  <c r="W103" i="24"/>
  <c r="W127" i="24" s="1"/>
  <c r="BJ103" i="24" s="1"/>
  <c r="X113" i="24"/>
  <c r="X137" i="24" s="1"/>
  <c r="BK113" i="24" s="1"/>
  <c r="X109" i="24"/>
  <c r="X133" i="24" s="1"/>
  <c r="BK109" i="24" s="1"/>
  <c r="V115" i="24"/>
  <c r="V139" i="24" s="1"/>
  <c r="BI115" i="24" s="1"/>
  <c r="W120" i="24"/>
  <c r="W144" i="24" s="1"/>
  <c r="BJ120" i="24" s="1"/>
  <c r="X106" i="24"/>
  <c r="X130" i="24" s="1"/>
  <c r="BK106" i="24" s="1"/>
  <c r="Y106" i="24" s="1"/>
  <c r="Y130" i="24" s="1"/>
  <c r="W116" i="24"/>
  <c r="W140" i="24" s="1"/>
  <c r="BJ116" i="24" s="1"/>
  <c r="W112" i="24"/>
  <c r="W136" i="24" s="1"/>
  <c r="BJ112" i="24" s="1"/>
  <c r="X104" i="24"/>
  <c r="X128" i="24" s="1"/>
  <c r="BK104" i="24" s="1"/>
  <c r="W142" i="24"/>
  <c r="BJ118" i="24" s="1"/>
  <c r="W118" i="24"/>
  <c r="W111" i="24"/>
  <c r="W135" i="24" s="1"/>
  <c r="BJ111" i="24" s="1"/>
  <c r="X117" i="24"/>
  <c r="X141" i="24" s="1"/>
  <c r="BK117" i="24" s="1"/>
  <c r="S47" i="11" l="1"/>
  <c r="R17" i="30"/>
  <c r="AK25" i="26"/>
  <c r="AL20" i="26" s="1"/>
  <c r="X112" i="24"/>
  <c r="X136" i="24" s="1"/>
  <c r="BK112" i="24" s="1"/>
  <c r="W115" i="24"/>
  <c r="W139" i="24" s="1"/>
  <c r="BJ115" i="24" s="1"/>
  <c r="Y113" i="24"/>
  <c r="Y137" i="24" s="1"/>
  <c r="BL113" i="24" s="1"/>
  <c r="Y134" i="24"/>
  <c r="BL110" i="24" s="1"/>
  <c r="Y110" i="24"/>
  <c r="Y117" i="24"/>
  <c r="Y141" i="24" s="1"/>
  <c r="BL117" i="24" s="1"/>
  <c r="X111" i="24"/>
  <c r="X135" i="24" s="1"/>
  <c r="BK111" i="24" s="1"/>
  <c r="Y109" i="24"/>
  <c r="Y133" i="24" s="1"/>
  <c r="BL109" i="24" s="1"/>
  <c r="Y129" i="24"/>
  <c r="BL105" i="24" s="1"/>
  <c r="Y105" i="24"/>
  <c r="X103" i="24"/>
  <c r="X127" i="24" s="1"/>
  <c r="BK103" i="24" s="1"/>
  <c r="W107" i="24"/>
  <c r="W131" i="24" s="1"/>
  <c r="BJ107" i="24" s="1"/>
  <c r="X119" i="24"/>
  <c r="X143" i="24" s="1"/>
  <c r="BK119" i="24" s="1"/>
  <c r="X138" i="24"/>
  <c r="BK114" i="24" s="1"/>
  <c r="X114" i="24"/>
  <c r="X108" i="24"/>
  <c r="X132" i="24" s="1"/>
  <c r="BK108" i="24" s="1"/>
  <c r="Y104" i="24"/>
  <c r="Y128" i="24" s="1"/>
  <c r="BL104" i="24" s="1"/>
  <c r="X120" i="24"/>
  <c r="X144" i="24" s="1"/>
  <c r="BK120" i="24" s="1"/>
  <c r="X118" i="24"/>
  <c r="X142" i="24" s="1"/>
  <c r="BK118" i="24" s="1"/>
  <c r="X116" i="24"/>
  <c r="X140" i="24" s="1"/>
  <c r="BK116" i="24" s="1"/>
  <c r="BL106" i="24"/>
  <c r="T47" i="11" l="1"/>
  <c r="S17" i="30"/>
  <c r="AL33" i="26"/>
  <c r="AL37" i="26" s="1"/>
  <c r="AL23" i="26"/>
  <c r="AL35" i="26" s="1"/>
  <c r="Z134" i="24"/>
  <c r="BM110" i="24" s="1"/>
  <c r="Z110" i="24"/>
  <c r="Y116" i="24"/>
  <c r="Y140" i="24" s="1"/>
  <c r="BL116" i="24" s="1"/>
  <c r="Y103" i="24"/>
  <c r="Y127" i="24" s="1"/>
  <c r="BL103" i="24" s="1"/>
  <c r="Y112" i="24"/>
  <c r="Y136" i="24" s="1"/>
  <c r="BL112" i="24" s="1"/>
  <c r="Z104" i="24"/>
  <c r="Z128" i="24" s="1"/>
  <c r="BM104" i="24" s="1"/>
  <c r="Y143" i="24"/>
  <c r="BL119" i="24" s="1"/>
  <c r="Z119" i="24" s="1"/>
  <c r="Z143" i="24" s="1"/>
  <c r="Y119" i="24"/>
  <c r="Z113" i="24"/>
  <c r="Z137" i="24" s="1"/>
  <c r="BM113" i="24" s="1"/>
  <c r="Y142" i="24"/>
  <c r="BL118" i="24" s="1"/>
  <c r="Y118" i="24"/>
  <c r="Y108" i="24"/>
  <c r="Y132" i="24" s="1"/>
  <c r="BL108" i="24" s="1"/>
  <c r="Z129" i="24"/>
  <c r="BM105" i="24" s="1"/>
  <c r="Z105" i="24"/>
  <c r="Z117" i="24"/>
  <c r="Z141" i="24" s="1"/>
  <c r="BM117" i="24" s="1"/>
  <c r="Y120" i="24"/>
  <c r="Y144" i="24" s="1"/>
  <c r="BL120" i="24" s="1"/>
  <c r="X107" i="24"/>
  <c r="X131" i="24" s="1"/>
  <c r="BK107" i="24" s="1"/>
  <c r="Z109" i="24"/>
  <c r="Z133" i="24" s="1"/>
  <c r="BM109" i="24" s="1"/>
  <c r="X139" i="24"/>
  <c r="BK115" i="24" s="1"/>
  <c r="X115" i="24"/>
  <c r="Y114" i="24"/>
  <c r="Y138" i="24" s="1"/>
  <c r="BL114" i="24" s="1"/>
  <c r="Y111" i="24"/>
  <c r="Y135" i="24" s="1"/>
  <c r="BL111" i="24" s="1"/>
  <c r="Z106" i="24"/>
  <c r="Z130" i="24" s="1"/>
  <c r="BM106" i="24" s="1"/>
  <c r="U47" i="11" l="1"/>
  <c r="T17" i="30"/>
  <c r="AL21" i="26"/>
  <c r="AL22" i="26" s="1"/>
  <c r="Y115" i="24"/>
  <c r="Y139" i="24" s="1"/>
  <c r="BL115" i="24" s="1"/>
  <c r="Z120" i="24"/>
  <c r="Z144" i="24" s="1"/>
  <c r="BM120" i="24" s="1"/>
  <c r="AA109" i="24"/>
  <c r="AA133" i="24" s="1"/>
  <c r="BN109" i="24" s="1"/>
  <c r="Z138" i="24"/>
  <c r="BM114" i="24" s="1"/>
  <c r="Z114" i="24"/>
  <c r="AA117" i="24"/>
  <c r="AA141" i="24" s="1"/>
  <c r="BN117" i="24" s="1"/>
  <c r="Z108" i="24"/>
  <c r="Z132" i="24" s="1"/>
  <c r="BM108" i="24" s="1"/>
  <c r="AA113" i="24"/>
  <c r="AA137" i="24" s="1"/>
  <c r="BN113" i="24" s="1"/>
  <c r="AA104" i="24"/>
  <c r="AA128" i="24" s="1"/>
  <c r="BN104" i="24" s="1"/>
  <c r="Z103" i="24"/>
  <c r="Z127" i="24" s="1"/>
  <c r="BM103" i="24" s="1"/>
  <c r="AA130" i="24"/>
  <c r="BN106" i="24" s="1"/>
  <c r="AA106" i="24"/>
  <c r="Y107" i="24"/>
  <c r="Y131" i="24" s="1"/>
  <c r="BL107" i="24" s="1"/>
  <c r="Z118" i="24"/>
  <c r="Z142" i="24" s="1"/>
  <c r="BM118" i="24" s="1"/>
  <c r="Z112" i="24"/>
  <c r="Z136" i="24" s="1"/>
  <c r="BM112" i="24" s="1"/>
  <c r="AA134" i="24"/>
  <c r="BN110" i="24" s="1"/>
  <c r="AA110" i="24"/>
  <c r="Z111" i="24"/>
  <c r="Z135" i="24" s="1"/>
  <c r="BM111" i="24" s="1"/>
  <c r="Z116" i="24"/>
  <c r="Z140" i="24" s="1"/>
  <c r="BM116" i="24" s="1"/>
  <c r="AA105" i="24"/>
  <c r="AA129" i="24" s="1"/>
  <c r="BN105" i="24" s="1"/>
  <c r="BM119" i="24"/>
  <c r="V47" i="11" l="1"/>
  <c r="U17" i="30"/>
  <c r="AL25" i="26"/>
  <c r="AM20" i="26" s="1"/>
  <c r="AM33" i="26" s="1"/>
  <c r="AM37" i="26" s="1"/>
  <c r="AA116" i="24"/>
  <c r="AA140" i="24" s="1"/>
  <c r="BN116" i="24" s="1"/>
  <c r="AA112" i="24"/>
  <c r="AA136" i="24" s="1"/>
  <c r="BN112" i="24" s="1"/>
  <c r="AB104" i="24"/>
  <c r="AB128" i="24" s="1"/>
  <c r="BO104" i="24" s="1"/>
  <c r="AB141" i="24"/>
  <c r="BO117" i="24" s="1"/>
  <c r="AB117" i="24"/>
  <c r="AA111" i="24"/>
  <c r="AA135" i="24" s="1"/>
  <c r="BN111" i="24" s="1"/>
  <c r="AB106" i="24"/>
  <c r="AB130" i="24" s="1"/>
  <c r="BO106" i="24" s="1"/>
  <c r="AB113" i="24"/>
  <c r="AB137" i="24" s="1"/>
  <c r="BO113" i="24" s="1"/>
  <c r="AA144" i="24"/>
  <c r="BN120" i="24" s="1"/>
  <c r="AA120" i="24"/>
  <c r="AB105" i="24"/>
  <c r="AB129" i="24" s="1"/>
  <c r="BO105" i="24" s="1"/>
  <c r="AA103" i="24"/>
  <c r="AA127" i="24" s="1"/>
  <c r="BN103" i="24" s="1"/>
  <c r="Z115" i="24"/>
  <c r="Z139" i="24" s="1"/>
  <c r="BM115" i="24" s="1"/>
  <c r="AB110" i="24"/>
  <c r="AB134" i="24" s="1"/>
  <c r="BO110" i="24" s="1"/>
  <c r="Z107" i="24"/>
  <c r="Z131" i="24" s="1"/>
  <c r="BM107" i="24" s="1"/>
  <c r="AA132" i="24"/>
  <c r="BN108" i="24" s="1"/>
  <c r="AA108" i="24"/>
  <c r="AB109" i="24"/>
  <c r="AB133" i="24" s="1"/>
  <c r="AA119" i="24"/>
  <c r="AA143" i="24" s="1"/>
  <c r="BN119" i="24" s="1"/>
  <c r="AA118" i="24"/>
  <c r="AA142" i="24" s="1"/>
  <c r="BN118" i="24" s="1"/>
  <c r="AA138" i="24"/>
  <c r="BN114" i="24" s="1"/>
  <c r="AA114" i="24"/>
  <c r="W47" i="11" l="1"/>
  <c r="V17" i="30"/>
  <c r="AB119" i="24"/>
  <c r="AB143" i="24" s="1"/>
  <c r="BO119" i="24" s="1"/>
  <c r="AA107" i="24"/>
  <c r="AA131" i="24" s="1"/>
  <c r="BN107" i="24" s="1"/>
  <c r="AB120" i="24"/>
  <c r="AB144" i="24" s="1"/>
  <c r="BO120" i="24" s="1"/>
  <c r="AB135" i="24"/>
  <c r="BO111" i="24" s="1"/>
  <c r="AB111" i="24"/>
  <c r="BO109" i="24"/>
  <c r="AC109" i="24" s="1"/>
  <c r="AC133" i="24" s="1"/>
  <c r="BP109" i="24" s="1"/>
  <c r="AC113" i="24"/>
  <c r="AC137" i="24" s="1"/>
  <c r="BP113" i="24" s="1"/>
  <c r="AB112" i="24"/>
  <c r="AB136" i="24" s="1"/>
  <c r="BO112" i="24" s="1"/>
  <c r="AB142" i="24"/>
  <c r="BO118" i="24" s="1"/>
  <c r="AB118" i="24"/>
  <c r="AC110" i="24"/>
  <c r="AC134" i="24" s="1"/>
  <c r="BP110" i="24" s="1"/>
  <c r="AC105" i="24"/>
  <c r="AC129" i="24" s="1"/>
  <c r="BP105" i="24" s="1"/>
  <c r="AC117" i="24"/>
  <c r="AC141" i="24" s="1"/>
  <c r="BP117" i="24" s="1"/>
  <c r="AB140" i="24"/>
  <c r="BO116" i="24" s="1"/>
  <c r="AB116" i="24"/>
  <c r="AB108" i="24"/>
  <c r="AB132" i="24" s="1"/>
  <c r="BO108" i="24" s="1"/>
  <c r="AA115" i="24"/>
  <c r="AA139" i="24" s="1"/>
  <c r="BN115" i="24" s="1"/>
  <c r="AC104" i="24"/>
  <c r="AC128" i="24" s="1"/>
  <c r="BP104" i="24" s="1"/>
  <c r="AB103" i="24"/>
  <c r="AB127" i="24" s="1"/>
  <c r="BO103" i="24" s="1"/>
  <c r="AC106" i="24"/>
  <c r="AC130" i="24" s="1"/>
  <c r="BP106" i="24" s="1"/>
  <c r="AB138" i="24"/>
  <c r="BO114" i="24" s="1"/>
  <c r="AB114" i="24"/>
  <c r="X47" i="11" l="1"/>
  <c r="W17" i="30"/>
  <c r="AC103" i="24"/>
  <c r="AC127" i="24" s="1"/>
  <c r="BP103" i="24" s="1"/>
  <c r="AC108" i="24"/>
  <c r="AC132" i="24" s="1"/>
  <c r="BP108" i="24" s="1"/>
  <c r="AC118" i="24"/>
  <c r="AC142" i="24" s="1"/>
  <c r="BP118" i="24" s="1"/>
  <c r="AD133" i="24"/>
  <c r="BQ109" i="24" s="1"/>
  <c r="AD109" i="24"/>
  <c r="AD104" i="24"/>
  <c r="AD128" i="24" s="1"/>
  <c r="BQ104" i="24" s="1"/>
  <c r="AD105" i="24"/>
  <c r="AD129" i="24" s="1"/>
  <c r="BQ105" i="24" s="1"/>
  <c r="AC112" i="24"/>
  <c r="AC136" i="24" s="1"/>
  <c r="BP112" i="24" s="1"/>
  <c r="AB131" i="24"/>
  <c r="BO107" i="24" s="1"/>
  <c r="AB107" i="24"/>
  <c r="AD106" i="24"/>
  <c r="AD130" i="24" s="1"/>
  <c r="BQ106" i="24" s="1"/>
  <c r="AC116" i="24"/>
  <c r="AC140" i="24" s="1"/>
  <c r="BP116" i="24" s="1"/>
  <c r="AD110" i="24"/>
  <c r="AD134" i="24" s="1"/>
  <c r="BQ110" i="24" s="1"/>
  <c r="AC143" i="24"/>
  <c r="AC119" i="24"/>
  <c r="AD117" i="24"/>
  <c r="AD141" i="24" s="1"/>
  <c r="BQ117" i="24" s="1"/>
  <c r="AD113" i="24"/>
  <c r="AD137" i="24" s="1"/>
  <c r="BQ113" i="24" s="1"/>
  <c r="AC120" i="24"/>
  <c r="AC144" i="24" s="1"/>
  <c r="BP120" i="24" s="1"/>
  <c r="AB139" i="24"/>
  <c r="BO115" i="24" s="1"/>
  <c r="AB115" i="24"/>
  <c r="AC114" i="24"/>
  <c r="AC138" i="24" s="1"/>
  <c r="BP114" i="24" s="1"/>
  <c r="AC111" i="24"/>
  <c r="AC135" i="24" s="1"/>
  <c r="BP111" i="24" s="1"/>
  <c r="BP119" i="24"/>
  <c r="Y47" i="11" l="1"/>
  <c r="X17" i="30"/>
  <c r="AC115" i="24"/>
  <c r="AC139" i="24" s="1"/>
  <c r="BP115" i="24" s="1"/>
  <c r="AE117" i="24"/>
  <c r="AE141" i="24" s="1"/>
  <c r="BR117" i="24" s="1"/>
  <c r="AC107" i="24"/>
  <c r="AC131" i="24" s="1"/>
  <c r="BP107" i="24" s="1"/>
  <c r="AE128" i="24"/>
  <c r="BR104" i="24" s="1"/>
  <c r="AE104" i="24"/>
  <c r="AD120" i="24"/>
  <c r="AD144" i="24" s="1"/>
  <c r="BQ120" i="24" s="1"/>
  <c r="AD116" i="24"/>
  <c r="AD140" i="24" s="1"/>
  <c r="AD112" i="24"/>
  <c r="AD136" i="24" s="1"/>
  <c r="BQ112" i="24" s="1"/>
  <c r="AD132" i="24"/>
  <c r="BQ108" i="24" s="1"/>
  <c r="AD108" i="24"/>
  <c r="AD114" i="24"/>
  <c r="AD138" i="24" s="1"/>
  <c r="BQ114" i="24" s="1"/>
  <c r="AE106" i="24"/>
  <c r="AE130" i="24" s="1"/>
  <c r="BR106" i="24" s="1"/>
  <c r="AE109" i="24"/>
  <c r="AE133" i="24" s="1"/>
  <c r="BR109" i="24" s="1"/>
  <c r="AD127" i="24"/>
  <c r="BQ103" i="24" s="1"/>
  <c r="AD103" i="24"/>
  <c r="AE110" i="24"/>
  <c r="AE134" i="24" s="1"/>
  <c r="BR110" i="24" s="1"/>
  <c r="AD118" i="24"/>
  <c r="AD142" i="24" s="1"/>
  <c r="BQ118" i="24" s="1"/>
  <c r="AE105" i="24"/>
  <c r="AE129" i="24" s="1"/>
  <c r="BR105" i="24" s="1"/>
  <c r="AD143" i="24"/>
  <c r="BQ119" i="24" s="1"/>
  <c r="AD119" i="24"/>
  <c r="AE113" i="24"/>
  <c r="AE137" i="24" s="1"/>
  <c r="BR113" i="24" s="1"/>
  <c r="AD111" i="24"/>
  <c r="AD135" i="24" s="1"/>
  <c r="BQ111" i="24" s="1"/>
  <c r="Z47" i="11" l="1"/>
  <c r="Y17" i="30"/>
  <c r="AE119" i="24"/>
  <c r="AE143" i="24" s="1"/>
  <c r="BR119" i="24" s="1"/>
  <c r="AF110" i="24"/>
  <c r="AF134" i="24" s="1"/>
  <c r="BS110" i="24" s="1"/>
  <c r="AE108" i="24"/>
  <c r="AE132" i="24" s="1"/>
  <c r="BR108" i="24" s="1"/>
  <c r="AE144" i="24"/>
  <c r="BR120" i="24" s="1"/>
  <c r="AE120" i="24"/>
  <c r="AF105" i="24"/>
  <c r="AF129" i="24" s="1"/>
  <c r="BS105" i="24" s="1"/>
  <c r="AF106" i="24"/>
  <c r="AF130" i="24" s="1"/>
  <c r="BS106" i="24" s="1"/>
  <c r="AE112" i="24"/>
  <c r="AE136" i="24" s="1"/>
  <c r="BR112" i="24" s="1"/>
  <c r="AF137" i="24"/>
  <c r="BS113" i="24" s="1"/>
  <c r="AF113" i="24"/>
  <c r="AE114" i="24"/>
  <c r="AE138" i="24" s="1"/>
  <c r="BR114" i="24" s="1"/>
  <c r="AF104" i="24"/>
  <c r="AF128" i="24" s="1"/>
  <c r="BS104" i="24" s="1"/>
  <c r="AD115" i="24"/>
  <c r="AD139" i="24" s="1"/>
  <c r="BQ115" i="24" s="1"/>
  <c r="AF109" i="24"/>
  <c r="AF133" i="24" s="1"/>
  <c r="BS109" i="24" s="1"/>
  <c r="AE140" i="24"/>
  <c r="AD107" i="24"/>
  <c r="AD131" i="24" s="1"/>
  <c r="BQ107" i="24" s="1"/>
  <c r="AE103" i="24"/>
  <c r="AE127" i="24" s="1"/>
  <c r="BR103" i="24" s="1"/>
  <c r="AE118" i="24"/>
  <c r="AE142" i="24" s="1"/>
  <c r="BR118" i="24" s="1"/>
  <c r="AF117" i="24"/>
  <c r="AF141" i="24" s="1"/>
  <c r="BS117" i="24" s="1"/>
  <c r="AE111" i="24"/>
  <c r="AE135" i="24" s="1"/>
  <c r="BR111" i="24" s="1"/>
  <c r="BQ116" i="24"/>
  <c r="AE116" i="24" s="1"/>
  <c r="BR116" i="24"/>
  <c r="AA47" i="11" l="1"/>
  <c r="Z17" i="30"/>
  <c r="AG117" i="24"/>
  <c r="AG141" i="24" s="1"/>
  <c r="BT117" i="24" s="1"/>
  <c r="AG113" i="24"/>
  <c r="AG137" i="24" s="1"/>
  <c r="BT113" i="24" s="1"/>
  <c r="AG105" i="24"/>
  <c r="AG129" i="24" s="1"/>
  <c r="BT105" i="24" s="1"/>
  <c r="AF142" i="24"/>
  <c r="BS118" i="24" s="1"/>
  <c r="AF118" i="24"/>
  <c r="AG104" i="24"/>
  <c r="AG128" i="24" s="1"/>
  <c r="BT104" i="24" s="1"/>
  <c r="AF112" i="24"/>
  <c r="AF136" i="24" s="1"/>
  <c r="BS112" i="24" s="1"/>
  <c r="AF103" i="24"/>
  <c r="AF127" i="24" s="1"/>
  <c r="BS103" i="24" s="1"/>
  <c r="AF138" i="24"/>
  <c r="BS114" i="24" s="1"/>
  <c r="AF114" i="24"/>
  <c r="AF120" i="24"/>
  <c r="AF144" i="24" s="1"/>
  <c r="BS120" i="24" s="1"/>
  <c r="AF119" i="24"/>
  <c r="AF143" i="24" s="1"/>
  <c r="BS119" i="24" s="1"/>
  <c r="AF111" i="24"/>
  <c r="AF135" i="24" s="1"/>
  <c r="BS111" i="24" s="1"/>
  <c r="AE131" i="24"/>
  <c r="BR107" i="24" s="1"/>
  <c r="AE107" i="24"/>
  <c r="AE115" i="24"/>
  <c r="AE139" i="24" s="1"/>
  <c r="BR115" i="24" s="1"/>
  <c r="AF108" i="24"/>
  <c r="AF132" i="24" s="1"/>
  <c r="BS108" i="24" s="1"/>
  <c r="AG106" i="24"/>
  <c r="AG130" i="24" s="1"/>
  <c r="BT106" i="24" s="1"/>
  <c r="AG133" i="24"/>
  <c r="BT109" i="24" s="1"/>
  <c r="AG109" i="24"/>
  <c r="AG110" i="24"/>
  <c r="AG134" i="24" s="1"/>
  <c r="BT110" i="24" s="1"/>
  <c r="AF116" i="24"/>
  <c r="AF140" i="24" s="1"/>
  <c r="BS116" i="24" s="1"/>
  <c r="AB47" i="11" l="1"/>
  <c r="AA17" i="30"/>
  <c r="AH109" i="24"/>
  <c r="AH133" i="24" s="1"/>
  <c r="BU109" i="24" s="1"/>
  <c r="AF115" i="24"/>
  <c r="AF139" i="24" s="1"/>
  <c r="BS115" i="24" s="1"/>
  <c r="AH104" i="24"/>
  <c r="AH128" i="24" s="1"/>
  <c r="BU104" i="24" s="1"/>
  <c r="AG140" i="24"/>
  <c r="AG116" i="24"/>
  <c r="AH106" i="24"/>
  <c r="AH130" i="24" s="1"/>
  <c r="BU106" i="24" s="1"/>
  <c r="AG119" i="24"/>
  <c r="AG143" i="24" s="1"/>
  <c r="BT119" i="24" s="1"/>
  <c r="AG103" i="24"/>
  <c r="AG127" i="24" s="1"/>
  <c r="BT103" i="24" s="1"/>
  <c r="AH137" i="24"/>
  <c r="BU113" i="24" s="1"/>
  <c r="AH113" i="24"/>
  <c r="AH110" i="24"/>
  <c r="AH134" i="24" s="1"/>
  <c r="BU110" i="24" s="1"/>
  <c r="AF107" i="24"/>
  <c r="AF131" i="24" s="1"/>
  <c r="BS107" i="24" s="1"/>
  <c r="AG120" i="24"/>
  <c r="AG144" i="24" s="1"/>
  <c r="BT120" i="24" s="1"/>
  <c r="AG142" i="24"/>
  <c r="BT118" i="24" s="1"/>
  <c r="AG118" i="24"/>
  <c r="AH117" i="24"/>
  <c r="AH141" i="24" s="1"/>
  <c r="BU117" i="24" s="1"/>
  <c r="AG108" i="24"/>
  <c r="AG132" i="24" s="1"/>
  <c r="BT108" i="24" s="1"/>
  <c r="AG111" i="24"/>
  <c r="AG135" i="24" s="1"/>
  <c r="BT111" i="24" s="1"/>
  <c r="AH129" i="24"/>
  <c r="BU105" i="24" s="1"/>
  <c r="AH105" i="24"/>
  <c r="AG112" i="24"/>
  <c r="AG136" i="24" s="1"/>
  <c r="BT112" i="24" s="1"/>
  <c r="AG114" i="24"/>
  <c r="AG138" i="24" s="1"/>
  <c r="BT114" i="24" s="1"/>
  <c r="BT116" i="24"/>
  <c r="AC47" i="11" l="1"/>
  <c r="AB17" i="30"/>
  <c r="AI105" i="24"/>
  <c r="AI129" i="24" s="1"/>
  <c r="BV105" i="24" s="1"/>
  <c r="AI117" i="24"/>
  <c r="AI141" i="24" s="1"/>
  <c r="AI113" i="24"/>
  <c r="AI137" i="24" s="1"/>
  <c r="BV113" i="24" s="1"/>
  <c r="AI130" i="24"/>
  <c r="BV106" i="24" s="1"/>
  <c r="AI106" i="24"/>
  <c r="AH111" i="24"/>
  <c r="AH135" i="24" s="1"/>
  <c r="BU111" i="24" s="1"/>
  <c r="AH103" i="24"/>
  <c r="AH127" i="24" s="1"/>
  <c r="BU103" i="24" s="1"/>
  <c r="AH112" i="24"/>
  <c r="AH136" i="24" s="1"/>
  <c r="BU112" i="24" s="1"/>
  <c r="AH118" i="24"/>
  <c r="AH142" i="24" s="1"/>
  <c r="BU118" i="24" s="1"/>
  <c r="AI110" i="24"/>
  <c r="AI134" i="24" s="1"/>
  <c r="BV110" i="24" s="1"/>
  <c r="AI133" i="24"/>
  <c r="BV109" i="24" s="1"/>
  <c r="AI109" i="24"/>
  <c r="AH108" i="24"/>
  <c r="AH132" i="24" s="1"/>
  <c r="BU108" i="24" s="1"/>
  <c r="AH120" i="24"/>
  <c r="AH144" i="24" s="1"/>
  <c r="BU120" i="24" s="1"/>
  <c r="AH119" i="24"/>
  <c r="AH143" i="24" s="1"/>
  <c r="BU119" i="24" s="1"/>
  <c r="AI104" i="24"/>
  <c r="AI128" i="24" s="1"/>
  <c r="BV104" i="24" s="1"/>
  <c r="AG115" i="24"/>
  <c r="AG139" i="24" s="1"/>
  <c r="BT115" i="24" s="1"/>
  <c r="AH140" i="24"/>
  <c r="BU116" i="24" s="1"/>
  <c r="AH116" i="24"/>
  <c r="AG107" i="24"/>
  <c r="AG131" i="24" s="1"/>
  <c r="BT107" i="24" s="1"/>
  <c r="AH114" i="24"/>
  <c r="AH138" i="24" s="1"/>
  <c r="BU114" i="24" s="1"/>
  <c r="AD47" i="11" l="1"/>
  <c r="AC17" i="30"/>
  <c r="AI116" i="24"/>
  <c r="AI140" i="24" s="1"/>
  <c r="BV116" i="24" s="1"/>
  <c r="AI119" i="24"/>
  <c r="AI143" i="24" s="1"/>
  <c r="BV119" i="24" s="1"/>
  <c r="AI118" i="24"/>
  <c r="AI142" i="24" s="1"/>
  <c r="BV118" i="24" s="1"/>
  <c r="AI135" i="24"/>
  <c r="BV111" i="24" s="1"/>
  <c r="AI111" i="24"/>
  <c r="AH115" i="24"/>
  <c r="AH139" i="24" s="1"/>
  <c r="BU115" i="24" s="1"/>
  <c r="AI112" i="24"/>
  <c r="AI136" i="24" s="1"/>
  <c r="BV112" i="24" s="1"/>
  <c r="AH107" i="24"/>
  <c r="AH131" i="24" s="1"/>
  <c r="BU107" i="24" s="1"/>
  <c r="AJ110" i="24"/>
  <c r="AJ134" i="24" s="1"/>
  <c r="BW110" i="24" s="1"/>
  <c r="AJ106" i="24"/>
  <c r="AJ130" i="24" s="1"/>
  <c r="BW106" i="24" s="1"/>
  <c r="AJ105" i="24"/>
  <c r="AJ129" i="24" s="1"/>
  <c r="BW105" i="24" s="1"/>
  <c r="AJ104" i="24"/>
  <c r="AJ128" i="24" s="1"/>
  <c r="BW104" i="24" s="1"/>
  <c r="AI108" i="24"/>
  <c r="AI132" i="24" s="1"/>
  <c r="BV108" i="24" s="1"/>
  <c r="AJ113" i="24"/>
  <c r="AJ137" i="24" s="1"/>
  <c r="BW113" i="24" s="1"/>
  <c r="AI103" i="24"/>
  <c r="AI127" i="24" s="1"/>
  <c r="BV103" i="24" s="1"/>
  <c r="AI120" i="24"/>
  <c r="AI144" i="24" s="1"/>
  <c r="BV120" i="24" s="1"/>
  <c r="AJ109" i="24"/>
  <c r="AJ133" i="24" s="1"/>
  <c r="BW109" i="24" s="1"/>
  <c r="AI114" i="24"/>
  <c r="AI138" i="24" s="1"/>
  <c r="BV114" i="24" s="1"/>
  <c r="BV117" i="24"/>
  <c r="AJ117" i="24" s="1"/>
  <c r="AJ141" i="24" s="1"/>
  <c r="BW117" i="24" s="1"/>
  <c r="AE47" i="11" l="1"/>
  <c r="AD17" i="30"/>
  <c r="AJ120" i="24"/>
  <c r="AJ144" i="24" s="1"/>
  <c r="BW120" i="24" s="1"/>
  <c r="AK104" i="24"/>
  <c r="AK128" i="24" s="1"/>
  <c r="BX104" i="24" s="1"/>
  <c r="AI107" i="24"/>
  <c r="AI131" i="24" s="1"/>
  <c r="BV107" i="24" s="1"/>
  <c r="AI115" i="24"/>
  <c r="AI139" i="24" s="1"/>
  <c r="BV115" i="24" s="1"/>
  <c r="AJ103" i="24"/>
  <c r="AJ127" i="24" s="1"/>
  <c r="BW103" i="24" s="1"/>
  <c r="AK129" i="24"/>
  <c r="BX105" i="24" s="1"/>
  <c r="AK105" i="24"/>
  <c r="AJ119" i="24"/>
  <c r="AJ143" i="24" s="1"/>
  <c r="BW119" i="24" s="1"/>
  <c r="AJ114" i="24"/>
  <c r="AJ138" i="24" s="1"/>
  <c r="BW114" i="24" s="1"/>
  <c r="AK113" i="24"/>
  <c r="AK137" i="24" s="1"/>
  <c r="BX113" i="24" s="1"/>
  <c r="AK130" i="24"/>
  <c r="BX106" i="24" s="1"/>
  <c r="AK106" i="24"/>
  <c r="AJ116" i="24"/>
  <c r="AJ140" i="24" s="1"/>
  <c r="BW116" i="24" s="1"/>
  <c r="AK109" i="24"/>
  <c r="AK133" i="24" s="1"/>
  <c r="BX109" i="24" s="1"/>
  <c r="AJ108" i="24"/>
  <c r="AJ132" i="24" s="1"/>
  <c r="BW108" i="24" s="1"/>
  <c r="AK134" i="24"/>
  <c r="BX110" i="24" s="1"/>
  <c r="AK110" i="24"/>
  <c r="AJ112" i="24"/>
  <c r="AJ136" i="24" s="1"/>
  <c r="BW112" i="24" s="1"/>
  <c r="AJ118" i="24"/>
  <c r="AJ142" i="24" s="1"/>
  <c r="BW118" i="24" s="1"/>
  <c r="AJ111" i="24"/>
  <c r="AJ135" i="24" s="1"/>
  <c r="BW111" i="24" s="1"/>
  <c r="AK141" i="24"/>
  <c r="BX117" i="24" s="1"/>
  <c r="AK117" i="24"/>
  <c r="AF47" i="11" l="1"/>
  <c r="AE17" i="30"/>
  <c r="AK108" i="24"/>
  <c r="AK132" i="24" s="1"/>
  <c r="BX108" i="24" s="1"/>
  <c r="AK103" i="24"/>
  <c r="AK127" i="24" s="1"/>
  <c r="BX103" i="24" s="1"/>
  <c r="AL117" i="24"/>
  <c r="AL141" i="24" s="1"/>
  <c r="BY117" i="24" s="1"/>
  <c r="AK112" i="24"/>
  <c r="AK136" i="24" s="1"/>
  <c r="BX112" i="24" s="1"/>
  <c r="AL106" i="24"/>
  <c r="AL130" i="24" s="1"/>
  <c r="BY106" i="24" s="1"/>
  <c r="AK143" i="24"/>
  <c r="AK119" i="24"/>
  <c r="AL104" i="24"/>
  <c r="AL128" i="24" s="1"/>
  <c r="BY104" i="24" s="1"/>
  <c r="AK111" i="24"/>
  <c r="AK135" i="24" s="1"/>
  <c r="BX111" i="24" s="1"/>
  <c r="AL109" i="24"/>
  <c r="AL133" i="24" s="1"/>
  <c r="BY109" i="24" s="1"/>
  <c r="AL137" i="24"/>
  <c r="BY113" i="24" s="1"/>
  <c r="AL113" i="24"/>
  <c r="AJ115" i="24"/>
  <c r="AJ139" i="24" s="1"/>
  <c r="BW115" i="24" s="1"/>
  <c r="AK120" i="24"/>
  <c r="AK144" i="24" s="1"/>
  <c r="BX120" i="24" s="1"/>
  <c r="AL110" i="24"/>
  <c r="AL134" i="24" s="1"/>
  <c r="BY110" i="24" s="1"/>
  <c r="AK140" i="24"/>
  <c r="BX116" i="24" s="1"/>
  <c r="AK116" i="24"/>
  <c r="AJ107" i="24"/>
  <c r="AJ131" i="24" s="1"/>
  <c r="BW107" i="24" s="1"/>
  <c r="AL105" i="24"/>
  <c r="AL129" i="24" s="1"/>
  <c r="BY105" i="24" s="1"/>
  <c r="AK118" i="24"/>
  <c r="AK142" i="24" s="1"/>
  <c r="BX118" i="24" s="1"/>
  <c r="AK138" i="24"/>
  <c r="BX114" i="24" s="1"/>
  <c r="AK114" i="24"/>
  <c r="BX119" i="24"/>
  <c r="AG47" i="11" l="1"/>
  <c r="AF17" i="30"/>
  <c r="AM105" i="24"/>
  <c r="AM129" i="24" s="1"/>
  <c r="BZ105" i="24" s="1"/>
  <c r="AM110" i="24"/>
  <c r="AM134" i="24" s="1"/>
  <c r="BZ110" i="24" s="1"/>
  <c r="AM106" i="24"/>
  <c r="AM130" i="24" s="1"/>
  <c r="BZ106" i="24" s="1"/>
  <c r="AK131" i="24"/>
  <c r="BX107" i="24" s="1"/>
  <c r="AK107" i="24"/>
  <c r="AM113" i="24"/>
  <c r="AM137" i="24" s="1"/>
  <c r="BZ113" i="24" s="1"/>
  <c r="AM104" i="24"/>
  <c r="AM128" i="24" s="1"/>
  <c r="BZ104" i="24" s="1"/>
  <c r="AL103" i="24"/>
  <c r="AL127" i="24" s="1"/>
  <c r="BY103" i="24" s="1"/>
  <c r="AL118" i="24"/>
  <c r="AL142" i="24" s="1"/>
  <c r="BY118" i="24" s="1"/>
  <c r="AL120" i="24"/>
  <c r="AL144" i="24" s="1"/>
  <c r="BY120" i="24" s="1"/>
  <c r="AM133" i="24"/>
  <c r="BZ109" i="24" s="1"/>
  <c r="AM109" i="24"/>
  <c r="AL112" i="24"/>
  <c r="AL136" i="24" s="1"/>
  <c r="BY112" i="24" s="1"/>
  <c r="AL108" i="24"/>
  <c r="AL132" i="24" s="1"/>
  <c r="BY108" i="24" s="1"/>
  <c r="AL116" i="24"/>
  <c r="AL140" i="24" s="1"/>
  <c r="BY116" i="24" s="1"/>
  <c r="AK139" i="24"/>
  <c r="BX115" i="24" s="1"/>
  <c r="AK115" i="24"/>
  <c r="AM117" i="24"/>
  <c r="AM141" i="24" s="1"/>
  <c r="BZ117" i="24" s="1"/>
  <c r="AL119" i="24"/>
  <c r="AL143" i="24" s="1"/>
  <c r="BY119" i="24" s="1"/>
  <c r="AL114" i="24"/>
  <c r="AL138" i="24" s="1"/>
  <c r="BY114" i="24" s="1"/>
  <c r="AL135" i="24"/>
  <c r="BY111" i="24" s="1"/>
  <c r="AL111" i="24"/>
  <c r="AH47" i="11" l="1"/>
  <c r="AG17" i="30"/>
  <c r="AM119" i="24"/>
  <c r="AM143" i="24" s="1"/>
  <c r="BZ119" i="24" s="1"/>
  <c r="AM116" i="24"/>
  <c r="AM140" i="24" s="1"/>
  <c r="BZ116" i="24" s="1"/>
  <c r="AM118" i="24"/>
  <c r="AM142" i="24" s="1"/>
  <c r="BZ118" i="24" s="1"/>
  <c r="AN137" i="24"/>
  <c r="CA113" i="24" s="1"/>
  <c r="AN113" i="24"/>
  <c r="AN117" i="24"/>
  <c r="AN141" i="24" s="1"/>
  <c r="CA117" i="24" s="1"/>
  <c r="AN109" i="24"/>
  <c r="AN133" i="24" s="1"/>
  <c r="CA109" i="24" s="1"/>
  <c r="AM103" i="24"/>
  <c r="AM127" i="24" s="1"/>
  <c r="BZ103" i="24" s="1"/>
  <c r="AM138" i="24"/>
  <c r="BZ114" i="24" s="1"/>
  <c r="AM114" i="24"/>
  <c r="AM108" i="24"/>
  <c r="AM132" i="24" s="1"/>
  <c r="BZ108" i="24" s="1"/>
  <c r="AM120" i="24"/>
  <c r="AM144" i="24" s="1"/>
  <c r="BZ120" i="24" s="1"/>
  <c r="AL107" i="24"/>
  <c r="AL131" i="24" s="1"/>
  <c r="BY107" i="24" s="1"/>
  <c r="AN129" i="24"/>
  <c r="CA105" i="24" s="1"/>
  <c r="AN105" i="24"/>
  <c r="AL115" i="24"/>
  <c r="AL139" i="24" s="1"/>
  <c r="BY115" i="24" s="1"/>
  <c r="AM112" i="24"/>
  <c r="AM136" i="24" s="1"/>
  <c r="BZ112" i="24" s="1"/>
  <c r="AN104" i="24"/>
  <c r="AN128" i="24" s="1"/>
  <c r="CA104" i="24" s="1"/>
  <c r="AN130" i="24"/>
  <c r="AN106" i="24"/>
  <c r="AN110" i="24"/>
  <c r="AN134" i="24" s="1"/>
  <c r="CA110" i="24" s="1"/>
  <c r="AM111" i="24"/>
  <c r="AM135" i="24" s="1"/>
  <c r="BZ111" i="24" s="1"/>
  <c r="AI47" i="11" l="1"/>
  <c r="AH17" i="30"/>
  <c r="AM115" i="24"/>
  <c r="AM139" i="24" s="1"/>
  <c r="BZ115" i="24" s="1"/>
  <c r="AO117" i="24"/>
  <c r="AO141" i="24" s="1"/>
  <c r="CB117" i="24" s="1"/>
  <c r="AO104" i="24"/>
  <c r="AO128" i="24" s="1"/>
  <c r="CB104" i="24" s="1"/>
  <c r="AN120" i="24"/>
  <c r="AN144" i="24" s="1"/>
  <c r="CA120" i="24" s="1"/>
  <c r="AN103" i="24"/>
  <c r="AN127" i="24" s="1"/>
  <c r="CA103" i="24" s="1"/>
  <c r="AN116" i="24"/>
  <c r="AN140" i="24" s="1"/>
  <c r="CA116" i="24" s="1"/>
  <c r="AO110" i="24"/>
  <c r="AO134" i="24" s="1"/>
  <c r="CB110" i="24" s="1"/>
  <c r="AO105" i="24"/>
  <c r="AO129" i="24" s="1"/>
  <c r="CB105" i="24" s="1"/>
  <c r="AN108" i="24"/>
  <c r="AN132" i="24" s="1"/>
  <c r="CA108" i="24" s="1"/>
  <c r="AO113" i="24"/>
  <c r="AO137" i="24" s="1"/>
  <c r="CB113" i="24" s="1"/>
  <c r="AN119" i="24"/>
  <c r="AN143" i="24" s="1"/>
  <c r="CA119" i="24" s="1"/>
  <c r="AN112" i="24"/>
  <c r="AN136" i="24" s="1"/>
  <c r="CA112" i="24" s="1"/>
  <c r="AM107" i="24"/>
  <c r="AM131" i="24" s="1"/>
  <c r="BZ107" i="24" s="1"/>
  <c r="AN118" i="24"/>
  <c r="AN142" i="24" s="1"/>
  <c r="CA118" i="24" s="1"/>
  <c r="AO109" i="24"/>
  <c r="AO133" i="24" s="1"/>
  <c r="CB109" i="24" s="1"/>
  <c r="AN111" i="24"/>
  <c r="AN135" i="24" s="1"/>
  <c r="CA111" i="24" s="1"/>
  <c r="AN114" i="24"/>
  <c r="AN138" i="24" s="1"/>
  <c r="CA114" i="24" s="1"/>
  <c r="CA106" i="24"/>
  <c r="AO106" i="24" s="1"/>
  <c r="AO130" i="24" s="1"/>
  <c r="CB106" i="24" s="1"/>
  <c r="AJ47" i="11" l="1"/>
  <c r="AI17" i="30"/>
  <c r="AO118" i="24"/>
  <c r="AO142" i="24" s="1"/>
  <c r="CB118" i="24" s="1"/>
  <c r="AP113" i="24"/>
  <c r="AP137" i="24" s="1"/>
  <c r="CC113" i="24" s="1"/>
  <c r="AO116" i="24"/>
  <c r="AO140" i="24" s="1"/>
  <c r="CB116" i="24" s="1"/>
  <c r="AP141" i="24"/>
  <c r="CC117" i="24" s="1"/>
  <c r="AP117" i="24"/>
  <c r="AO114" i="24"/>
  <c r="AO138" i="24" s="1"/>
  <c r="CB114" i="24" s="1"/>
  <c r="AN107" i="24"/>
  <c r="AN131" i="24" s="1"/>
  <c r="CA107" i="24" s="1"/>
  <c r="AO108" i="24"/>
  <c r="AO132" i="24" s="1"/>
  <c r="CB108" i="24" s="1"/>
  <c r="AO103" i="24"/>
  <c r="AO127" i="24" s="1"/>
  <c r="CB103" i="24" s="1"/>
  <c r="AN115" i="24"/>
  <c r="AN139" i="24" s="1"/>
  <c r="CA115" i="24" s="1"/>
  <c r="AO135" i="24"/>
  <c r="AO111" i="24"/>
  <c r="AO112" i="24"/>
  <c r="AO136" i="24" s="1"/>
  <c r="CB112" i="24" s="1"/>
  <c r="AP105" i="24"/>
  <c r="AP129" i="24" s="1"/>
  <c r="CC105" i="24" s="1"/>
  <c r="AO120" i="24"/>
  <c r="AO144" i="24" s="1"/>
  <c r="CB120" i="24" s="1"/>
  <c r="AP133" i="24"/>
  <c r="CC109" i="24" s="1"/>
  <c r="AP109" i="24"/>
  <c r="AO119" i="24"/>
  <c r="AO143" i="24" s="1"/>
  <c r="CB119" i="24" s="1"/>
  <c r="AP110" i="24"/>
  <c r="AP134" i="24" s="1"/>
  <c r="CC110" i="24" s="1"/>
  <c r="AP104" i="24"/>
  <c r="AP128" i="24" s="1"/>
  <c r="CC104" i="24" s="1"/>
  <c r="AP130" i="24"/>
  <c r="CC106" i="24" s="1"/>
  <c r="AP106" i="24"/>
  <c r="AK47" i="11" l="1"/>
  <c r="AJ17" i="30"/>
  <c r="AP144" i="24"/>
  <c r="CC120" i="24" s="1"/>
  <c r="AP120" i="24"/>
  <c r="AP103" i="24"/>
  <c r="AP127" i="24" s="1"/>
  <c r="CC103" i="24" s="1"/>
  <c r="AP114" i="24"/>
  <c r="AP138" i="24" s="1"/>
  <c r="CC114" i="24" s="1"/>
  <c r="AP119" i="24"/>
  <c r="AP143" i="24" s="1"/>
  <c r="CC119" i="24" s="1"/>
  <c r="AP108" i="24"/>
  <c r="AP132" i="24" s="1"/>
  <c r="CC108" i="24" s="1"/>
  <c r="AO115" i="24"/>
  <c r="AO139" i="24" s="1"/>
  <c r="CB115" i="24" s="1"/>
  <c r="AP118" i="24"/>
  <c r="AP142" i="24" s="1"/>
  <c r="CC118" i="24" s="1"/>
  <c r="AP112" i="24"/>
  <c r="AP136" i="24" s="1"/>
  <c r="CC112" i="24" s="1"/>
  <c r="AO107" i="24"/>
  <c r="AO131" i="24" s="1"/>
  <c r="CB107" i="24" s="1"/>
  <c r="AP116" i="24"/>
  <c r="AP140" i="24" s="1"/>
  <c r="CC116" i="24" s="1"/>
  <c r="CB111" i="24"/>
  <c r="AP111" i="24" s="1"/>
  <c r="AP135" i="24" s="1"/>
  <c r="CC111" i="24" s="1"/>
  <c r="AL47" i="11" l="1"/>
  <c r="AL17" i="30" s="1"/>
  <c r="AK17" i="30"/>
  <c r="AP107" i="24"/>
  <c r="AP131" i="24" s="1"/>
  <c r="CC107" i="24" s="1"/>
  <c r="AP115" i="24"/>
  <c r="AP139" i="24" s="1"/>
  <c r="CC115" i="24" s="1"/>
  <c r="G13" i="13"/>
  <c r="H13" i="13"/>
  <c r="I13" i="13"/>
  <c r="J13" i="13"/>
  <c r="K13" i="13"/>
  <c r="L13" i="13"/>
  <c r="M13" i="13"/>
  <c r="N13" i="13"/>
  <c r="O13" i="13"/>
  <c r="P13" i="13"/>
  <c r="Q13" i="13"/>
  <c r="R13" i="13"/>
  <c r="S13" i="13"/>
  <c r="T13" i="13"/>
  <c r="U13" i="13"/>
  <c r="V13" i="13"/>
  <c r="W13" i="13"/>
  <c r="X13" i="13"/>
  <c r="Y13" i="13"/>
  <c r="Z13" i="13"/>
  <c r="AA13" i="13"/>
  <c r="AB13" i="13"/>
  <c r="AC13" i="13"/>
  <c r="AD13" i="13"/>
  <c r="AE13" i="13"/>
  <c r="AF13" i="13"/>
  <c r="AG13" i="13"/>
  <c r="AH13" i="13"/>
  <c r="AI13" i="13"/>
  <c r="AJ13" i="13"/>
  <c r="AK13" i="13"/>
  <c r="AL13" i="13"/>
  <c r="AM13" i="13"/>
  <c r="G14" i="13"/>
  <c r="H14" i="13"/>
  <c r="I14" i="13"/>
  <c r="J14" i="13"/>
  <c r="K14" i="13"/>
  <c r="L14" i="13"/>
  <c r="M14" i="13"/>
  <c r="N14" i="13"/>
  <c r="O14" i="13"/>
  <c r="P14" i="13"/>
  <c r="Q14" i="13"/>
  <c r="R14" i="13"/>
  <c r="S14" i="13"/>
  <c r="T14" i="13"/>
  <c r="U14" i="13"/>
  <c r="V14" i="13"/>
  <c r="W14" i="13"/>
  <c r="X14" i="13"/>
  <c r="Y14" i="13"/>
  <c r="Z14" i="13"/>
  <c r="AA14" i="13"/>
  <c r="AB14" i="13"/>
  <c r="AC14" i="13"/>
  <c r="AD14" i="13"/>
  <c r="AE14" i="13"/>
  <c r="AF14" i="13"/>
  <c r="AG14" i="13"/>
  <c r="AH14" i="13"/>
  <c r="AI14" i="13"/>
  <c r="AJ14" i="13"/>
  <c r="AK14" i="13"/>
  <c r="AL14" i="13"/>
  <c r="AM14" i="13"/>
  <c r="G15" i="13"/>
  <c r="H15" i="13"/>
  <c r="I15" i="13"/>
  <c r="J15" i="13"/>
  <c r="K15" i="13"/>
  <c r="L15" i="13"/>
  <c r="M15" i="13"/>
  <c r="N15" i="13"/>
  <c r="O15" i="13"/>
  <c r="P15" i="13"/>
  <c r="Q15" i="13"/>
  <c r="R15" i="13"/>
  <c r="S15" i="13"/>
  <c r="T15" i="13"/>
  <c r="U15" i="13"/>
  <c r="V15" i="13"/>
  <c r="W15" i="13"/>
  <c r="X15" i="13"/>
  <c r="Y15" i="13"/>
  <c r="Z15" i="13"/>
  <c r="AA15" i="13"/>
  <c r="AB15" i="13"/>
  <c r="AC15" i="13"/>
  <c r="AD15" i="13"/>
  <c r="AE15" i="13"/>
  <c r="AF15" i="13"/>
  <c r="AG15" i="13"/>
  <c r="AH15" i="13"/>
  <c r="AI15" i="13"/>
  <c r="AJ15" i="13"/>
  <c r="AK15" i="13"/>
  <c r="AL15" i="13"/>
  <c r="AM15" i="13"/>
  <c r="E13" i="13"/>
  <c r="F13" i="13"/>
  <c r="E14" i="13"/>
  <c r="F14" i="13"/>
  <c r="E15" i="13"/>
  <c r="F15" i="13"/>
  <c r="D15" i="13"/>
  <c r="D14" i="13"/>
  <c r="D13" i="13"/>
  <c r="C42" i="12"/>
  <c r="D42" i="12"/>
  <c r="E42" i="12"/>
  <c r="F42" i="12"/>
  <c r="G42" i="12"/>
  <c r="H42" i="12"/>
  <c r="I42" i="12"/>
  <c r="J42" i="12"/>
  <c r="K42" i="12"/>
  <c r="L42" i="12"/>
  <c r="M42" i="12"/>
  <c r="N42" i="12"/>
  <c r="O42" i="12"/>
  <c r="P42" i="12"/>
  <c r="Q42" i="12"/>
  <c r="R42" i="12"/>
  <c r="S42" i="12"/>
  <c r="T42" i="12"/>
  <c r="U42" i="12"/>
  <c r="V42" i="12"/>
  <c r="W42" i="12"/>
  <c r="X42" i="12"/>
  <c r="Y42" i="12"/>
  <c r="Z42" i="12"/>
  <c r="AA42" i="12"/>
  <c r="AB42" i="12"/>
  <c r="AC42" i="12"/>
  <c r="AD42" i="12"/>
  <c r="AE42" i="12"/>
  <c r="AF42" i="12"/>
  <c r="AG42" i="12"/>
  <c r="AH42" i="12"/>
  <c r="AI42" i="12"/>
  <c r="AJ42" i="12"/>
  <c r="AK42" i="12"/>
  <c r="C43" i="12"/>
  <c r="D43" i="12"/>
  <c r="E43" i="12"/>
  <c r="F43" i="12"/>
  <c r="G43" i="12"/>
  <c r="H43" i="12"/>
  <c r="I43" i="12"/>
  <c r="J43" i="12"/>
  <c r="K43" i="12"/>
  <c r="L43" i="12"/>
  <c r="M43" i="12"/>
  <c r="N43" i="12"/>
  <c r="O43" i="12"/>
  <c r="P43" i="12"/>
  <c r="Q43" i="12"/>
  <c r="R43" i="12"/>
  <c r="S43" i="12"/>
  <c r="T43" i="12"/>
  <c r="U43" i="12"/>
  <c r="V43" i="12"/>
  <c r="W43" i="12"/>
  <c r="X43" i="12"/>
  <c r="Y43" i="12"/>
  <c r="Z43" i="12"/>
  <c r="AA43" i="12"/>
  <c r="AB43" i="12"/>
  <c r="AC43" i="12"/>
  <c r="AD43" i="12"/>
  <c r="AE43" i="12"/>
  <c r="AF43" i="12"/>
  <c r="AG43" i="12"/>
  <c r="AH43" i="12"/>
  <c r="AI43" i="12"/>
  <c r="AJ43" i="12"/>
  <c r="AK43" i="12"/>
  <c r="C44" i="12"/>
  <c r="D44" i="12"/>
  <c r="E44" i="12"/>
  <c r="F44" i="12"/>
  <c r="G44" i="12"/>
  <c r="H44" i="12"/>
  <c r="I44" i="12"/>
  <c r="J44" i="12"/>
  <c r="K44" i="12"/>
  <c r="L44" i="12"/>
  <c r="M44" i="12"/>
  <c r="N44" i="12"/>
  <c r="O44" i="12"/>
  <c r="P44" i="12"/>
  <c r="Q44" i="12"/>
  <c r="R44" i="12"/>
  <c r="S44" i="12"/>
  <c r="T44" i="12"/>
  <c r="U44" i="12"/>
  <c r="V44" i="12"/>
  <c r="W44" i="12"/>
  <c r="X44" i="12"/>
  <c r="Y44" i="12"/>
  <c r="Z44" i="12"/>
  <c r="AA44" i="12"/>
  <c r="AB44" i="12"/>
  <c r="AC44" i="12"/>
  <c r="AD44" i="12"/>
  <c r="AE44" i="12"/>
  <c r="AF44" i="12"/>
  <c r="AG44" i="12"/>
  <c r="AH44" i="12"/>
  <c r="AI44" i="12"/>
  <c r="AJ44" i="12"/>
  <c r="AK44" i="12"/>
  <c r="B44" i="12"/>
  <c r="B43" i="12"/>
  <c r="B42" i="12"/>
  <c r="E34" i="23"/>
  <c r="F34" i="23"/>
  <c r="G34" i="23"/>
  <c r="H34" i="23"/>
  <c r="I34" i="23"/>
  <c r="J34" i="23"/>
  <c r="K34" i="23"/>
  <c r="L34" i="23"/>
  <c r="M34" i="23"/>
  <c r="N34" i="23"/>
  <c r="O34" i="23"/>
  <c r="P34" i="23"/>
  <c r="Q34" i="23"/>
  <c r="R34" i="23"/>
  <c r="S34" i="23"/>
  <c r="T34" i="23"/>
  <c r="U34" i="23"/>
  <c r="V34" i="23"/>
  <c r="W34" i="23"/>
  <c r="X34" i="23"/>
  <c r="Y34" i="23"/>
  <c r="Z34" i="23"/>
  <c r="AA34" i="23"/>
  <c r="AB34" i="23"/>
  <c r="AC34" i="23"/>
  <c r="AD34" i="23"/>
  <c r="AE34" i="23"/>
  <c r="AF34" i="23"/>
  <c r="AG34" i="23"/>
  <c r="AH34" i="23"/>
  <c r="AI34" i="23"/>
  <c r="AJ34" i="23"/>
  <c r="AK34" i="23"/>
  <c r="AL34" i="23"/>
  <c r="E35" i="23"/>
  <c r="F35" i="23"/>
  <c r="F37" i="23" s="1"/>
  <c r="G35" i="23"/>
  <c r="H35" i="23"/>
  <c r="I35" i="23"/>
  <c r="J35" i="23"/>
  <c r="J37" i="23" s="1"/>
  <c r="K35" i="23"/>
  <c r="L35" i="23"/>
  <c r="M35" i="23"/>
  <c r="N35" i="23"/>
  <c r="N37" i="23" s="1"/>
  <c r="O35" i="23"/>
  <c r="P35" i="23"/>
  <c r="Q35" i="23"/>
  <c r="R35" i="23"/>
  <c r="R37" i="23" s="1"/>
  <c r="S35" i="23"/>
  <c r="T35" i="23"/>
  <c r="U35" i="23"/>
  <c r="V35" i="23"/>
  <c r="V37" i="23" s="1"/>
  <c r="W35" i="23"/>
  <c r="X35" i="23"/>
  <c r="Y35" i="23"/>
  <c r="Z35" i="23"/>
  <c r="Z37" i="23" s="1"/>
  <c r="AA35" i="23"/>
  <c r="AB35" i="23"/>
  <c r="AC35" i="23"/>
  <c r="AD35" i="23"/>
  <c r="AD37" i="23" s="1"/>
  <c r="AE35" i="23"/>
  <c r="AF35" i="23"/>
  <c r="AG35" i="23"/>
  <c r="AH35" i="23"/>
  <c r="AH37" i="23" s="1"/>
  <c r="AI35" i="23"/>
  <c r="AJ35" i="23"/>
  <c r="AK35" i="23"/>
  <c r="AL35" i="23"/>
  <c r="AL37" i="23" s="1"/>
  <c r="F33" i="23"/>
  <c r="G33" i="23"/>
  <c r="H33" i="23"/>
  <c r="I33" i="23"/>
  <c r="J33" i="23"/>
  <c r="K33" i="23"/>
  <c r="L33" i="23"/>
  <c r="M33" i="23"/>
  <c r="N33" i="23"/>
  <c r="O33" i="23"/>
  <c r="Q33" i="23"/>
  <c r="R33" i="23"/>
  <c r="S33" i="23"/>
  <c r="T33" i="23"/>
  <c r="U33" i="23"/>
  <c r="V33" i="23"/>
  <c r="W33" i="23"/>
  <c r="X33" i="23"/>
  <c r="Y33" i="23"/>
  <c r="Z33" i="23"/>
  <c r="AA33" i="23"/>
  <c r="AC33" i="23"/>
  <c r="AD33" i="23"/>
  <c r="AE33" i="23"/>
  <c r="AF33" i="23"/>
  <c r="AG33" i="23"/>
  <c r="AH33" i="23"/>
  <c r="AI33" i="23"/>
  <c r="AJ33" i="23"/>
  <c r="AK33" i="23"/>
  <c r="AL33" i="23"/>
  <c r="E33" i="23"/>
  <c r="C33" i="23"/>
  <c r="D45" i="23"/>
  <c r="G45" i="23"/>
  <c r="H45" i="23"/>
  <c r="K45" i="23"/>
  <c r="L45" i="23"/>
  <c r="O45" i="23"/>
  <c r="P45" i="23"/>
  <c r="S45" i="23"/>
  <c r="T45" i="23"/>
  <c r="W45" i="23"/>
  <c r="X45" i="23"/>
  <c r="AA45" i="23"/>
  <c r="AB45" i="23"/>
  <c r="AE45" i="23"/>
  <c r="AF45" i="23"/>
  <c r="AI45" i="23"/>
  <c r="AJ45" i="23"/>
  <c r="C45" i="23"/>
  <c r="D42" i="23"/>
  <c r="G42" i="23"/>
  <c r="H42" i="23"/>
  <c r="K42" i="23"/>
  <c r="L42" i="23"/>
  <c r="O42" i="23"/>
  <c r="P42" i="23"/>
  <c r="S42" i="23"/>
  <c r="T42" i="23"/>
  <c r="W42" i="23"/>
  <c r="X42" i="23"/>
  <c r="AA42" i="23"/>
  <c r="AB42" i="23"/>
  <c r="AE42" i="23"/>
  <c r="AF42" i="23"/>
  <c r="AI42" i="23"/>
  <c r="AJ42" i="23"/>
  <c r="C42" i="23"/>
  <c r="D39" i="23"/>
  <c r="G39" i="23"/>
  <c r="H39" i="23"/>
  <c r="K39" i="23"/>
  <c r="L39" i="23"/>
  <c r="O39" i="23"/>
  <c r="P39" i="23"/>
  <c r="S39" i="23"/>
  <c r="T39" i="23"/>
  <c r="W39" i="23"/>
  <c r="X39" i="23"/>
  <c r="AA39" i="23"/>
  <c r="AB39" i="23"/>
  <c r="AE39" i="23"/>
  <c r="AF39" i="23"/>
  <c r="AI39" i="23"/>
  <c r="AJ39" i="23"/>
  <c r="C39" i="23"/>
  <c r="AK37" i="23"/>
  <c r="AJ37" i="23"/>
  <c r="AI37" i="23"/>
  <c r="AG37" i="23"/>
  <c r="AF37" i="23"/>
  <c r="AE37" i="23"/>
  <c r="AC37" i="23"/>
  <c r="AB37" i="23"/>
  <c r="AA37" i="23"/>
  <c r="Y37" i="23"/>
  <c r="X37" i="23"/>
  <c r="W37" i="23"/>
  <c r="U37" i="23"/>
  <c r="T37" i="23"/>
  <c r="S37" i="23"/>
  <c r="Q37" i="23"/>
  <c r="P37" i="23"/>
  <c r="O37" i="23"/>
  <c r="M37" i="23"/>
  <c r="L37" i="23"/>
  <c r="K37" i="23"/>
  <c r="I37" i="23"/>
  <c r="H37" i="23"/>
  <c r="G37" i="23"/>
  <c r="E37" i="23"/>
  <c r="A33" i="23"/>
  <c r="A34" i="23"/>
  <c r="A35" i="23"/>
  <c r="D24" i="23"/>
  <c r="E24" i="23"/>
  <c r="E25" i="23" s="1"/>
  <c r="F24" i="23"/>
  <c r="F26" i="23" s="1"/>
  <c r="G24" i="23"/>
  <c r="G27" i="23" s="1"/>
  <c r="H24" i="23"/>
  <c r="H27" i="23" s="1"/>
  <c r="I24" i="23"/>
  <c r="I25" i="23" s="1"/>
  <c r="J24" i="23"/>
  <c r="J26" i="23" s="1"/>
  <c r="K24" i="23"/>
  <c r="K27" i="23" s="1"/>
  <c r="L24" i="23"/>
  <c r="L25" i="23" s="1"/>
  <c r="M24" i="23"/>
  <c r="M25" i="23" s="1"/>
  <c r="N24" i="23"/>
  <c r="N26" i="23" s="1"/>
  <c r="O24" i="23"/>
  <c r="O27" i="23" s="1"/>
  <c r="P24" i="23"/>
  <c r="P25" i="23" s="1"/>
  <c r="Q24" i="23"/>
  <c r="Q25" i="23" s="1"/>
  <c r="R24" i="23"/>
  <c r="R26" i="23" s="1"/>
  <c r="S24" i="23"/>
  <c r="S27" i="23" s="1"/>
  <c r="T24" i="23"/>
  <c r="T27" i="23" s="1"/>
  <c r="U24" i="23"/>
  <c r="U25" i="23" s="1"/>
  <c r="V24" i="23"/>
  <c r="V26" i="23" s="1"/>
  <c r="W24" i="23"/>
  <c r="W27" i="23" s="1"/>
  <c r="X24" i="23"/>
  <c r="X27" i="23" s="1"/>
  <c r="Y24" i="23"/>
  <c r="Y25" i="23" s="1"/>
  <c r="Z24" i="23"/>
  <c r="Z26" i="23" s="1"/>
  <c r="AA24" i="23"/>
  <c r="AA27" i="23" s="1"/>
  <c r="AB24" i="23"/>
  <c r="AB25" i="23" s="1"/>
  <c r="AC24" i="23"/>
  <c r="AC25" i="23" s="1"/>
  <c r="AD24" i="23"/>
  <c r="AD26" i="23" s="1"/>
  <c r="AE24" i="23"/>
  <c r="AE27" i="23" s="1"/>
  <c r="AF24" i="23"/>
  <c r="AF25" i="23" s="1"/>
  <c r="AG24" i="23"/>
  <c r="AG25" i="23" s="1"/>
  <c r="AH24" i="23"/>
  <c r="AH26" i="23" s="1"/>
  <c r="AI24" i="23"/>
  <c r="AI27" i="23" s="1"/>
  <c r="AJ24" i="23"/>
  <c r="AJ27" i="23" s="1"/>
  <c r="AK24" i="23"/>
  <c r="AK25" i="23" s="1"/>
  <c r="AL24" i="23"/>
  <c r="AL26" i="23" s="1"/>
  <c r="D25" i="23"/>
  <c r="H25" i="23"/>
  <c r="T25" i="23"/>
  <c r="AJ25" i="23"/>
  <c r="D26" i="23"/>
  <c r="L26" i="23"/>
  <c r="T26" i="23"/>
  <c r="AB26" i="23"/>
  <c r="D27" i="23"/>
  <c r="L27" i="23"/>
  <c r="P27" i="23"/>
  <c r="AB27" i="23"/>
  <c r="D16" i="23"/>
  <c r="D23" i="23" s="1"/>
  <c r="D32" i="23" s="1"/>
  <c r="E16" i="23"/>
  <c r="E23" i="23" s="1"/>
  <c r="E32" i="23" s="1"/>
  <c r="F16" i="23"/>
  <c r="F23" i="23" s="1"/>
  <c r="F32" i="23" s="1"/>
  <c r="G16" i="23"/>
  <c r="G23" i="23" s="1"/>
  <c r="G32" i="23" s="1"/>
  <c r="H16" i="23"/>
  <c r="H23" i="23" s="1"/>
  <c r="H32" i="23" s="1"/>
  <c r="I16" i="23"/>
  <c r="I23" i="23" s="1"/>
  <c r="I32" i="23" s="1"/>
  <c r="J16" i="23"/>
  <c r="J23" i="23" s="1"/>
  <c r="J32" i="23" s="1"/>
  <c r="K16" i="23"/>
  <c r="K23" i="23" s="1"/>
  <c r="K32" i="23" s="1"/>
  <c r="L16" i="23"/>
  <c r="L23" i="23" s="1"/>
  <c r="L32" i="23" s="1"/>
  <c r="M16" i="23"/>
  <c r="M23" i="23" s="1"/>
  <c r="M32" i="23" s="1"/>
  <c r="N16" i="23"/>
  <c r="N23" i="23" s="1"/>
  <c r="N32" i="23" s="1"/>
  <c r="O16" i="23"/>
  <c r="O23" i="23" s="1"/>
  <c r="O32" i="23" s="1"/>
  <c r="P16" i="23"/>
  <c r="P23" i="23" s="1"/>
  <c r="P32" i="23" s="1"/>
  <c r="Q16" i="23"/>
  <c r="Q23" i="23" s="1"/>
  <c r="Q32" i="23" s="1"/>
  <c r="R16" i="23"/>
  <c r="R23" i="23" s="1"/>
  <c r="R32" i="23" s="1"/>
  <c r="S16" i="23"/>
  <c r="S23" i="23" s="1"/>
  <c r="S32" i="23" s="1"/>
  <c r="T16" i="23"/>
  <c r="T23" i="23" s="1"/>
  <c r="T32" i="23" s="1"/>
  <c r="U16" i="23"/>
  <c r="U23" i="23" s="1"/>
  <c r="U32" i="23" s="1"/>
  <c r="V16" i="23"/>
  <c r="V23" i="23" s="1"/>
  <c r="V32" i="23" s="1"/>
  <c r="W16" i="23"/>
  <c r="W23" i="23" s="1"/>
  <c r="W32" i="23" s="1"/>
  <c r="X16" i="23"/>
  <c r="X23" i="23" s="1"/>
  <c r="X32" i="23" s="1"/>
  <c r="Y16" i="23"/>
  <c r="Y23" i="23" s="1"/>
  <c r="Y32" i="23" s="1"/>
  <c r="Z16" i="23"/>
  <c r="Z23" i="23" s="1"/>
  <c r="Z32" i="23" s="1"/>
  <c r="AA16" i="23"/>
  <c r="AA23" i="23" s="1"/>
  <c r="AA32" i="23" s="1"/>
  <c r="AB16" i="23"/>
  <c r="AB23" i="23" s="1"/>
  <c r="AB32" i="23" s="1"/>
  <c r="AC16" i="23"/>
  <c r="AC23" i="23" s="1"/>
  <c r="AC32" i="23" s="1"/>
  <c r="AD16" i="23"/>
  <c r="AD23" i="23" s="1"/>
  <c r="AD32" i="23" s="1"/>
  <c r="AE16" i="23"/>
  <c r="AE23" i="23" s="1"/>
  <c r="AE32" i="23" s="1"/>
  <c r="AF16" i="23"/>
  <c r="AF23" i="23" s="1"/>
  <c r="AF32" i="23" s="1"/>
  <c r="AG16" i="23"/>
  <c r="AG23" i="23" s="1"/>
  <c r="AG32" i="23" s="1"/>
  <c r="AH16" i="23"/>
  <c r="AH23" i="23" s="1"/>
  <c r="AH32" i="23" s="1"/>
  <c r="AI16" i="23"/>
  <c r="AI23" i="23" s="1"/>
  <c r="AI32" i="23" s="1"/>
  <c r="AJ16" i="23"/>
  <c r="AJ23" i="23" s="1"/>
  <c r="AJ32" i="23" s="1"/>
  <c r="AK16" i="23"/>
  <c r="AK23" i="23" s="1"/>
  <c r="AK32" i="23" s="1"/>
  <c r="AL16" i="23"/>
  <c r="AL23" i="23" s="1"/>
  <c r="AL32" i="23" s="1"/>
  <c r="C16" i="23"/>
  <c r="C23" i="23" s="1"/>
  <c r="C32" i="23" s="1"/>
  <c r="F9" i="23"/>
  <c r="E9" i="23"/>
  <c r="D9" i="23"/>
  <c r="C9" i="23"/>
  <c r="AL39" i="23" l="1"/>
  <c r="AH39" i="23"/>
  <c r="AD39" i="23"/>
  <c r="Z39" i="23"/>
  <c r="V39" i="23"/>
  <c r="R39" i="23"/>
  <c r="N39" i="23"/>
  <c r="J39" i="23"/>
  <c r="F39" i="23"/>
  <c r="AL42" i="23"/>
  <c r="AH42" i="23"/>
  <c r="AD42" i="23"/>
  <c r="Z42" i="23"/>
  <c r="V42" i="23"/>
  <c r="R42" i="23"/>
  <c r="N42" i="23"/>
  <c r="J42" i="23"/>
  <c r="F42" i="23"/>
  <c r="AL45" i="23"/>
  <c r="AH45" i="23"/>
  <c r="AD45" i="23"/>
  <c r="Z45" i="23"/>
  <c r="V45" i="23"/>
  <c r="R45" i="23"/>
  <c r="N45" i="23"/>
  <c r="J45" i="23"/>
  <c r="F45" i="23"/>
  <c r="AK39" i="23"/>
  <c r="AG39" i="23"/>
  <c r="AC39" i="23"/>
  <c r="Y39" i="23"/>
  <c r="U39" i="23"/>
  <c r="Q39" i="23"/>
  <c r="M39" i="23"/>
  <c r="I39" i="23"/>
  <c r="E39" i="23"/>
  <c r="AK42" i="23"/>
  <c r="AG42" i="23"/>
  <c r="AC42" i="23"/>
  <c r="Y42" i="23"/>
  <c r="U42" i="23"/>
  <c r="Q42" i="23"/>
  <c r="M42" i="23"/>
  <c r="I42" i="23"/>
  <c r="E42" i="23"/>
  <c r="AK45" i="23"/>
  <c r="AG45" i="23"/>
  <c r="AC45" i="23"/>
  <c r="Y45" i="23"/>
  <c r="U45" i="23"/>
  <c r="Q45" i="23"/>
  <c r="M45" i="23"/>
  <c r="I45" i="23"/>
  <c r="E45" i="23"/>
  <c r="V27" i="23"/>
  <c r="F27" i="23"/>
  <c r="C43" i="23"/>
  <c r="D33" i="23" s="1"/>
  <c r="Z27" i="23"/>
  <c r="J27" i="23"/>
  <c r="AD27" i="23"/>
  <c r="D43" i="23"/>
  <c r="E43" i="23" s="1"/>
  <c r="F43" i="23" s="1"/>
  <c r="G43" i="23" s="1"/>
  <c r="H43" i="23" s="1"/>
  <c r="I43" i="23" s="1"/>
  <c r="J43" i="23" s="1"/>
  <c r="K43" i="23" s="1"/>
  <c r="L43" i="23" s="1"/>
  <c r="M43" i="23" s="1"/>
  <c r="N43" i="23" s="1"/>
  <c r="O43" i="23" s="1"/>
  <c r="AL27" i="23"/>
  <c r="Y27" i="23"/>
  <c r="N27" i="23"/>
  <c r="E27" i="23"/>
  <c r="U26" i="23"/>
  <c r="E26" i="23"/>
  <c r="Q27" i="23"/>
  <c r="AG26" i="23"/>
  <c r="M26" i="23"/>
  <c r="AG27" i="23"/>
  <c r="U27" i="23"/>
  <c r="I27" i="23"/>
  <c r="AK26" i="23"/>
  <c r="Q26" i="23"/>
  <c r="I26" i="23"/>
  <c r="AF27" i="23"/>
  <c r="M27" i="23"/>
  <c r="AJ26" i="23"/>
  <c r="Y26" i="23"/>
  <c r="P26" i="23"/>
  <c r="H26" i="23"/>
  <c r="X25" i="23"/>
  <c r="AK27" i="23"/>
  <c r="AC27" i="23"/>
  <c r="AC26" i="23"/>
  <c r="AF26" i="23"/>
  <c r="X26" i="23"/>
  <c r="AH27" i="23"/>
  <c r="R27" i="23"/>
  <c r="G25" i="23"/>
  <c r="AI25" i="23"/>
  <c r="AE25" i="23"/>
  <c r="AA25" i="23"/>
  <c r="W25" i="23"/>
  <c r="S25" i="23"/>
  <c r="O25" i="23"/>
  <c r="K25" i="23"/>
  <c r="AI26" i="23"/>
  <c r="AE26" i="23"/>
  <c r="AA26" i="23"/>
  <c r="W26" i="23"/>
  <c r="S26" i="23"/>
  <c r="O26" i="23"/>
  <c r="K26" i="23"/>
  <c r="G26" i="23"/>
  <c r="AL25" i="23"/>
  <c r="AH25" i="23"/>
  <c r="AD25" i="23"/>
  <c r="Z25" i="23"/>
  <c r="V25" i="23"/>
  <c r="R25" i="23"/>
  <c r="N25" i="23"/>
  <c r="J25" i="23"/>
  <c r="F25" i="23"/>
  <c r="C24" i="23"/>
  <c r="C37" i="23" s="1"/>
  <c r="P33" i="23" l="1"/>
  <c r="P43" i="23" s="1"/>
  <c r="Q43" i="23" s="1"/>
  <c r="R43" i="23" s="1"/>
  <c r="S43" i="23" s="1"/>
  <c r="T43" i="23" s="1"/>
  <c r="U43" i="23" s="1"/>
  <c r="V43" i="23" s="1"/>
  <c r="W43" i="23" s="1"/>
  <c r="X43" i="23" s="1"/>
  <c r="Y43" i="23" s="1"/>
  <c r="Z43" i="23" s="1"/>
  <c r="AA43" i="23" s="1"/>
  <c r="C27" i="23"/>
  <c r="C40" i="23" s="1"/>
  <c r="D40" i="23" s="1"/>
  <c r="C26" i="23"/>
  <c r="D35" i="23" s="1"/>
  <c r="C25" i="23"/>
  <c r="D34" i="23" s="1"/>
  <c r="E19" i="13"/>
  <c r="F19" i="13"/>
  <c r="G19" i="13"/>
  <c r="H19" i="13"/>
  <c r="I19" i="13"/>
  <c r="J19" i="13"/>
  <c r="K19" i="13"/>
  <c r="L19" i="13"/>
  <c r="M19" i="13"/>
  <c r="N19" i="13"/>
  <c r="O19" i="13"/>
  <c r="P19" i="13"/>
  <c r="Q19" i="13"/>
  <c r="R19" i="13"/>
  <c r="S19" i="13"/>
  <c r="T19" i="13"/>
  <c r="U19" i="13"/>
  <c r="V19" i="13"/>
  <c r="W19" i="13"/>
  <c r="X19" i="13"/>
  <c r="Y19" i="13"/>
  <c r="Z19" i="13"/>
  <c r="AA19" i="13"/>
  <c r="AB19" i="13"/>
  <c r="AC19" i="13"/>
  <c r="AD19" i="13"/>
  <c r="AE19" i="13"/>
  <c r="AF19" i="13"/>
  <c r="AG19" i="13"/>
  <c r="AH19" i="13"/>
  <c r="AI19" i="13"/>
  <c r="AJ19" i="13"/>
  <c r="AK19" i="13"/>
  <c r="AL19" i="13"/>
  <c r="AM19" i="13"/>
  <c r="D19" i="13"/>
  <c r="E6" i="14"/>
  <c r="F6" i="14"/>
  <c r="G6" i="14"/>
  <c r="H6" i="14"/>
  <c r="I6" i="14"/>
  <c r="J6" i="14"/>
  <c r="K6" i="14"/>
  <c r="J10" i="16" s="1"/>
  <c r="L6" i="14"/>
  <c r="K10" i="16" s="1"/>
  <c r="M6" i="14"/>
  <c r="L10" i="16" s="1"/>
  <c r="N6" i="14"/>
  <c r="O6" i="14"/>
  <c r="N10" i="16" s="1"/>
  <c r="P6" i="14"/>
  <c r="O10" i="16" s="1"/>
  <c r="Q6" i="14"/>
  <c r="P10" i="16" s="1"/>
  <c r="R6" i="14"/>
  <c r="S6" i="14"/>
  <c r="R10" i="16" s="1"/>
  <c r="T6" i="14"/>
  <c r="S10" i="16" s="1"/>
  <c r="U6" i="14"/>
  <c r="T10" i="16" s="1"/>
  <c r="V6" i="14"/>
  <c r="W6" i="14"/>
  <c r="V10" i="16" s="1"/>
  <c r="X6" i="14"/>
  <c r="W10" i="16" s="1"/>
  <c r="Y6" i="14"/>
  <c r="X10" i="16" s="1"/>
  <c r="Z6" i="14"/>
  <c r="AA6" i="14"/>
  <c r="Z10" i="16" s="1"/>
  <c r="AB6" i="14"/>
  <c r="AA10" i="16" s="1"/>
  <c r="AC6" i="14"/>
  <c r="AB10" i="16" s="1"/>
  <c r="AD6" i="14"/>
  <c r="AE6" i="14"/>
  <c r="AD10" i="16" s="1"/>
  <c r="AF6" i="14"/>
  <c r="AE10" i="16" s="1"/>
  <c r="AG6" i="14"/>
  <c r="AF10" i="16" s="1"/>
  <c r="AH6" i="14"/>
  <c r="AI6" i="14"/>
  <c r="AH10" i="16" s="1"/>
  <c r="AJ6" i="14"/>
  <c r="AI10" i="16" s="1"/>
  <c r="AK6" i="14"/>
  <c r="AJ10" i="16" s="1"/>
  <c r="AL6" i="14"/>
  <c r="AM6" i="14"/>
  <c r="AL10" i="16" s="1"/>
  <c r="D6" i="14"/>
  <c r="C10" i="16" s="1"/>
  <c r="D10" i="16"/>
  <c r="E10" i="16"/>
  <c r="F10" i="16"/>
  <c r="G10" i="16"/>
  <c r="H10" i="16"/>
  <c r="I10" i="16"/>
  <c r="M10" i="16"/>
  <c r="Q10" i="16"/>
  <c r="U10" i="16"/>
  <c r="Y10" i="16"/>
  <c r="AC10" i="16"/>
  <c r="AG10" i="16"/>
  <c r="AK10" i="16"/>
  <c r="C20" i="12"/>
  <c r="D20" i="12"/>
  <c r="E20" i="12"/>
  <c r="F20" i="12"/>
  <c r="G20" i="12"/>
  <c r="H20" i="12"/>
  <c r="I20" i="12"/>
  <c r="J20" i="12"/>
  <c r="K20" i="12"/>
  <c r="L20" i="12"/>
  <c r="M20" i="12"/>
  <c r="N20" i="12"/>
  <c r="O20" i="12"/>
  <c r="P20" i="12"/>
  <c r="Q20" i="12"/>
  <c r="R20" i="12"/>
  <c r="S20" i="12"/>
  <c r="T20" i="12"/>
  <c r="U20" i="12"/>
  <c r="V20" i="12"/>
  <c r="W20" i="12"/>
  <c r="X20" i="12"/>
  <c r="Y20" i="12"/>
  <c r="Z20" i="12"/>
  <c r="AA20" i="12"/>
  <c r="AB20" i="12"/>
  <c r="AC20" i="12"/>
  <c r="AD20" i="12"/>
  <c r="AE20" i="12"/>
  <c r="AF20" i="12"/>
  <c r="AG20" i="12"/>
  <c r="AH20" i="12"/>
  <c r="AI20" i="12"/>
  <c r="AJ20" i="12"/>
  <c r="AK20" i="12"/>
  <c r="C21" i="12"/>
  <c r="D21" i="12"/>
  <c r="E21" i="12"/>
  <c r="F21" i="12"/>
  <c r="G21" i="12"/>
  <c r="H21" i="12"/>
  <c r="I21" i="12"/>
  <c r="J21" i="12"/>
  <c r="K21" i="12"/>
  <c r="L21" i="12"/>
  <c r="M21" i="12"/>
  <c r="N21" i="12"/>
  <c r="O21" i="12"/>
  <c r="P21" i="12"/>
  <c r="Q21" i="12"/>
  <c r="R21" i="12"/>
  <c r="S21" i="12"/>
  <c r="T21" i="12"/>
  <c r="U21" i="12"/>
  <c r="V21" i="12"/>
  <c r="W21" i="12"/>
  <c r="X21" i="12"/>
  <c r="Y21" i="12"/>
  <c r="Z21" i="12"/>
  <c r="AA21" i="12"/>
  <c r="AB21" i="12"/>
  <c r="AC21" i="12"/>
  <c r="AD21" i="12"/>
  <c r="AE21" i="12"/>
  <c r="AF21" i="12"/>
  <c r="AG21" i="12"/>
  <c r="AH21" i="12"/>
  <c r="AI21" i="12"/>
  <c r="AJ21" i="12"/>
  <c r="AK21" i="12"/>
  <c r="C22" i="12"/>
  <c r="D22" i="12"/>
  <c r="E22" i="12"/>
  <c r="F22" i="12"/>
  <c r="G22" i="12"/>
  <c r="H22" i="12"/>
  <c r="I22" i="12"/>
  <c r="J22" i="12"/>
  <c r="K22" i="12"/>
  <c r="L22" i="12"/>
  <c r="M22" i="12"/>
  <c r="N22" i="12"/>
  <c r="O22" i="12"/>
  <c r="P22" i="12"/>
  <c r="Q22" i="12"/>
  <c r="R22" i="12"/>
  <c r="S22" i="12"/>
  <c r="T22" i="12"/>
  <c r="U22" i="12"/>
  <c r="V22" i="12"/>
  <c r="W22" i="12"/>
  <c r="X22" i="12"/>
  <c r="Y22" i="12"/>
  <c r="Z22" i="12"/>
  <c r="AA22" i="12"/>
  <c r="AB22" i="12"/>
  <c r="AC22" i="12"/>
  <c r="AD22" i="12"/>
  <c r="AE22" i="12"/>
  <c r="AF22" i="12"/>
  <c r="AG22" i="12"/>
  <c r="AH22" i="12"/>
  <c r="AI22" i="12"/>
  <c r="AJ22" i="12"/>
  <c r="AK22" i="12"/>
  <c r="C23" i="12"/>
  <c r="D23" i="12"/>
  <c r="E23" i="12"/>
  <c r="F23" i="12"/>
  <c r="G23" i="12"/>
  <c r="H23" i="12"/>
  <c r="I23" i="12"/>
  <c r="J23" i="12"/>
  <c r="K23" i="12"/>
  <c r="L23" i="12"/>
  <c r="M23" i="12"/>
  <c r="N23" i="12"/>
  <c r="O23" i="12"/>
  <c r="P23" i="12"/>
  <c r="Q23" i="12"/>
  <c r="R23" i="12"/>
  <c r="S23" i="12"/>
  <c r="T23" i="12"/>
  <c r="U23" i="12"/>
  <c r="V23" i="12"/>
  <c r="W23" i="12"/>
  <c r="X23" i="12"/>
  <c r="Y23" i="12"/>
  <c r="Z23" i="12"/>
  <c r="AA23" i="12"/>
  <c r="AB23" i="12"/>
  <c r="AC23" i="12"/>
  <c r="AD23" i="12"/>
  <c r="AE23" i="12"/>
  <c r="AF23" i="12"/>
  <c r="AG23" i="12"/>
  <c r="AH23" i="12"/>
  <c r="AI23" i="12"/>
  <c r="AJ23" i="12"/>
  <c r="AK23" i="12"/>
  <c r="C24" i="12"/>
  <c r="D24" i="12"/>
  <c r="E24" i="12"/>
  <c r="F24" i="12"/>
  <c r="G24" i="12"/>
  <c r="H24" i="12"/>
  <c r="I24" i="12"/>
  <c r="J24" i="12"/>
  <c r="K24" i="12"/>
  <c r="L24" i="12"/>
  <c r="M24" i="12"/>
  <c r="N24" i="12"/>
  <c r="O24" i="12"/>
  <c r="P24" i="12"/>
  <c r="Q24" i="12"/>
  <c r="R24" i="12"/>
  <c r="S24" i="12"/>
  <c r="T24" i="12"/>
  <c r="U24" i="12"/>
  <c r="V24" i="12"/>
  <c r="W24" i="12"/>
  <c r="X24" i="12"/>
  <c r="Y24" i="12"/>
  <c r="Z24" i="12"/>
  <c r="AA24" i="12"/>
  <c r="AB24" i="12"/>
  <c r="AC24" i="12"/>
  <c r="AD24" i="12"/>
  <c r="AE24" i="12"/>
  <c r="AF24" i="12"/>
  <c r="AG24" i="12"/>
  <c r="AH24" i="12"/>
  <c r="AI24" i="12"/>
  <c r="AJ24" i="12"/>
  <c r="AK24" i="12"/>
  <c r="C25" i="12"/>
  <c r="D25" i="12"/>
  <c r="E25" i="12"/>
  <c r="F25" i="12"/>
  <c r="G25" i="12"/>
  <c r="H25" i="12"/>
  <c r="I25" i="12"/>
  <c r="J25" i="12"/>
  <c r="K25" i="12"/>
  <c r="L25" i="12"/>
  <c r="M25" i="12"/>
  <c r="N25" i="12"/>
  <c r="O25" i="12"/>
  <c r="P25" i="12"/>
  <c r="Q25" i="12"/>
  <c r="R25" i="12"/>
  <c r="S25" i="12"/>
  <c r="T25" i="12"/>
  <c r="U25" i="12"/>
  <c r="V25" i="12"/>
  <c r="W25" i="12"/>
  <c r="X25" i="12"/>
  <c r="Y25" i="12"/>
  <c r="Z25" i="12"/>
  <c r="AA25" i="12"/>
  <c r="AB25" i="12"/>
  <c r="AC25" i="12"/>
  <c r="AD25" i="12"/>
  <c r="AE25" i="12"/>
  <c r="AF25" i="12"/>
  <c r="AG25" i="12"/>
  <c r="AH25" i="12"/>
  <c r="AI25" i="12"/>
  <c r="AJ25" i="12"/>
  <c r="AK25" i="12"/>
  <c r="C26" i="12"/>
  <c r="D26" i="12"/>
  <c r="E26" i="12"/>
  <c r="F26" i="12"/>
  <c r="G26" i="12"/>
  <c r="H26" i="12"/>
  <c r="I26" i="12"/>
  <c r="J26" i="12"/>
  <c r="K26" i="12"/>
  <c r="L26" i="12"/>
  <c r="M26" i="12"/>
  <c r="N26" i="12"/>
  <c r="O26" i="12"/>
  <c r="P26" i="12"/>
  <c r="Q26" i="12"/>
  <c r="R26" i="12"/>
  <c r="S26" i="12"/>
  <c r="T26" i="12"/>
  <c r="U26" i="12"/>
  <c r="V26" i="12"/>
  <c r="W26" i="12"/>
  <c r="X26" i="12"/>
  <c r="Y26" i="12"/>
  <c r="Z26" i="12"/>
  <c r="AA26" i="12"/>
  <c r="AB26" i="12"/>
  <c r="AC26" i="12"/>
  <c r="AD26" i="12"/>
  <c r="AE26" i="12"/>
  <c r="AF26" i="12"/>
  <c r="AG26" i="12"/>
  <c r="AH26" i="12"/>
  <c r="AI26" i="12"/>
  <c r="AJ26" i="12"/>
  <c r="AK26" i="12"/>
  <c r="C28" i="12"/>
  <c r="D28" i="12"/>
  <c r="E28" i="12"/>
  <c r="F28" i="12"/>
  <c r="G28" i="12"/>
  <c r="H28" i="12"/>
  <c r="I28" i="12"/>
  <c r="J28" i="12"/>
  <c r="K28" i="12"/>
  <c r="L28" i="12"/>
  <c r="M28" i="12"/>
  <c r="N28" i="12"/>
  <c r="O28" i="12"/>
  <c r="P28" i="12"/>
  <c r="Q28" i="12"/>
  <c r="R28" i="12"/>
  <c r="S28" i="12"/>
  <c r="T28" i="12"/>
  <c r="U28" i="12"/>
  <c r="V28" i="12"/>
  <c r="W28" i="12"/>
  <c r="X28" i="12"/>
  <c r="Y28" i="12"/>
  <c r="Z28" i="12"/>
  <c r="AA28" i="12"/>
  <c r="AB28" i="12"/>
  <c r="AC28" i="12"/>
  <c r="AD28" i="12"/>
  <c r="AE28" i="12"/>
  <c r="AF28" i="12"/>
  <c r="AG28" i="12"/>
  <c r="AH28" i="12"/>
  <c r="AI28" i="12"/>
  <c r="AJ28" i="12"/>
  <c r="AK28" i="12"/>
  <c r="C29" i="12"/>
  <c r="D29" i="12"/>
  <c r="E29" i="12"/>
  <c r="F29" i="12"/>
  <c r="G29" i="12"/>
  <c r="H29" i="12"/>
  <c r="I29" i="12"/>
  <c r="J29" i="12"/>
  <c r="K29" i="12"/>
  <c r="L29" i="12"/>
  <c r="M29" i="12"/>
  <c r="N29" i="12"/>
  <c r="O29" i="12"/>
  <c r="P29" i="12"/>
  <c r="Q29" i="12"/>
  <c r="R29" i="12"/>
  <c r="S29" i="12"/>
  <c r="T29" i="12"/>
  <c r="U29" i="12"/>
  <c r="V29" i="12"/>
  <c r="W29" i="12"/>
  <c r="X29" i="12"/>
  <c r="Y29" i="12"/>
  <c r="Z29" i="12"/>
  <c r="AA29" i="12"/>
  <c r="AB29" i="12"/>
  <c r="AC29" i="12"/>
  <c r="AD29" i="12"/>
  <c r="AE29" i="12"/>
  <c r="AF29" i="12"/>
  <c r="AG29" i="12"/>
  <c r="AH29" i="12"/>
  <c r="AI29" i="12"/>
  <c r="AJ29" i="12"/>
  <c r="AK29" i="12"/>
  <c r="C30" i="12"/>
  <c r="D30" i="12"/>
  <c r="E30" i="12"/>
  <c r="F30" i="12"/>
  <c r="G30" i="12"/>
  <c r="H30" i="12"/>
  <c r="I30" i="12"/>
  <c r="J30" i="12"/>
  <c r="K30" i="12"/>
  <c r="L30" i="12"/>
  <c r="M30" i="12"/>
  <c r="N30" i="12"/>
  <c r="O30" i="12"/>
  <c r="P30" i="12"/>
  <c r="Q30" i="12"/>
  <c r="R30" i="12"/>
  <c r="S30" i="12"/>
  <c r="T30" i="12"/>
  <c r="U30" i="12"/>
  <c r="V30" i="12"/>
  <c r="W30" i="12"/>
  <c r="X30" i="12"/>
  <c r="Y30" i="12"/>
  <c r="Z30" i="12"/>
  <c r="AA30" i="12"/>
  <c r="AB30" i="12"/>
  <c r="AC30" i="12"/>
  <c r="AD30" i="12"/>
  <c r="AE30" i="12"/>
  <c r="AF30" i="12"/>
  <c r="AG30" i="12"/>
  <c r="AH30" i="12"/>
  <c r="AI30" i="12"/>
  <c r="AJ30" i="12"/>
  <c r="AK30" i="12"/>
  <c r="C31" i="12"/>
  <c r="D31" i="12"/>
  <c r="E31" i="12"/>
  <c r="F31" i="12"/>
  <c r="G31" i="12"/>
  <c r="H31" i="12"/>
  <c r="I31" i="12"/>
  <c r="J31" i="12"/>
  <c r="K31" i="12"/>
  <c r="L31" i="12"/>
  <c r="M31" i="12"/>
  <c r="N31" i="12"/>
  <c r="O31" i="12"/>
  <c r="P31" i="12"/>
  <c r="Q31" i="12"/>
  <c r="R31" i="12"/>
  <c r="S31" i="12"/>
  <c r="T31" i="12"/>
  <c r="U31" i="12"/>
  <c r="V31" i="12"/>
  <c r="W31" i="12"/>
  <c r="X31" i="12"/>
  <c r="Y31" i="12"/>
  <c r="Z31" i="12"/>
  <c r="AA31" i="12"/>
  <c r="AB31" i="12"/>
  <c r="AC31" i="12"/>
  <c r="AD31" i="12"/>
  <c r="AE31" i="12"/>
  <c r="AF31" i="12"/>
  <c r="AG31" i="12"/>
  <c r="AH31" i="12"/>
  <c r="AI31" i="12"/>
  <c r="AJ31" i="12"/>
  <c r="AK31" i="12"/>
  <c r="C32" i="12"/>
  <c r="D32" i="12"/>
  <c r="E32" i="12"/>
  <c r="F32" i="12"/>
  <c r="G32" i="12"/>
  <c r="H32" i="12"/>
  <c r="I32" i="12"/>
  <c r="J32" i="12"/>
  <c r="K32" i="12"/>
  <c r="L32" i="12"/>
  <c r="M32" i="12"/>
  <c r="N32" i="12"/>
  <c r="O32" i="12"/>
  <c r="P32" i="12"/>
  <c r="Q32" i="12"/>
  <c r="R32" i="12"/>
  <c r="S32" i="12"/>
  <c r="T32" i="12"/>
  <c r="U32" i="12"/>
  <c r="V32" i="12"/>
  <c r="W32" i="12"/>
  <c r="X32" i="12"/>
  <c r="Y32" i="12"/>
  <c r="Z32" i="12"/>
  <c r="AA32" i="12"/>
  <c r="AB32" i="12"/>
  <c r="AC32" i="12"/>
  <c r="AD32" i="12"/>
  <c r="AE32" i="12"/>
  <c r="AF32" i="12"/>
  <c r="AG32" i="12"/>
  <c r="AH32" i="12"/>
  <c r="AI32" i="12"/>
  <c r="AJ32" i="12"/>
  <c r="AK32" i="12"/>
  <c r="C33" i="12"/>
  <c r="D33" i="12"/>
  <c r="E33" i="12"/>
  <c r="F33" i="12"/>
  <c r="G33" i="12"/>
  <c r="H33" i="12"/>
  <c r="I33" i="12"/>
  <c r="J33" i="12"/>
  <c r="K33" i="12"/>
  <c r="L33" i="12"/>
  <c r="M33" i="12"/>
  <c r="N33" i="12"/>
  <c r="O33" i="12"/>
  <c r="P33" i="12"/>
  <c r="Q33" i="12"/>
  <c r="R33" i="12"/>
  <c r="S33" i="12"/>
  <c r="T33" i="12"/>
  <c r="U33" i="12"/>
  <c r="V33" i="12"/>
  <c r="W33" i="12"/>
  <c r="X33" i="12"/>
  <c r="Y33" i="12"/>
  <c r="Z33" i="12"/>
  <c r="AA33" i="12"/>
  <c r="AB33" i="12"/>
  <c r="AC33" i="12"/>
  <c r="AD33" i="12"/>
  <c r="AE33" i="12"/>
  <c r="AF33" i="12"/>
  <c r="AG33" i="12"/>
  <c r="AH33" i="12"/>
  <c r="AI33" i="12"/>
  <c r="AJ33" i="12"/>
  <c r="AK33" i="12"/>
  <c r="C34" i="12"/>
  <c r="D34" i="12"/>
  <c r="E34" i="12"/>
  <c r="F34" i="12"/>
  <c r="G34" i="12"/>
  <c r="H34" i="12"/>
  <c r="I34" i="12"/>
  <c r="J34" i="12"/>
  <c r="K34" i="12"/>
  <c r="L34" i="12"/>
  <c r="M34" i="12"/>
  <c r="N34" i="12"/>
  <c r="O34" i="12"/>
  <c r="P34" i="12"/>
  <c r="Q34" i="12"/>
  <c r="R34" i="12"/>
  <c r="S34" i="12"/>
  <c r="T34" i="12"/>
  <c r="U34" i="12"/>
  <c r="V34" i="12"/>
  <c r="W34" i="12"/>
  <c r="X34" i="12"/>
  <c r="Y34" i="12"/>
  <c r="Z34" i="12"/>
  <c r="AA34" i="12"/>
  <c r="AB34" i="12"/>
  <c r="AC34" i="12"/>
  <c r="AD34" i="12"/>
  <c r="AE34" i="12"/>
  <c r="AF34" i="12"/>
  <c r="AG34" i="12"/>
  <c r="AH34" i="12"/>
  <c r="AI34" i="12"/>
  <c r="AJ34" i="12"/>
  <c r="AK34" i="12"/>
  <c r="C35" i="12"/>
  <c r="D35" i="12"/>
  <c r="E35" i="12"/>
  <c r="F35" i="12"/>
  <c r="G35" i="12"/>
  <c r="H35" i="12"/>
  <c r="I35" i="12"/>
  <c r="J35" i="12"/>
  <c r="K35" i="12"/>
  <c r="L35" i="12"/>
  <c r="M35" i="12"/>
  <c r="N35" i="12"/>
  <c r="O35" i="12"/>
  <c r="P35" i="12"/>
  <c r="Q35" i="12"/>
  <c r="R35" i="12"/>
  <c r="S35" i="12"/>
  <c r="T35" i="12"/>
  <c r="U35" i="12"/>
  <c r="V35" i="12"/>
  <c r="W35" i="12"/>
  <c r="X35" i="12"/>
  <c r="Y35" i="12"/>
  <c r="Z35" i="12"/>
  <c r="AA35" i="12"/>
  <c r="AB35" i="12"/>
  <c r="AC35" i="12"/>
  <c r="AD35" i="12"/>
  <c r="AE35" i="12"/>
  <c r="AF35" i="12"/>
  <c r="AG35" i="12"/>
  <c r="AH35" i="12"/>
  <c r="AI35" i="12"/>
  <c r="AJ35" i="12"/>
  <c r="AK35" i="12"/>
  <c r="C36" i="12"/>
  <c r="D36" i="12"/>
  <c r="E36" i="12"/>
  <c r="F36" i="12"/>
  <c r="G36" i="12"/>
  <c r="H36" i="12"/>
  <c r="I36" i="12"/>
  <c r="J36" i="12"/>
  <c r="K36" i="12"/>
  <c r="L36" i="12"/>
  <c r="M36" i="12"/>
  <c r="N36" i="12"/>
  <c r="O36" i="12"/>
  <c r="P36" i="12"/>
  <c r="Q36" i="12"/>
  <c r="R36" i="12"/>
  <c r="S36" i="12"/>
  <c r="T36" i="12"/>
  <c r="U36" i="12"/>
  <c r="V36" i="12"/>
  <c r="W36" i="12"/>
  <c r="X36" i="12"/>
  <c r="Y36" i="12"/>
  <c r="Z36" i="12"/>
  <c r="AA36" i="12"/>
  <c r="AB36" i="12"/>
  <c r="AC36" i="12"/>
  <c r="AD36" i="12"/>
  <c r="AE36" i="12"/>
  <c r="AF36" i="12"/>
  <c r="AG36" i="12"/>
  <c r="AH36" i="12"/>
  <c r="AI36" i="12"/>
  <c r="AJ36" i="12"/>
  <c r="AK36" i="12"/>
  <c r="C37" i="12"/>
  <c r="D37" i="12"/>
  <c r="E37" i="12"/>
  <c r="F37" i="12"/>
  <c r="G37" i="12"/>
  <c r="H37" i="12"/>
  <c r="I37" i="12"/>
  <c r="J37" i="12"/>
  <c r="K37" i="12"/>
  <c r="L37" i="12"/>
  <c r="M37" i="12"/>
  <c r="N37" i="12"/>
  <c r="O37" i="12"/>
  <c r="P37" i="12"/>
  <c r="Q37" i="12"/>
  <c r="R37" i="12"/>
  <c r="S37" i="12"/>
  <c r="T37" i="12"/>
  <c r="U37" i="12"/>
  <c r="V37" i="12"/>
  <c r="W37" i="12"/>
  <c r="X37" i="12"/>
  <c r="Y37" i="12"/>
  <c r="Z37" i="12"/>
  <c r="AA37" i="12"/>
  <c r="AB37" i="12"/>
  <c r="AC37" i="12"/>
  <c r="AD37" i="12"/>
  <c r="AE37" i="12"/>
  <c r="AF37" i="12"/>
  <c r="AG37" i="12"/>
  <c r="AH37" i="12"/>
  <c r="AI37" i="12"/>
  <c r="AJ37" i="12"/>
  <c r="AK37" i="12"/>
  <c r="C38" i="12"/>
  <c r="D38" i="12"/>
  <c r="E38" i="12"/>
  <c r="F38" i="12"/>
  <c r="G38" i="12"/>
  <c r="H38" i="12"/>
  <c r="I38" i="12"/>
  <c r="J38" i="12"/>
  <c r="K38" i="12"/>
  <c r="L38" i="12"/>
  <c r="M38" i="12"/>
  <c r="N38" i="12"/>
  <c r="O38" i="12"/>
  <c r="P38" i="12"/>
  <c r="Q38" i="12"/>
  <c r="R38" i="12"/>
  <c r="S38" i="12"/>
  <c r="T38" i="12"/>
  <c r="U38" i="12"/>
  <c r="V38" i="12"/>
  <c r="W38" i="12"/>
  <c r="X38" i="12"/>
  <c r="Y38" i="12"/>
  <c r="Z38" i="12"/>
  <c r="AA38" i="12"/>
  <c r="AB38" i="12"/>
  <c r="AC38" i="12"/>
  <c r="AD38" i="12"/>
  <c r="AE38" i="12"/>
  <c r="AF38" i="12"/>
  <c r="AG38" i="12"/>
  <c r="AH38" i="12"/>
  <c r="AI38" i="12"/>
  <c r="AJ38" i="12"/>
  <c r="AK38" i="12"/>
  <c r="C39" i="12"/>
  <c r="D39" i="12"/>
  <c r="E39" i="12"/>
  <c r="F39" i="12"/>
  <c r="G39" i="12"/>
  <c r="H39" i="12"/>
  <c r="I39" i="12"/>
  <c r="J39" i="12"/>
  <c r="K39" i="12"/>
  <c r="L39" i="12"/>
  <c r="M39" i="12"/>
  <c r="N39" i="12"/>
  <c r="O39" i="12"/>
  <c r="P39" i="12"/>
  <c r="Q39" i="12"/>
  <c r="R39" i="12"/>
  <c r="S39" i="12"/>
  <c r="T39" i="12"/>
  <c r="U39" i="12"/>
  <c r="V39" i="12"/>
  <c r="W39" i="12"/>
  <c r="X39" i="12"/>
  <c r="Y39" i="12"/>
  <c r="Z39" i="12"/>
  <c r="AA39" i="12"/>
  <c r="AB39" i="12"/>
  <c r="AC39" i="12"/>
  <c r="AD39" i="12"/>
  <c r="AE39" i="12"/>
  <c r="AF39" i="12"/>
  <c r="AG39" i="12"/>
  <c r="AH39" i="12"/>
  <c r="AI39" i="12"/>
  <c r="AJ39" i="12"/>
  <c r="AK39" i="12"/>
  <c r="B29" i="12"/>
  <c r="B30" i="12"/>
  <c r="B31" i="12"/>
  <c r="B32" i="12"/>
  <c r="B33" i="12"/>
  <c r="B34" i="12"/>
  <c r="B35" i="12"/>
  <c r="B36" i="12"/>
  <c r="B37" i="12"/>
  <c r="B38" i="12"/>
  <c r="B39" i="12"/>
  <c r="B28" i="12"/>
  <c r="B21" i="12"/>
  <c r="B22" i="12"/>
  <c r="B23" i="12"/>
  <c r="B24" i="12"/>
  <c r="B25" i="12"/>
  <c r="B26" i="12"/>
  <c r="B20" i="12"/>
  <c r="C15" i="12"/>
  <c r="D15" i="12"/>
  <c r="E15" i="12"/>
  <c r="F15" i="12"/>
  <c r="G15" i="12"/>
  <c r="H15" i="12"/>
  <c r="I15" i="12"/>
  <c r="J15" i="12"/>
  <c r="K15" i="12"/>
  <c r="L15" i="12"/>
  <c r="M15" i="12"/>
  <c r="N15" i="12"/>
  <c r="O15" i="12"/>
  <c r="P15" i="12"/>
  <c r="Q15" i="12"/>
  <c r="R15" i="12"/>
  <c r="S15" i="12"/>
  <c r="T15" i="12"/>
  <c r="U15" i="12"/>
  <c r="V15" i="12"/>
  <c r="W15" i="12"/>
  <c r="X15" i="12"/>
  <c r="Y15" i="12"/>
  <c r="Z15" i="12"/>
  <c r="AA15" i="12"/>
  <c r="AB15" i="12"/>
  <c r="AC15" i="12"/>
  <c r="AD15" i="12"/>
  <c r="AE15" i="12"/>
  <c r="AF15" i="12"/>
  <c r="AG15" i="12"/>
  <c r="AH15" i="12"/>
  <c r="AI15" i="12"/>
  <c r="AJ15" i="12"/>
  <c r="AK15" i="12"/>
  <c r="C16" i="12"/>
  <c r="D16" i="12"/>
  <c r="E16" i="12"/>
  <c r="F16" i="12"/>
  <c r="G16" i="12"/>
  <c r="H16" i="12"/>
  <c r="I16" i="12"/>
  <c r="J16" i="12"/>
  <c r="K16" i="12"/>
  <c r="L16" i="12"/>
  <c r="M16" i="12"/>
  <c r="N16" i="12"/>
  <c r="O16" i="12"/>
  <c r="P16" i="12"/>
  <c r="Q16" i="12"/>
  <c r="R16" i="12"/>
  <c r="S16" i="12"/>
  <c r="T16" i="12"/>
  <c r="U16" i="12"/>
  <c r="V16" i="12"/>
  <c r="W16" i="12"/>
  <c r="X16" i="12"/>
  <c r="Y16" i="12"/>
  <c r="Z16" i="12"/>
  <c r="AA16" i="12"/>
  <c r="AB16" i="12"/>
  <c r="AC16" i="12"/>
  <c r="AD16" i="12"/>
  <c r="AE16" i="12"/>
  <c r="AF16" i="12"/>
  <c r="AG16" i="12"/>
  <c r="AH16" i="12"/>
  <c r="AI16" i="12"/>
  <c r="AJ16" i="12"/>
  <c r="AK16" i="12"/>
  <c r="C17" i="12"/>
  <c r="D17" i="12"/>
  <c r="E17" i="12"/>
  <c r="F17" i="12"/>
  <c r="G17" i="12"/>
  <c r="H17" i="12"/>
  <c r="I17" i="12"/>
  <c r="J17" i="12"/>
  <c r="K17" i="12"/>
  <c r="L17" i="12"/>
  <c r="M17" i="12"/>
  <c r="N17" i="12"/>
  <c r="O17" i="12"/>
  <c r="P17" i="12"/>
  <c r="Q17" i="12"/>
  <c r="R17" i="12"/>
  <c r="S17" i="12"/>
  <c r="T17" i="12"/>
  <c r="U17" i="12"/>
  <c r="V17" i="12"/>
  <c r="W17" i="12"/>
  <c r="X17" i="12"/>
  <c r="Y17" i="12"/>
  <c r="Z17" i="12"/>
  <c r="AA17" i="12"/>
  <c r="AB17" i="12"/>
  <c r="AC17" i="12"/>
  <c r="AD17" i="12"/>
  <c r="AE17" i="12"/>
  <c r="AF17" i="12"/>
  <c r="AG17" i="12"/>
  <c r="AH17" i="12"/>
  <c r="AI17" i="12"/>
  <c r="AJ17" i="12"/>
  <c r="AK17" i="12"/>
  <c r="B16" i="12"/>
  <c r="B17" i="12"/>
  <c r="B15" i="12"/>
  <c r="AM101" i="22"/>
  <c r="AL101" i="22"/>
  <c r="AK101" i="22"/>
  <c r="AJ101" i="22"/>
  <c r="AI101" i="22"/>
  <c r="AH101" i="22"/>
  <c r="AG101" i="22"/>
  <c r="AF101" i="22"/>
  <c r="AE101" i="22"/>
  <c r="AD101" i="22"/>
  <c r="AC101" i="22"/>
  <c r="AB101" i="22"/>
  <c r="AA101" i="22"/>
  <c r="Z101" i="22"/>
  <c r="Y101" i="22"/>
  <c r="X101" i="22"/>
  <c r="W101" i="22"/>
  <c r="V101" i="22"/>
  <c r="U101" i="22"/>
  <c r="T101" i="22"/>
  <c r="S101" i="22"/>
  <c r="R101" i="22"/>
  <c r="Q101" i="22"/>
  <c r="P101" i="22"/>
  <c r="O101" i="22"/>
  <c r="N101" i="22"/>
  <c r="M101" i="22"/>
  <c r="L101" i="22"/>
  <c r="K101" i="22"/>
  <c r="J101" i="22"/>
  <c r="I101" i="22"/>
  <c r="H101" i="22"/>
  <c r="G101" i="22"/>
  <c r="F101" i="22"/>
  <c r="E101" i="22"/>
  <c r="D101" i="22"/>
  <c r="F79" i="22"/>
  <c r="G79" i="22"/>
  <c r="H79" i="22"/>
  <c r="I79" i="22"/>
  <c r="J79" i="22"/>
  <c r="K79" i="22"/>
  <c r="L79" i="22"/>
  <c r="M79" i="22"/>
  <c r="N79" i="22"/>
  <c r="O79" i="22"/>
  <c r="P79" i="22"/>
  <c r="Q79" i="22"/>
  <c r="R79" i="22"/>
  <c r="S79" i="22"/>
  <c r="T79" i="22"/>
  <c r="U79" i="22"/>
  <c r="V79" i="22"/>
  <c r="W79" i="22"/>
  <c r="X79" i="22"/>
  <c r="Y79" i="22"/>
  <c r="Z79" i="22"/>
  <c r="AA79" i="22"/>
  <c r="AB79" i="22"/>
  <c r="AC79" i="22"/>
  <c r="AD79" i="22"/>
  <c r="AE79" i="22"/>
  <c r="AF79" i="22"/>
  <c r="AG79" i="22"/>
  <c r="AH79" i="22"/>
  <c r="AI79" i="22"/>
  <c r="AJ79" i="22"/>
  <c r="AK79" i="22"/>
  <c r="AL79" i="22"/>
  <c r="AM79" i="22"/>
  <c r="F80" i="22"/>
  <c r="G80" i="22"/>
  <c r="H80" i="22"/>
  <c r="I80" i="22"/>
  <c r="J80" i="22"/>
  <c r="K80" i="22"/>
  <c r="L80" i="22"/>
  <c r="M80" i="22"/>
  <c r="N80" i="22"/>
  <c r="O80" i="22"/>
  <c r="P80" i="22"/>
  <c r="Q80" i="22"/>
  <c r="R80" i="22"/>
  <c r="S80" i="22"/>
  <c r="T80" i="22"/>
  <c r="U80" i="22"/>
  <c r="V80" i="22"/>
  <c r="W80" i="22"/>
  <c r="X80" i="22"/>
  <c r="Y80" i="22"/>
  <c r="Z80" i="22"/>
  <c r="AA80" i="22"/>
  <c r="AB80" i="22"/>
  <c r="AC80" i="22"/>
  <c r="AD80" i="22"/>
  <c r="AE80" i="22"/>
  <c r="AF80" i="22"/>
  <c r="AG80" i="22"/>
  <c r="AH80" i="22"/>
  <c r="AI80" i="22"/>
  <c r="AJ80" i="22"/>
  <c r="AK80" i="22"/>
  <c r="AL80" i="22"/>
  <c r="AM80" i="22"/>
  <c r="F81" i="22"/>
  <c r="G81" i="22"/>
  <c r="H81" i="22"/>
  <c r="I81" i="22"/>
  <c r="J81" i="22"/>
  <c r="K81" i="22"/>
  <c r="L81" i="22"/>
  <c r="M81" i="22"/>
  <c r="N81" i="22"/>
  <c r="O81" i="22"/>
  <c r="P81" i="22"/>
  <c r="Q81" i="22"/>
  <c r="R81" i="22"/>
  <c r="S81" i="22"/>
  <c r="T81" i="22"/>
  <c r="U81" i="22"/>
  <c r="V81" i="22"/>
  <c r="W81" i="22"/>
  <c r="X81" i="22"/>
  <c r="Y81" i="22"/>
  <c r="Z81" i="22"/>
  <c r="AA81" i="22"/>
  <c r="AB81" i="22"/>
  <c r="AC81" i="22"/>
  <c r="AD81" i="22"/>
  <c r="AE81" i="22"/>
  <c r="AF81" i="22"/>
  <c r="AG81" i="22"/>
  <c r="AH81" i="22"/>
  <c r="AI81" i="22"/>
  <c r="AJ81" i="22"/>
  <c r="AK81" i="22"/>
  <c r="AL81" i="22"/>
  <c r="AM81" i="22"/>
  <c r="F82" i="22"/>
  <c r="G82" i="22"/>
  <c r="H82" i="22"/>
  <c r="I82" i="22"/>
  <c r="J82" i="22"/>
  <c r="K82" i="22"/>
  <c r="L82" i="22"/>
  <c r="M82" i="22"/>
  <c r="N82" i="22"/>
  <c r="O82" i="22"/>
  <c r="P82" i="22"/>
  <c r="Q82" i="22"/>
  <c r="R82" i="22"/>
  <c r="S82" i="22"/>
  <c r="T82" i="22"/>
  <c r="U82" i="22"/>
  <c r="V82" i="22"/>
  <c r="W82" i="22"/>
  <c r="X82" i="22"/>
  <c r="Y82" i="22"/>
  <c r="Z82" i="22"/>
  <c r="AA82" i="22"/>
  <c r="AB82" i="22"/>
  <c r="AC82" i="22"/>
  <c r="AD82" i="22"/>
  <c r="AE82" i="22"/>
  <c r="AF82" i="22"/>
  <c r="AG82" i="22"/>
  <c r="AH82" i="22"/>
  <c r="AI82" i="22"/>
  <c r="AJ82" i="22"/>
  <c r="AK82" i="22"/>
  <c r="AL82" i="22"/>
  <c r="AM82" i="22"/>
  <c r="F83" i="22"/>
  <c r="G83" i="22"/>
  <c r="H83" i="22"/>
  <c r="I83" i="22"/>
  <c r="J83" i="22"/>
  <c r="K83" i="22"/>
  <c r="L83" i="22"/>
  <c r="M83" i="22"/>
  <c r="N83" i="22"/>
  <c r="O83" i="22"/>
  <c r="P83" i="22"/>
  <c r="Q83" i="22"/>
  <c r="R83" i="22"/>
  <c r="S83" i="22"/>
  <c r="T83" i="22"/>
  <c r="U83" i="22"/>
  <c r="V83" i="22"/>
  <c r="W83" i="22"/>
  <c r="X83" i="22"/>
  <c r="Y83" i="22"/>
  <c r="Z83" i="22"/>
  <c r="AA83" i="22"/>
  <c r="AB83" i="22"/>
  <c r="AC83" i="22"/>
  <c r="AD83" i="22"/>
  <c r="AE83" i="22"/>
  <c r="AF83" i="22"/>
  <c r="AG83" i="22"/>
  <c r="AH83" i="22"/>
  <c r="AI83" i="22"/>
  <c r="AJ83" i="22"/>
  <c r="AK83" i="22"/>
  <c r="AL83" i="22"/>
  <c r="AM83" i="22"/>
  <c r="F84" i="22"/>
  <c r="G84" i="22"/>
  <c r="H84" i="22"/>
  <c r="I84" i="22"/>
  <c r="J84" i="22"/>
  <c r="K84" i="22"/>
  <c r="L84" i="22"/>
  <c r="M84" i="22"/>
  <c r="N84" i="22"/>
  <c r="O84" i="22"/>
  <c r="P84" i="22"/>
  <c r="Q84" i="22"/>
  <c r="R84" i="22"/>
  <c r="S84" i="22"/>
  <c r="T84" i="22"/>
  <c r="U84" i="22"/>
  <c r="V84" i="22"/>
  <c r="W84" i="22"/>
  <c r="X84" i="22"/>
  <c r="Y84" i="22"/>
  <c r="Z84" i="22"/>
  <c r="AA84" i="22"/>
  <c r="AB84" i="22"/>
  <c r="AC84" i="22"/>
  <c r="AD84" i="22"/>
  <c r="AE84" i="22"/>
  <c r="AF84" i="22"/>
  <c r="AG84" i="22"/>
  <c r="AH84" i="22"/>
  <c r="AI84" i="22"/>
  <c r="AJ84" i="22"/>
  <c r="AK84" i="22"/>
  <c r="AL84" i="22"/>
  <c r="AM84" i="22"/>
  <c r="F85" i="22"/>
  <c r="G85" i="22"/>
  <c r="H85" i="22"/>
  <c r="I85" i="22"/>
  <c r="J85" i="22"/>
  <c r="K85" i="22"/>
  <c r="L85" i="22"/>
  <c r="M85" i="22"/>
  <c r="N85" i="22"/>
  <c r="O85" i="22"/>
  <c r="P85" i="22"/>
  <c r="Q85" i="22"/>
  <c r="R85" i="22"/>
  <c r="S85" i="22"/>
  <c r="T85" i="22"/>
  <c r="U85" i="22"/>
  <c r="V85" i="22"/>
  <c r="W85" i="22"/>
  <c r="X85" i="22"/>
  <c r="Y85" i="22"/>
  <c r="Z85" i="22"/>
  <c r="AA85" i="22"/>
  <c r="AB85" i="22"/>
  <c r="AC85" i="22"/>
  <c r="AD85" i="22"/>
  <c r="AE85" i="22"/>
  <c r="AF85" i="22"/>
  <c r="AG85" i="22"/>
  <c r="AH85" i="22"/>
  <c r="AI85" i="22"/>
  <c r="AJ85" i="22"/>
  <c r="AK85" i="22"/>
  <c r="AL85" i="22"/>
  <c r="AM85" i="22"/>
  <c r="F86" i="22"/>
  <c r="G86" i="22"/>
  <c r="H86" i="22"/>
  <c r="I86" i="22"/>
  <c r="J86" i="22"/>
  <c r="K86" i="22"/>
  <c r="L86" i="22"/>
  <c r="M86" i="22"/>
  <c r="N86" i="22"/>
  <c r="O86" i="22"/>
  <c r="P86" i="22"/>
  <c r="Q86" i="22"/>
  <c r="R86" i="22"/>
  <c r="S86" i="22"/>
  <c r="T86" i="22"/>
  <c r="U86" i="22"/>
  <c r="V86" i="22"/>
  <c r="W86" i="22"/>
  <c r="X86" i="22"/>
  <c r="Y86" i="22"/>
  <c r="Z86" i="22"/>
  <c r="AA86" i="22"/>
  <c r="AB86" i="22"/>
  <c r="AC86" i="22"/>
  <c r="AD86" i="22"/>
  <c r="AE86" i="22"/>
  <c r="AF86" i="22"/>
  <c r="AG86" i="22"/>
  <c r="AH86" i="22"/>
  <c r="AI86" i="22"/>
  <c r="AJ86" i="22"/>
  <c r="AK86" i="22"/>
  <c r="AL86" i="22"/>
  <c r="AM86" i="22"/>
  <c r="F87" i="22"/>
  <c r="G87" i="22"/>
  <c r="H87" i="22"/>
  <c r="I87" i="22"/>
  <c r="J87" i="22"/>
  <c r="K87" i="22"/>
  <c r="L87" i="22"/>
  <c r="M87" i="22"/>
  <c r="N87" i="22"/>
  <c r="O87" i="22"/>
  <c r="P87" i="22"/>
  <c r="Q87" i="22"/>
  <c r="R87" i="22"/>
  <c r="S87" i="22"/>
  <c r="T87" i="22"/>
  <c r="U87" i="22"/>
  <c r="V87" i="22"/>
  <c r="W87" i="22"/>
  <c r="X87" i="22"/>
  <c r="Y87" i="22"/>
  <c r="Z87" i="22"/>
  <c r="AA87" i="22"/>
  <c r="AB87" i="22"/>
  <c r="AC87" i="22"/>
  <c r="AD87" i="22"/>
  <c r="AE87" i="22"/>
  <c r="AF87" i="22"/>
  <c r="AG87" i="22"/>
  <c r="AH87" i="22"/>
  <c r="AI87" i="22"/>
  <c r="AJ87" i="22"/>
  <c r="AK87" i="22"/>
  <c r="AL87" i="22"/>
  <c r="AM87" i="22"/>
  <c r="F88" i="22"/>
  <c r="G88" i="22"/>
  <c r="H88" i="22"/>
  <c r="I88" i="22"/>
  <c r="J88" i="22"/>
  <c r="K88" i="22"/>
  <c r="L88" i="22"/>
  <c r="M88" i="22"/>
  <c r="N88" i="22"/>
  <c r="O88" i="22"/>
  <c r="P88" i="22"/>
  <c r="Q88" i="22"/>
  <c r="R88" i="22"/>
  <c r="S88" i="22"/>
  <c r="T88" i="22"/>
  <c r="U88" i="22"/>
  <c r="V88" i="22"/>
  <c r="W88" i="22"/>
  <c r="X88" i="22"/>
  <c r="Y88" i="22"/>
  <c r="Z88" i="22"/>
  <c r="AA88" i="22"/>
  <c r="AB88" i="22"/>
  <c r="AC88" i="22"/>
  <c r="AD88" i="22"/>
  <c r="AE88" i="22"/>
  <c r="AF88" i="22"/>
  <c r="AG88" i="22"/>
  <c r="AH88" i="22"/>
  <c r="AI88" i="22"/>
  <c r="AJ88" i="22"/>
  <c r="AK88" i="22"/>
  <c r="AL88" i="22"/>
  <c r="AM88" i="22"/>
  <c r="F89" i="22"/>
  <c r="G89" i="22"/>
  <c r="H89" i="22"/>
  <c r="I89" i="22"/>
  <c r="J89" i="22"/>
  <c r="K89" i="22"/>
  <c r="L89" i="22"/>
  <c r="M89" i="22"/>
  <c r="N89" i="22"/>
  <c r="O89" i="22"/>
  <c r="P89" i="22"/>
  <c r="Q89" i="22"/>
  <c r="R89" i="22"/>
  <c r="S89" i="22"/>
  <c r="T89" i="22"/>
  <c r="U89" i="22"/>
  <c r="V89" i="22"/>
  <c r="W89" i="22"/>
  <c r="X89" i="22"/>
  <c r="Y89" i="22"/>
  <c r="Z89" i="22"/>
  <c r="AA89" i="22"/>
  <c r="AB89" i="22"/>
  <c r="AC89" i="22"/>
  <c r="AD89" i="22"/>
  <c r="AE89" i="22"/>
  <c r="AF89" i="22"/>
  <c r="AG89" i="22"/>
  <c r="AH89" i="22"/>
  <c r="AI89" i="22"/>
  <c r="AJ89" i="22"/>
  <c r="AK89" i="22"/>
  <c r="AL89" i="22"/>
  <c r="AM89" i="22"/>
  <c r="F90" i="22"/>
  <c r="G90" i="22"/>
  <c r="H90" i="22"/>
  <c r="I90" i="22"/>
  <c r="J90" i="22"/>
  <c r="K90" i="22"/>
  <c r="L90" i="22"/>
  <c r="M90" i="22"/>
  <c r="N90" i="22"/>
  <c r="O90" i="22"/>
  <c r="P90" i="22"/>
  <c r="Q90" i="22"/>
  <c r="R90" i="22"/>
  <c r="S90" i="22"/>
  <c r="T90" i="22"/>
  <c r="U90" i="22"/>
  <c r="V90" i="22"/>
  <c r="W90" i="22"/>
  <c r="X90" i="22"/>
  <c r="Y90" i="22"/>
  <c r="Z90" i="22"/>
  <c r="AA90" i="22"/>
  <c r="AB90" i="22"/>
  <c r="AC90" i="22"/>
  <c r="AD90" i="22"/>
  <c r="AE90" i="22"/>
  <c r="AF90" i="22"/>
  <c r="AG90" i="22"/>
  <c r="AH90" i="22"/>
  <c r="AI90" i="22"/>
  <c r="AJ90" i="22"/>
  <c r="AK90" i="22"/>
  <c r="AL90" i="22"/>
  <c r="AM90" i="22"/>
  <c r="F91" i="22"/>
  <c r="G91" i="22"/>
  <c r="H91" i="22"/>
  <c r="I91" i="22"/>
  <c r="J91" i="22"/>
  <c r="K91" i="22"/>
  <c r="L91" i="22"/>
  <c r="M91" i="22"/>
  <c r="N91" i="22"/>
  <c r="O91" i="22"/>
  <c r="P91" i="22"/>
  <c r="Q91" i="22"/>
  <c r="R91" i="22"/>
  <c r="S91" i="22"/>
  <c r="T91" i="22"/>
  <c r="U91" i="22"/>
  <c r="V91" i="22"/>
  <c r="W91" i="22"/>
  <c r="X91" i="22"/>
  <c r="Y91" i="22"/>
  <c r="Z91" i="22"/>
  <c r="AA91" i="22"/>
  <c r="AB91" i="22"/>
  <c r="AC91" i="22"/>
  <c r="AD91" i="22"/>
  <c r="AE91" i="22"/>
  <c r="AF91" i="22"/>
  <c r="AG91" i="22"/>
  <c r="AH91" i="22"/>
  <c r="AI91" i="22"/>
  <c r="AJ91" i="22"/>
  <c r="AK91" i="22"/>
  <c r="AL91" i="22"/>
  <c r="AM91" i="22"/>
  <c r="F92" i="22"/>
  <c r="G92" i="22"/>
  <c r="H92" i="22"/>
  <c r="I92" i="22"/>
  <c r="J92" i="22"/>
  <c r="K92" i="22"/>
  <c r="L92" i="22"/>
  <c r="M92" i="22"/>
  <c r="N92" i="22"/>
  <c r="O92" i="22"/>
  <c r="P92" i="22"/>
  <c r="Q92" i="22"/>
  <c r="R92" i="22"/>
  <c r="S92" i="22"/>
  <c r="T92" i="22"/>
  <c r="U92" i="22"/>
  <c r="V92" i="22"/>
  <c r="W92" i="22"/>
  <c r="X92" i="22"/>
  <c r="Y92" i="22"/>
  <c r="Z92" i="22"/>
  <c r="AA92" i="22"/>
  <c r="AB92" i="22"/>
  <c r="AC92" i="22"/>
  <c r="AD92" i="22"/>
  <c r="AE92" i="22"/>
  <c r="AF92" i="22"/>
  <c r="AG92" i="22"/>
  <c r="AH92" i="22"/>
  <c r="AI92" i="22"/>
  <c r="AJ92" i="22"/>
  <c r="AK92" i="22"/>
  <c r="AL92" i="22"/>
  <c r="AM92" i="22"/>
  <c r="F93" i="22"/>
  <c r="G93" i="22"/>
  <c r="H93" i="22"/>
  <c r="I93" i="22"/>
  <c r="J93" i="22"/>
  <c r="K93" i="22"/>
  <c r="L93" i="22"/>
  <c r="M93" i="22"/>
  <c r="N93" i="22"/>
  <c r="O93" i="22"/>
  <c r="P93" i="22"/>
  <c r="Q93" i="22"/>
  <c r="R93" i="22"/>
  <c r="S93" i="22"/>
  <c r="T93" i="22"/>
  <c r="U93" i="22"/>
  <c r="V93" i="22"/>
  <c r="W93" i="22"/>
  <c r="X93" i="22"/>
  <c r="Y93" i="22"/>
  <c r="Z93" i="22"/>
  <c r="AA93" i="22"/>
  <c r="AB93" i="22"/>
  <c r="AC93" i="22"/>
  <c r="AD93" i="22"/>
  <c r="AE93" i="22"/>
  <c r="AF93" i="22"/>
  <c r="AG93" i="22"/>
  <c r="AH93" i="22"/>
  <c r="AI93" i="22"/>
  <c r="AJ93" i="22"/>
  <c r="AK93" i="22"/>
  <c r="AL93" i="22"/>
  <c r="AM93" i="22"/>
  <c r="F94" i="22"/>
  <c r="G94" i="22"/>
  <c r="H94" i="22"/>
  <c r="I94" i="22"/>
  <c r="J94" i="22"/>
  <c r="K94" i="22"/>
  <c r="L94" i="22"/>
  <c r="M94" i="22"/>
  <c r="N94" i="22"/>
  <c r="O94" i="22"/>
  <c r="P94" i="22"/>
  <c r="Q94" i="22"/>
  <c r="R94" i="22"/>
  <c r="S94" i="22"/>
  <c r="T94" i="22"/>
  <c r="U94" i="22"/>
  <c r="V94" i="22"/>
  <c r="W94" i="22"/>
  <c r="X94" i="22"/>
  <c r="Y94" i="22"/>
  <c r="Z94" i="22"/>
  <c r="AA94" i="22"/>
  <c r="AB94" i="22"/>
  <c r="AC94" i="22"/>
  <c r="AD94" i="22"/>
  <c r="AE94" i="22"/>
  <c r="AF94" i="22"/>
  <c r="AG94" i="22"/>
  <c r="AH94" i="22"/>
  <c r="AI94" i="22"/>
  <c r="AJ94" i="22"/>
  <c r="AK94" i="22"/>
  <c r="AL94" i="22"/>
  <c r="AM94" i="22"/>
  <c r="F95" i="22"/>
  <c r="G95" i="22"/>
  <c r="H95" i="22"/>
  <c r="I95" i="22"/>
  <c r="J95" i="22"/>
  <c r="K95" i="22"/>
  <c r="L95" i="22"/>
  <c r="M95" i="22"/>
  <c r="N95" i="22"/>
  <c r="O95" i="22"/>
  <c r="P95" i="22"/>
  <c r="Q95" i="22"/>
  <c r="R95" i="22"/>
  <c r="S95" i="22"/>
  <c r="T95" i="22"/>
  <c r="U95" i="22"/>
  <c r="V95" i="22"/>
  <c r="W95" i="22"/>
  <c r="X95" i="22"/>
  <c r="Y95" i="22"/>
  <c r="Z95" i="22"/>
  <c r="AA95" i="22"/>
  <c r="AB95" i="22"/>
  <c r="AC95" i="22"/>
  <c r="AD95" i="22"/>
  <c r="AE95" i="22"/>
  <c r="AF95" i="22"/>
  <c r="AG95" i="22"/>
  <c r="AH95" i="22"/>
  <c r="AI95" i="22"/>
  <c r="AJ95" i="22"/>
  <c r="AK95" i="22"/>
  <c r="AL95" i="22"/>
  <c r="AM95" i="22"/>
  <c r="F96" i="22"/>
  <c r="G96" i="22"/>
  <c r="H96" i="22"/>
  <c r="I96" i="22"/>
  <c r="J96" i="22"/>
  <c r="K96" i="22"/>
  <c r="L96" i="22"/>
  <c r="M96" i="22"/>
  <c r="N96" i="22"/>
  <c r="O96" i="22"/>
  <c r="P96" i="22"/>
  <c r="Q96" i="22"/>
  <c r="R96" i="22"/>
  <c r="S96" i="22"/>
  <c r="T96" i="22"/>
  <c r="U96" i="22"/>
  <c r="V96" i="22"/>
  <c r="W96" i="22"/>
  <c r="X96" i="22"/>
  <c r="Y96" i="22"/>
  <c r="Z96" i="22"/>
  <c r="AA96" i="22"/>
  <c r="AB96" i="22"/>
  <c r="AC96" i="22"/>
  <c r="AD96" i="22"/>
  <c r="AE96" i="22"/>
  <c r="AF96" i="22"/>
  <c r="AG96" i="22"/>
  <c r="AH96" i="22"/>
  <c r="AI96" i="22"/>
  <c r="AJ96" i="22"/>
  <c r="AK96" i="22"/>
  <c r="AL96" i="22"/>
  <c r="AM96" i="22"/>
  <c r="F97" i="22"/>
  <c r="G97" i="22"/>
  <c r="H97" i="22"/>
  <c r="I97" i="22"/>
  <c r="J97" i="22"/>
  <c r="K97" i="22"/>
  <c r="L97" i="22"/>
  <c r="M97" i="22"/>
  <c r="N97" i="22"/>
  <c r="O97" i="22"/>
  <c r="P97" i="22"/>
  <c r="Q97" i="22"/>
  <c r="R97" i="22"/>
  <c r="S97" i="22"/>
  <c r="T97" i="22"/>
  <c r="U97" i="22"/>
  <c r="V97" i="22"/>
  <c r="W97" i="22"/>
  <c r="X97" i="22"/>
  <c r="Y97" i="22"/>
  <c r="Z97" i="22"/>
  <c r="AA97" i="22"/>
  <c r="AB97" i="22"/>
  <c r="AC97" i="22"/>
  <c r="AD97" i="22"/>
  <c r="AE97" i="22"/>
  <c r="AF97" i="22"/>
  <c r="AG97" i="22"/>
  <c r="AH97" i="22"/>
  <c r="AI97" i="22"/>
  <c r="AJ97" i="22"/>
  <c r="AK97" i="22"/>
  <c r="AL97" i="22"/>
  <c r="AM97" i="22"/>
  <c r="F98" i="22"/>
  <c r="G98" i="22"/>
  <c r="H98" i="22"/>
  <c r="I98" i="22"/>
  <c r="J98" i="22"/>
  <c r="K98" i="22"/>
  <c r="L98" i="22"/>
  <c r="M98" i="22"/>
  <c r="N98" i="22"/>
  <c r="O98" i="22"/>
  <c r="P98" i="22"/>
  <c r="Q98" i="22"/>
  <c r="R98" i="22"/>
  <c r="S98" i="22"/>
  <c r="T98" i="22"/>
  <c r="U98" i="22"/>
  <c r="V98" i="22"/>
  <c r="W98" i="22"/>
  <c r="X98" i="22"/>
  <c r="Y98" i="22"/>
  <c r="Z98" i="22"/>
  <c r="AA98" i="22"/>
  <c r="AB98" i="22"/>
  <c r="AC98" i="22"/>
  <c r="AD98" i="22"/>
  <c r="AE98" i="22"/>
  <c r="AF98" i="22"/>
  <c r="AG98" i="22"/>
  <c r="AH98" i="22"/>
  <c r="AI98" i="22"/>
  <c r="AJ98" i="22"/>
  <c r="AK98" i="22"/>
  <c r="AL98" i="22"/>
  <c r="AM98" i="22"/>
  <c r="F99" i="22"/>
  <c r="G99" i="22"/>
  <c r="H99" i="22"/>
  <c r="I99" i="22"/>
  <c r="J99" i="22"/>
  <c r="K99" i="22"/>
  <c r="L99" i="22"/>
  <c r="M99" i="22"/>
  <c r="N99" i="22"/>
  <c r="O99" i="22"/>
  <c r="P99" i="22"/>
  <c r="Q99" i="22"/>
  <c r="R99" i="22"/>
  <c r="S99" i="22"/>
  <c r="T99" i="22"/>
  <c r="U99" i="22"/>
  <c r="V99" i="22"/>
  <c r="W99" i="22"/>
  <c r="X99" i="22"/>
  <c r="Y99" i="22"/>
  <c r="Z99" i="22"/>
  <c r="AA99" i="22"/>
  <c r="AB99" i="22"/>
  <c r="AC99" i="22"/>
  <c r="AD99" i="22"/>
  <c r="AE99" i="22"/>
  <c r="AF99" i="22"/>
  <c r="AG99" i="22"/>
  <c r="AH99" i="22"/>
  <c r="AI99" i="22"/>
  <c r="AJ99" i="22"/>
  <c r="AK99" i="22"/>
  <c r="AL99" i="22"/>
  <c r="AM99" i="22"/>
  <c r="F100" i="22"/>
  <c r="G100" i="22"/>
  <c r="H100" i="22"/>
  <c r="I100" i="22"/>
  <c r="J100" i="22"/>
  <c r="K100" i="22"/>
  <c r="L100" i="22"/>
  <c r="M100" i="22"/>
  <c r="N100" i="22"/>
  <c r="O100" i="22"/>
  <c r="P100" i="22"/>
  <c r="Q100" i="22"/>
  <c r="R100" i="22"/>
  <c r="S100" i="22"/>
  <c r="T100" i="22"/>
  <c r="U100" i="22"/>
  <c r="V100" i="22"/>
  <c r="W100" i="22"/>
  <c r="X100" i="22"/>
  <c r="Y100" i="22"/>
  <c r="Z100" i="22"/>
  <c r="AA100" i="22"/>
  <c r="AB100" i="22"/>
  <c r="AC100" i="22"/>
  <c r="AD100" i="22"/>
  <c r="AE100" i="22"/>
  <c r="AF100" i="22"/>
  <c r="AG100" i="22"/>
  <c r="AH100" i="22"/>
  <c r="AI100" i="22"/>
  <c r="AJ100" i="22"/>
  <c r="AK100" i="22"/>
  <c r="AL100" i="22"/>
  <c r="AM100" i="22"/>
  <c r="E80" i="22"/>
  <c r="E81" i="22"/>
  <c r="E82" i="22"/>
  <c r="E83" i="22"/>
  <c r="E84" i="22"/>
  <c r="E85" i="22"/>
  <c r="E86" i="22"/>
  <c r="E87" i="22"/>
  <c r="E88" i="22"/>
  <c r="E89" i="22"/>
  <c r="E90" i="22"/>
  <c r="E91" i="22"/>
  <c r="E92" i="22"/>
  <c r="E93" i="22"/>
  <c r="E94" i="22"/>
  <c r="E95" i="22"/>
  <c r="E96" i="22"/>
  <c r="E97" i="22"/>
  <c r="E98" i="22"/>
  <c r="E99" i="22"/>
  <c r="E100" i="22"/>
  <c r="D80" i="22"/>
  <c r="D81" i="22"/>
  <c r="D82" i="22"/>
  <c r="D83" i="22"/>
  <c r="D84" i="22"/>
  <c r="D85" i="22"/>
  <c r="D86" i="22"/>
  <c r="D87" i="22"/>
  <c r="D88" i="22"/>
  <c r="D89" i="22"/>
  <c r="D90" i="22"/>
  <c r="D91" i="22"/>
  <c r="D92" i="22"/>
  <c r="D93" i="22"/>
  <c r="D94" i="22"/>
  <c r="D95" i="22"/>
  <c r="D96" i="22"/>
  <c r="D97" i="22"/>
  <c r="D98" i="22"/>
  <c r="D99" i="22"/>
  <c r="D100" i="22"/>
  <c r="D79" i="22"/>
  <c r="E79" i="22"/>
  <c r="E78" i="22"/>
  <c r="G78" i="22"/>
  <c r="I78" i="22"/>
  <c r="K78" i="22"/>
  <c r="M78" i="22"/>
  <c r="O78" i="22"/>
  <c r="Q78" i="22"/>
  <c r="S78" i="22"/>
  <c r="U78" i="22"/>
  <c r="W78" i="22"/>
  <c r="Y78" i="22"/>
  <c r="AA78" i="22"/>
  <c r="AC78" i="22"/>
  <c r="AK78" i="22"/>
  <c r="AM78" i="22"/>
  <c r="E26" i="22"/>
  <c r="F26" i="22"/>
  <c r="G26" i="22"/>
  <c r="H26" i="22"/>
  <c r="I26" i="22"/>
  <c r="J26" i="22"/>
  <c r="K26" i="22"/>
  <c r="L26" i="22"/>
  <c r="M26" i="22"/>
  <c r="N26" i="22"/>
  <c r="O26" i="22"/>
  <c r="P26" i="22"/>
  <c r="Q26" i="22"/>
  <c r="R26" i="22"/>
  <c r="S26" i="22"/>
  <c r="T26" i="22"/>
  <c r="U26" i="22"/>
  <c r="V26" i="22"/>
  <c r="W26" i="22"/>
  <c r="X26" i="22"/>
  <c r="Y26" i="22"/>
  <c r="Z26" i="22"/>
  <c r="AA26" i="22"/>
  <c r="AB26" i="22"/>
  <c r="AC26" i="22"/>
  <c r="AD26" i="22"/>
  <c r="AE26" i="22"/>
  <c r="AF26" i="22"/>
  <c r="AG26" i="22"/>
  <c r="AH26" i="22"/>
  <c r="AI26" i="22"/>
  <c r="AJ26" i="22"/>
  <c r="AK26" i="22"/>
  <c r="AL26" i="22"/>
  <c r="AM26" i="22"/>
  <c r="D26" i="22"/>
  <c r="E76" i="22"/>
  <c r="F76" i="22"/>
  <c r="G76" i="22"/>
  <c r="H76" i="22"/>
  <c r="I76" i="22"/>
  <c r="J76" i="22"/>
  <c r="K76" i="22"/>
  <c r="L76" i="22"/>
  <c r="M76" i="22"/>
  <c r="N76" i="22"/>
  <c r="O76" i="22"/>
  <c r="P76" i="22"/>
  <c r="Q76" i="22"/>
  <c r="R76" i="22"/>
  <c r="S76" i="22"/>
  <c r="T76" i="22"/>
  <c r="U76" i="22"/>
  <c r="V76" i="22"/>
  <c r="W76" i="22"/>
  <c r="X76" i="22"/>
  <c r="Y76" i="22"/>
  <c r="Z76" i="22"/>
  <c r="AA76" i="22"/>
  <c r="AB76" i="22"/>
  <c r="AC76" i="22"/>
  <c r="AD76" i="22"/>
  <c r="AE76" i="22"/>
  <c r="AF76" i="22"/>
  <c r="AG76" i="22"/>
  <c r="AH76" i="22"/>
  <c r="AI76" i="22"/>
  <c r="AJ76" i="22"/>
  <c r="AK76" i="22"/>
  <c r="AL76" i="22"/>
  <c r="AM76" i="22"/>
  <c r="D76" i="22"/>
  <c r="G54" i="22"/>
  <c r="H54" i="22"/>
  <c r="I54" i="22"/>
  <c r="J54" i="22"/>
  <c r="K54" i="22"/>
  <c r="L54" i="22"/>
  <c r="M54" i="22"/>
  <c r="N54" i="22"/>
  <c r="O54" i="22"/>
  <c r="P54" i="22"/>
  <c r="Q54" i="22"/>
  <c r="R54" i="22"/>
  <c r="S54" i="22"/>
  <c r="T54" i="22"/>
  <c r="U54" i="22"/>
  <c r="V54" i="22"/>
  <c r="W54" i="22"/>
  <c r="X54" i="22"/>
  <c r="Y54" i="22"/>
  <c r="Z54" i="22"/>
  <c r="AA54" i="22"/>
  <c r="AB54" i="22"/>
  <c r="AC54" i="22"/>
  <c r="AD54" i="22"/>
  <c r="AE54" i="22"/>
  <c r="AF54" i="22"/>
  <c r="AG54" i="22"/>
  <c r="AH54" i="22"/>
  <c r="AI54" i="22"/>
  <c r="AJ54" i="22"/>
  <c r="AK54" i="22"/>
  <c r="AL54" i="22"/>
  <c r="AM54" i="22"/>
  <c r="G55" i="22"/>
  <c r="H55" i="22"/>
  <c r="I55" i="22"/>
  <c r="J55" i="22"/>
  <c r="K55" i="22"/>
  <c r="L55" i="22"/>
  <c r="M55" i="22"/>
  <c r="N55" i="22"/>
  <c r="O55" i="22"/>
  <c r="P55" i="22"/>
  <c r="Q55" i="22"/>
  <c r="R55" i="22"/>
  <c r="S55" i="22"/>
  <c r="T55" i="22"/>
  <c r="U55" i="22"/>
  <c r="V55" i="22"/>
  <c r="W55" i="22"/>
  <c r="X55" i="22"/>
  <c r="Y55" i="22"/>
  <c r="Z55" i="22"/>
  <c r="AA55" i="22"/>
  <c r="AB55" i="22"/>
  <c r="AC55" i="22"/>
  <c r="AD55" i="22"/>
  <c r="AE55" i="22"/>
  <c r="AF55" i="22"/>
  <c r="AG55" i="22"/>
  <c r="AH55" i="22"/>
  <c r="AI55" i="22"/>
  <c r="AJ55" i="22"/>
  <c r="AK55" i="22"/>
  <c r="AL55" i="22"/>
  <c r="AM55" i="22"/>
  <c r="G56" i="22"/>
  <c r="H56" i="22"/>
  <c r="I56" i="22"/>
  <c r="J56" i="22"/>
  <c r="K56" i="22"/>
  <c r="L56" i="22"/>
  <c r="M56" i="22"/>
  <c r="N56" i="22"/>
  <c r="O56" i="22"/>
  <c r="P56" i="22"/>
  <c r="Q56" i="22"/>
  <c r="R56" i="22"/>
  <c r="S56" i="22"/>
  <c r="T56" i="22"/>
  <c r="U56" i="22"/>
  <c r="V56" i="22"/>
  <c r="W56" i="22"/>
  <c r="X56" i="22"/>
  <c r="Y56" i="22"/>
  <c r="Z56" i="22"/>
  <c r="AA56" i="22"/>
  <c r="AB56" i="22"/>
  <c r="AC56" i="22"/>
  <c r="AD56" i="22"/>
  <c r="AE56" i="22"/>
  <c r="AF56" i="22"/>
  <c r="AG56" i="22"/>
  <c r="AH56" i="22"/>
  <c r="AI56" i="22"/>
  <c r="AJ56" i="22"/>
  <c r="AK56" i="22"/>
  <c r="AL56" i="22"/>
  <c r="AM56" i="22"/>
  <c r="G57" i="22"/>
  <c r="H57" i="22"/>
  <c r="I57" i="22"/>
  <c r="J57" i="22"/>
  <c r="K57" i="22"/>
  <c r="L57" i="22"/>
  <c r="M57" i="22"/>
  <c r="N57" i="22"/>
  <c r="O57" i="22"/>
  <c r="P57" i="22"/>
  <c r="Q57" i="22"/>
  <c r="R57" i="22"/>
  <c r="S57" i="22"/>
  <c r="T57" i="22"/>
  <c r="U57" i="22"/>
  <c r="V57" i="22"/>
  <c r="W57" i="22"/>
  <c r="X57" i="22"/>
  <c r="Y57" i="22"/>
  <c r="Z57" i="22"/>
  <c r="AA57" i="22"/>
  <c r="AB57" i="22"/>
  <c r="AC57" i="22"/>
  <c r="AD57" i="22"/>
  <c r="AE57" i="22"/>
  <c r="AF57" i="22"/>
  <c r="AG57" i="22"/>
  <c r="AH57" i="22"/>
  <c r="AI57" i="22"/>
  <c r="AJ57" i="22"/>
  <c r="AK57" i="22"/>
  <c r="AL57" i="22"/>
  <c r="AM57" i="22"/>
  <c r="G58" i="22"/>
  <c r="H58" i="22"/>
  <c r="I58" i="22"/>
  <c r="J58" i="22"/>
  <c r="K58" i="22"/>
  <c r="L58" i="22"/>
  <c r="M58" i="22"/>
  <c r="N58" i="22"/>
  <c r="O58" i="22"/>
  <c r="P58" i="22"/>
  <c r="Q58" i="22"/>
  <c r="R58" i="22"/>
  <c r="S58" i="22"/>
  <c r="T58" i="22"/>
  <c r="U58" i="22"/>
  <c r="V58" i="22"/>
  <c r="W58" i="22"/>
  <c r="X58" i="22"/>
  <c r="Y58" i="22"/>
  <c r="Z58" i="22"/>
  <c r="AA58" i="22"/>
  <c r="AB58" i="22"/>
  <c r="AC58" i="22"/>
  <c r="AD58" i="22"/>
  <c r="AE58" i="22"/>
  <c r="AF58" i="22"/>
  <c r="AG58" i="22"/>
  <c r="AH58" i="22"/>
  <c r="AI58" i="22"/>
  <c r="AJ58" i="22"/>
  <c r="AK58" i="22"/>
  <c r="AL58" i="22"/>
  <c r="AM58" i="22"/>
  <c r="G59" i="22"/>
  <c r="H59" i="22"/>
  <c r="I59" i="22"/>
  <c r="J59" i="22"/>
  <c r="K59" i="22"/>
  <c r="L59" i="22"/>
  <c r="M59" i="22"/>
  <c r="N59" i="22"/>
  <c r="O59" i="22"/>
  <c r="P59" i="22"/>
  <c r="Q59" i="22"/>
  <c r="R59" i="22"/>
  <c r="S59" i="22"/>
  <c r="T59" i="22"/>
  <c r="U59" i="22"/>
  <c r="V59" i="22"/>
  <c r="W59" i="22"/>
  <c r="X59" i="22"/>
  <c r="Y59" i="22"/>
  <c r="Z59" i="22"/>
  <c r="AA59" i="22"/>
  <c r="AB59" i="22"/>
  <c r="AC59" i="22"/>
  <c r="AD59" i="22"/>
  <c r="AE59" i="22"/>
  <c r="AF59" i="22"/>
  <c r="AG59" i="22"/>
  <c r="AH59" i="22"/>
  <c r="AI59" i="22"/>
  <c r="AJ59" i="22"/>
  <c r="AK59" i="22"/>
  <c r="AL59" i="22"/>
  <c r="AM59" i="22"/>
  <c r="G60" i="22"/>
  <c r="H60" i="22"/>
  <c r="I60" i="22"/>
  <c r="J60" i="22"/>
  <c r="K60" i="22"/>
  <c r="L60" i="22"/>
  <c r="M60" i="22"/>
  <c r="N60" i="22"/>
  <c r="O60" i="22"/>
  <c r="P60" i="22"/>
  <c r="Q60" i="22"/>
  <c r="R60" i="22"/>
  <c r="S60" i="22"/>
  <c r="T60" i="22"/>
  <c r="U60" i="22"/>
  <c r="V60" i="22"/>
  <c r="W60" i="22"/>
  <c r="X60" i="22"/>
  <c r="Y60" i="22"/>
  <c r="Z60" i="22"/>
  <c r="AA60" i="22"/>
  <c r="AB60" i="22"/>
  <c r="AC60" i="22"/>
  <c r="AD60" i="22"/>
  <c r="AE60" i="22"/>
  <c r="AF60" i="22"/>
  <c r="AG60" i="22"/>
  <c r="AH60" i="22"/>
  <c r="AI60" i="22"/>
  <c r="AJ60" i="22"/>
  <c r="AK60" i="22"/>
  <c r="AL60" i="22"/>
  <c r="AM60" i="22"/>
  <c r="G61" i="22"/>
  <c r="H61" i="22"/>
  <c r="I61" i="22"/>
  <c r="J61" i="22"/>
  <c r="K61" i="22"/>
  <c r="L61" i="22"/>
  <c r="M61" i="22"/>
  <c r="N61" i="22"/>
  <c r="O61" i="22"/>
  <c r="P61" i="22"/>
  <c r="Q61" i="22"/>
  <c r="R61" i="22"/>
  <c r="S61" i="22"/>
  <c r="T61" i="22"/>
  <c r="U61" i="22"/>
  <c r="V61" i="22"/>
  <c r="W61" i="22"/>
  <c r="X61" i="22"/>
  <c r="Y61" i="22"/>
  <c r="Z61" i="22"/>
  <c r="AA61" i="22"/>
  <c r="AB61" i="22"/>
  <c r="AC61" i="22"/>
  <c r="AD61" i="22"/>
  <c r="AE61" i="22"/>
  <c r="AF61" i="22"/>
  <c r="AG61" i="22"/>
  <c r="AH61" i="22"/>
  <c r="AI61" i="22"/>
  <c r="AJ61" i="22"/>
  <c r="AK61" i="22"/>
  <c r="AL61" i="22"/>
  <c r="AM61" i="22"/>
  <c r="G62" i="22"/>
  <c r="H62" i="22"/>
  <c r="I62" i="22"/>
  <c r="J62" i="22"/>
  <c r="K62" i="22"/>
  <c r="L62" i="22"/>
  <c r="M62" i="22"/>
  <c r="N62" i="22"/>
  <c r="O62" i="22"/>
  <c r="P62" i="22"/>
  <c r="Q62" i="22"/>
  <c r="R62" i="22"/>
  <c r="S62" i="22"/>
  <c r="T62" i="22"/>
  <c r="U62" i="22"/>
  <c r="V62" i="22"/>
  <c r="W62" i="22"/>
  <c r="X62" i="22"/>
  <c r="Y62" i="22"/>
  <c r="Z62" i="22"/>
  <c r="AA62" i="22"/>
  <c r="AB62" i="22"/>
  <c r="AC62" i="22"/>
  <c r="AD62" i="22"/>
  <c r="AE62" i="22"/>
  <c r="AF62" i="22"/>
  <c r="AG62" i="22"/>
  <c r="AH62" i="22"/>
  <c r="AI62" i="22"/>
  <c r="AJ62" i="22"/>
  <c r="AK62" i="22"/>
  <c r="AL62" i="22"/>
  <c r="AM62" i="22"/>
  <c r="G63" i="22"/>
  <c r="H63" i="22"/>
  <c r="I63" i="22"/>
  <c r="J63" i="22"/>
  <c r="K63" i="22"/>
  <c r="L63" i="22"/>
  <c r="M63" i="22"/>
  <c r="N63" i="22"/>
  <c r="O63" i="22"/>
  <c r="P63" i="22"/>
  <c r="Q63" i="22"/>
  <c r="R63" i="22"/>
  <c r="S63" i="22"/>
  <c r="T63" i="22"/>
  <c r="U63" i="22"/>
  <c r="V63" i="22"/>
  <c r="W63" i="22"/>
  <c r="X63" i="22"/>
  <c r="Y63" i="22"/>
  <c r="Z63" i="22"/>
  <c r="AA63" i="22"/>
  <c r="AB63" i="22"/>
  <c r="AC63" i="22"/>
  <c r="AD63" i="22"/>
  <c r="AE63" i="22"/>
  <c r="AF63" i="22"/>
  <c r="AG63" i="22"/>
  <c r="AH63" i="22"/>
  <c r="AI63" i="22"/>
  <c r="AJ63" i="22"/>
  <c r="AK63" i="22"/>
  <c r="AL63" i="22"/>
  <c r="AM63" i="22"/>
  <c r="G64" i="22"/>
  <c r="H64" i="22"/>
  <c r="I64" i="22"/>
  <c r="J64" i="22"/>
  <c r="K64" i="22"/>
  <c r="L64" i="22"/>
  <c r="M64" i="22"/>
  <c r="N64" i="22"/>
  <c r="O64" i="22"/>
  <c r="P64" i="22"/>
  <c r="Q64" i="22"/>
  <c r="R64" i="22"/>
  <c r="S64" i="22"/>
  <c r="T64" i="22"/>
  <c r="U64" i="22"/>
  <c r="V64" i="22"/>
  <c r="W64" i="22"/>
  <c r="X64" i="22"/>
  <c r="Y64" i="22"/>
  <c r="Z64" i="22"/>
  <c r="AA64" i="22"/>
  <c r="AB64" i="22"/>
  <c r="AC64" i="22"/>
  <c r="AD64" i="22"/>
  <c r="AE64" i="22"/>
  <c r="AF64" i="22"/>
  <c r="AG64" i="22"/>
  <c r="AH64" i="22"/>
  <c r="AI64" i="22"/>
  <c r="AJ64" i="22"/>
  <c r="AK64" i="22"/>
  <c r="AL64" i="22"/>
  <c r="AM64" i="22"/>
  <c r="G65" i="22"/>
  <c r="H65" i="22"/>
  <c r="I65" i="22"/>
  <c r="J65" i="22"/>
  <c r="K65" i="22"/>
  <c r="L65" i="22"/>
  <c r="M65" i="22"/>
  <c r="N65" i="22"/>
  <c r="O65" i="22"/>
  <c r="P65" i="22"/>
  <c r="Q65" i="22"/>
  <c r="R65" i="22"/>
  <c r="S65" i="22"/>
  <c r="T65" i="22"/>
  <c r="U65" i="22"/>
  <c r="V65" i="22"/>
  <c r="W65" i="22"/>
  <c r="X65" i="22"/>
  <c r="Y65" i="22"/>
  <c r="Z65" i="22"/>
  <c r="AA65" i="22"/>
  <c r="AB65" i="22"/>
  <c r="AC65" i="22"/>
  <c r="AD65" i="22"/>
  <c r="AE65" i="22"/>
  <c r="AF65" i="22"/>
  <c r="AG65" i="22"/>
  <c r="AH65" i="22"/>
  <c r="AI65" i="22"/>
  <c r="AJ65" i="22"/>
  <c r="AK65" i="22"/>
  <c r="AL65" i="22"/>
  <c r="AM65" i="22"/>
  <c r="G66" i="22"/>
  <c r="H66" i="22"/>
  <c r="I66" i="22"/>
  <c r="J66" i="22"/>
  <c r="K66" i="22"/>
  <c r="L66" i="22"/>
  <c r="M66" i="22"/>
  <c r="N66" i="22"/>
  <c r="O66" i="22"/>
  <c r="P66" i="22"/>
  <c r="Q66" i="22"/>
  <c r="R66" i="22"/>
  <c r="S66" i="22"/>
  <c r="T66" i="22"/>
  <c r="U66" i="22"/>
  <c r="V66" i="22"/>
  <c r="W66" i="22"/>
  <c r="X66" i="22"/>
  <c r="Y66" i="22"/>
  <c r="Z66" i="22"/>
  <c r="AA66" i="22"/>
  <c r="AB66" i="22"/>
  <c r="AC66" i="22"/>
  <c r="AD66" i="22"/>
  <c r="AE66" i="22"/>
  <c r="AF66" i="22"/>
  <c r="AG66" i="22"/>
  <c r="AH66" i="22"/>
  <c r="AI66" i="22"/>
  <c r="AJ66" i="22"/>
  <c r="AK66" i="22"/>
  <c r="AL66" i="22"/>
  <c r="AM66" i="22"/>
  <c r="G67" i="22"/>
  <c r="H67" i="22"/>
  <c r="I67" i="22"/>
  <c r="J67" i="22"/>
  <c r="K67" i="22"/>
  <c r="L67" i="22"/>
  <c r="M67" i="22"/>
  <c r="N67" i="22"/>
  <c r="O67" i="22"/>
  <c r="P67" i="22"/>
  <c r="Q67" i="22"/>
  <c r="R67" i="22"/>
  <c r="S67" i="22"/>
  <c r="T67" i="22"/>
  <c r="U67" i="22"/>
  <c r="V67" i="22"/>
  <c r="W67" i="22"/>
  <c r="X67" i="22"/>
  <c r="Y67" i="22"/>
  <c r="Z67" i="22"/>
  <c r="AA67" i="22"/>
  <c r="AB67" i="22"/>
  <c r="AC67" i="22"/>
  <c r="AD67" i="22"/>
  <c r="AE67" i="22"/>
  <c r="AF67" i="22"/>
  <c r="AG67" i="22"/>
  <c r="AH67" i="22"/>
  <c r="AI67" i="22"/>
  <c r="AJ67" i="22"/>
  <c r="AK67" i="22"/>
  <c r="AL67" i="22"/>
  <c r="AM67" i="22"/>
  <c r="G68" i="22"/>
  <c r="H68" i="22"/>
  <c r="I68" i="22"/>
  <c r="J68" i="22"/>
  <c r="K68" i="22"/>
  <c r="L68" i="22"/>
  <c r="M68" i="22"/>
  <c r="N68" i="22"/>
  <c r="O68" i="22"/>
  <c r="P68" i="22"/>
  <c r="Q68" i="22"/>
  <c r="R68" i="22"/>
  <c r="S68" i="22"/>
  <c r="T68" i="22"/>
  <c r="U68" i="22"/>
  <c r="V68" i="22"/>
  <c r="W68" i="22"/>
  <c r="X68" i="22"/>
  <c r="Y68" i="22"/>
  <c r="Z68" i="22"/>
  <c r="AA68" i="22"/>
  <c r="AB68" i="22"/>
  <c r="AC68" i="22"/>
  <c r="AD68" i="22"/>
  <c r="AE68" i="22"/>
  <c r="AF68" i="22"/>
  <c r="AG68" i="22"/>
  <c r="AH68" i="22"/>
  <c r="AI68" i="22"/>
  <c r="AJ68" i="22"/>
  <c r="AK68" i="22"/>
  <c r="AL68" i="22"/>
  <c r="AM68" i="22"/>
  <c r="G69" i="22"/>
  <c r="H69" i="22"/>
  <c r="I69" i="22"/>
  <c r="J69" i="22"/>
  <c r="K69" i="22"/>
  <c r="L69" i="22"/>
  <c r="M69" i="22"/>
  <c r="N69" i="22"/>
  <c r="O69" i="22"/>
  <c r="P69" i="22"/>
  <c r="Q69" i="22"/>
  <c r="R69" i="22"/>
  <c r="S69" i="22"/>
  <c r="T69" i="22"/>
  <c r="U69" i="22"/>
  <c r="V69" i="22"/>
  <c r="W69" i="22"/>
  <c r="X69" i="22"/>
  <c r="Y69" i="22"/>
  <c r="Z69" i="22"/>
  <c r="AA69" i="22"/>
  <c r="AB69" i="22"/>
  <c r="AC69" i="22"/>
  <c r="AD69" i="22"/>
  <c r="AE69" i="22"/>
  <c r="AF69" i="22"/>
  <c r="AG69" i="22"/>
  <c r="AH69" i="22"/>
  <c r="AI69" i="22"/>
  <c r="AJ69" i="22"/>
  <c r="AK69" i="22"/>
  <c r="AL69" i="22"/>
  <c r="AM69" i="22"/>
  <c r="G70" i="22"/>
  <c r="H70" i="22"/>
  <c r="I70" i="22"/>
  <c r="J70" i="22"/>
  <c r="K70" i="22"/>
  <c r="L70" i="22"/>
  <c r="M70" i="22"/>
  <c r="N70" i="22"/>
  <c r="O70" i="22"/>
  <c r="P70" i="22"/>
  <c r="Q70" i="22"/>
  <c r="R70" i="22"/>
  <c r="S70" i="22"/>
  <c r="T70" i="22"/>
  <c r="U70" i="22"/>
  <c r="V70" i="22"/>
  <c r="W70" i="22"/>
  <c r="X70" i="22"/>
  <c r="Y70" i="22"/>
  <c r="Z70" i="22"/>
  <c r="AA70" i="22"/>
  <c r="AB70" i="22"/>
  <c r="AC70" i="22"/>
  <c r="AD70" i="22"/>
  <c r="AE70" i="22"/>
  <c r="AF70" i="22"/>
  <c r="AG70" i="22"/>
  <c r="AH70" i="22"/>
  <c r="AI70" i="22"/>
  <c r="AJ70" i="22"/>
  <c r="AK70" i="22"/>
  <c r="AL70" i="22"/>
  <c r="AM70" i="22"/>
  <c r="G71" i="22"/>
  <c r="H71" i="22"/>
  <c r="I71" i="22"/>
  <c r="J71" i="22"/>
  <c r="K71" i="22"/>
  <c r="L71" i="22"/>
  <c r="M71" i="22"/>
  <c r="N71" i="22"/>
  <c r="O71" i="22"/>
  <c r="P71" i="22"/>
  <c r="Q71" i="22"/>
  <c r="R71" i="22"/>
  <c r="S71" i="22"/>
  <c r="T71" i="22"/>
  <c r="U71" i="22"/>
  <c r="V71" i="22"/>
  <c r="W71" i="22"/>
  <c r="X71" i="22"/>
  <c r="Y71" i="22"/>
  <c r="Z71" i="22"/>
  <c r="AA71" i="22"/>
  <c r="AB71" i="22"/>
  <c r="AC71" i="22"/>
  <c r="AD71" i="22"/>
  <c r="AE71" i="22"/>
  <c r="AF71" i="22"/>
  <c r="AG71" i="22"/>
  <c r="AH71" i="22"/>
  <c r="AI71" i="22"/>
  <c r="AJ71" i="22"/>
  <c r="AK71" i="22"/>
  <c r="AL71" i="22"/>
  <c r="AM71" i="22"/>
  <c r="G72" i="22"/>
  <c r="H72" i="22"/>
  <c r="I72" i="22"/>
  <c r="J72" i="22"/>
  <c r="K72" i="22"/>
  <c r="L72" i="22"/>
  <c r="M72" i="22"/>
  <c r="N72" i="22"/>
  <c r="O72" i="22"/>
  <c r="P72" i="22"/>
  <c r="Q72" i="22"/>
  <c r="R72" i="22"/>
  <c r="S72" i="22"/>
  <c r="T72" i="22"/>
  <c r="U72" i="22"/>
  <c r="V72" i="22"/>
  <c r="W72" i="22"/>
  <c r="X72" i="22"/>
  <c r="Y72" i="22"/>
  <c r="Z72" i="22"/>
  <c r="AA72" i="22"/>
  <c r="AB72" i="22"/>
  <c r="AC72" i="22"/>
  <c r="AD72" i="22"/>
  <c r="AE72" i="22"/>
  <c r="AF72" i="22"/>
  <c r="AG72" i="22"/>
  <c r="AH72" i="22"/>
  <c r="AI72" i="22"/>
  <c r="AJ72" i="22"/>
  <c r="AK72" i="22"/>
  <c r="AL72" i="22"/>
  <c r="AM72" i="22"/>
  <c r="G73" i="22"/>
  <c r="H73" i="22"/>
  <c r="I73" i="22"/>
  <c r="J73" i="22"/>
  <c r="K73" i="22"/>
  <c r="L73" i="22"/>
  <c r="M73" i="22"/>
  <c r="N73" i="22"/>
  <c r="O73" i="22"/>
  <c r="P73" i="22"/>
  <c r="Q73" i="22"/>
  <c r="R73" i="22"/>
  <c r="S73" i="22"/>
  <c r="T73" i="22"/>
  <c r="U73" i="22"/>
  <c r="V73" i="22"/>
  <c r="W73" i="22"/>
  <c r="X73" i="22"/>
  <c r="Y73" i="22"/>
  <c r="Z73" i="22"/>
  <c r="AA73" i="22"/>
  <c r="AB73" i="22"/>
  <c r="AC73" i="22"/>
  <c r="AD73" i="22"/>
  <c r="AE73" i="22"/>
  <c r="AF73" i="22"/>
  <c r="AG73" i="22"/>
  <c r="AH73" i="22"/>
  <c r="AI73" i="22"/>
  <c r="AJ73" i="22"/>
  <c r="AK73" i="22"/>
  <c r="AL73" i="22"/>
  <c r="AM73" i="22"/>
  <c r="G74" i="22"/>
  <c r="H74" i="22"/>
  <c r="I74" i="22"/>
  <c r="J74" i="22"/>
  <c r="K74" i="22"/>
  <c r="L74" i="22"/>
  <c r="M74" i="22"/>
  <c r="N74" i="22"/>
  <c r="O74" i="22"/>
  <c r="P74" i="22"/>
  <c r="Q74" i="22"/>
  <c r="R74" i="22"/>
  <c r="S74" i="22"/>
  <c r="T74" i="22"/>
  <c r="U74" i="22"/>
  <c r="V74" i="22"/>
  <c r="W74" i="22"/>
  <c r="X74" i="22"/>
  <c r="Y74" i="22"/>
  <c r="Z74" i="22"/>
  <c r="AA74" i="22"/>
  <c r="AB74" i="22"/>
  <c r="AC74" i="22"/>
  <c r="AD74" i="22"/>
  <c r="AE74" i="22"/>
  <c r="AF74" i="22"/>
  <c r="AG74" i="22"/>
  <c r="AH74" i="22"/>
  <c r="AI74" i="22"/>
  <c r="AJ74" i="22"/>
  <c r="AK74" i="22"/>
  <c r="AL74" i="22"/>
  <c r="AM74" i="22"/>
  <c r="G75" i="22"/>
  <c r="H75" i="22"/>
  <c r="I75" i="22"/>
  <c r="J75" i="22"/>
  <c r="K75" i="22"/>
  <c r="L75" i="22"/>
  <c r="M75" i="22"/>
  <c r="N75" i="22"/>
  <c r="O75" i="22"/>
  <c r="P75" i="22"/>
  <c r="Q75" i="22"/>
  <c r="R75" i="22"/>
  <c r="S75" i="22"/>
  <c r="T75" i="22"/>
  <c r="U75" i="22"/>
  <c r="V75" i="22"/>
  <c r="W75" i="22"/>
  <c r="X75" i="22"/>
  <c r="Y75" i="22"/>
  <c r="Z75" i="22"/>
  <c r="AA75" i="22"/>
  <c r="AB75" i="22"/>
  <c r="AC75" i="22"/>
  <c r="AD75" i="22"/>
  <c r="AE75" i="22"/>
  <c r="AF75" i="22"/>
  <c r="AG75" i="22"/>
  <c r="AH75" i="22"/>
  <c r="AI75" i="22"/>
  <c r="AJ75" i="22"/>
  <c r="AK75" i="22"/>
  <c r="AL75" i="22"/>
  <c r="AM75" i="22"/>
  <c r="F55" i="22"/>
  <c r="F56" i="22"/>
  <c r="F57" i="22"/>
  <c r="F58" i="22"/>
  <c r="F59" i="22"/>
  <c r="F60" i="22"/>
  <c r="F61" i="22"/>
  <c r="F62" i="22"/>
  <c r="F63" i="22"/>
  <c r="F64" i="22"/>
  <c r="F65" i="22"/>
  <c r="F66" i="22"/>
  <c r="F67" i="22"/>
  <c r="F68" i="22"/>
  <c r="F69" i="22"/>
  <c r="F70" i="22"/>
  <c r="F71" i="22"/>
  <c r="F72" i="22"/>
  <c r="F73" i="22"/>
  <c r="F74" i="22"/>
  <c r="F75" i="22"/>
  <c r="F54" i="22"/>
  <c r="E55" i="22"/>
  <c r="E56" i="22"/>
  <c r="E57" i="22"/>
  <c r="E58" i="22"/>
  <c r="E59" i="22"/>
  <c r="E60" i="22"/>
  <c r="E61" i="22"/>
  <c r="E62" i="22"/>
  <c r="E63" i="22"/>
  <c r="E64" i="22"/>
  <c r="E65" i="22"/>
  <c r="E66" i="22"/>
  <c r="E67" i="22"/>
  <c r="E68" i="22"/>
  <c r="E69" i="22"/>
  <c r="E70" i="22"/>
  <c r="E71" i="22"/>
  <c r="E72" i="22"/>
  <c r="E73" i="22"/>
  <c r="E74" i="22"/>
  <c r="E75" i="22"/>
  <c r="E54" i="22"/>
  <c r="D55" i="22"/>
  <c r="D56" i="22"/>
  <c r="D57" i="22"/>
  <c r="D58" i="22"/>
  <c r="D59" i="22"/>
  <c r="D60" i="22"/>
  <c r="D61" i="22"/>
  <c r="D62" i="22"/>
  <c r="D63" i="22"/>
  <c r="D64" i="22"/>
  <c r="D65" i="22"/>
  <c r="D66" i="22"/>
  <c r="D67" i="22"/>
  <c r="D68" i="22"/>
  <c r="D69" i="22"/>
  <c r="D70" i="22"/>
  <c r="D71" i="22"/>
  <c r="D72" i="22"/>
  <c r="D73" i="22"/>
  <c r="D74" i="22"/>
  <c r="D75" i="22"/>
  <c r="D54" i="22"/>
  <c r="E53" i="22"/>
  <c r="G53" i="22"/>
  <c r="I53" i="22"/>
  <c r="K53" i="22"/>
  <c r="M53" i="22"/>
  <c r="O53" i="22"/>
  <c r="Q53" i="22"/>
  <c r="S53" i="22"/>
  <c r="U53" i="22"/>
  <c r="W53" i="22"/>
  <c r="Y53" i="22"/>
  <c r="AA53" i="22"/>
  <c r="AC53" i="22"/>
  <c r="AK53" i="22"/>
  <c r="AM53" i="22"/>
  <c r="B55" i="22"/>
  <c r="B80" i="22" s="1"/>
  <c r="B59" i="22"/>
  <c r="B84" i="22" s="1"/>
  <c r="B61" i="22"/>
  <c r="B86" i="22" s="1"/>
  <c r="B63" i="22"/>
  <c r="B88" i="22" s="1"/>
  <c r="B65" i="22"/>
  <c r="B90" i="22" s="1"/>
  <c r="B67" i="22"/>
  <c r="B92" i="22" s="1"/>
  <c r="B69" i="22"/>
  <c r="B94" i="22" s="1"/>
  <c r="B71" i="22"/>
  <c r="B96" i="22" s="1"/>
  <c r="B73" i="22"/>
  <c r="B98" i="22" s="1"/>
  <c r="B75" i="22"/>
  <c r="B100" i="22" s="1"/>
  <c r="E51" i="22"/>
  <c r="F51" i="22"/>
  <c r="G51" i="22"/>
  <c r="H51" i="22"/>
  <c r="I51" i="22"/>
  <c r="J51" i="22"/>
  <c r="K51" i="22"/>
  <c r="L51" i="22"/>
  <c r="M51" i="22"/>
  <c r="N51" i="22"/>
  <c r="O51" i="22"/>
  <c r="P51" i="22"/>
  <c r="Q51" i="22"/>
  <c r="R51" i="22"/>
  <c r="S51" i="22"/>
  <c r="T51" i="22"/>
  <c r="U51" i="22"/>
  <c r="V51" i="22"/>
  <c r="W51" i="22"/>
  <c r="X51" i="22"/>
  <c r="Y51" i="22"/>
  <c r="Z51" i="22"/>
  <c r="AA51" i="22"/>
  <c r="AB51" i="22"/>
  <c r="AC51" i="22"/>
  <c r="AD51" i="22"/>
  <c r="AE51" i="22"/>
  <c r="AF51" i="22"/>
  <c r="AG51" i="22"/>
  <c r="AH51" i="22"/>
  <c r="AI51" i="22"/>
  <c r="AJ51" i="22"/>
  <c r="AK51" i="22"/>
  <c r="AL51" i="22"/>
  <c r="AM51" i="22"/>
  <c r="D51" i="22"/>
  <c r="E29" i="22"/>
  <c r="F29" i="22"/>
  <c r="G29" i="22"/>
  <c r="H29" i="22"/>
  <c r="I29" i="22"/>
  <c r="J29" i="22"/>
  <c r="K29" i="22"/>
  <c r="L29" i="22"/>
  <c r="M29" i="22"/>
  <c r="N29" i="22"/>
  <c r="O29" i="22"/>
  <c r="P29" i="22"/>
  <c r="Q29" i="22"/>
  <c r="R29" i="22"/>
  <c r="S29" i="22"/>
  <c r="T29" i="22"/>
  <c r="U29" i="22"/>
  <c r="V29" i="22"/>
  <c r="W29" i="22"/>
  <c r="X29" i="22"/>
  <c r="Y29" i="22"/>
  <c r="Z29" i="22"/>
  <c r="AA29" i="22"/>
  <c r="AB29" i="22"/>
  <c r="AC29" i="22"/>
  <c r="AD29" i="22"/>
  <c r="AE29" i="22"/>
  <c r="AF29" i="22"/>
  <c r="AG29" i="22"/>
  <c r="AH29" i="22"/>
  <c r="AI29" i="22"/>
  <c r="AJ29" i="22"/>
  <c r="AK29" i="22"/>
  <c r="AL29" i="22"/>
  <c r="AM29" i="22"/>
  <c r="E30" i="22"/>
  <c r="F30" i="22"/>
  <c r="G30" i="22"/>
  <c r="H30" i="22"/>
  <c r="I30" i="22"/>
  <c r="J30" i="22"/>
  <c r="K30" i="22"/>
  <c r="L30" i="22"/>
  <c r="M30" i="22"/>
  <c r="N30" i="22"/>
  <c r="O30" i="22"/>
  <c r="P30" i="22"/>
  <c r="Q30" i="22"/>
  <c r="R30" i="22"/>
  <c r="S30" i="22"/>
  <c r="T30" i="22"/>
  <c r="U30" i="22"/>
  <c r="V30" i="22"/>
  <c r="W30" i="22"/>
  <c r="X30" i="22"/>
  <c r="Y30" i="22"/>
  <c r="Z30" i="22"/>
  <c r="AA30" i="22"/>
  <c r="AB30" i="22"/>
  <c r="AC30" i="22"/>
  <c r="AD30" i="22"/>
  <c r="AE30" i="22"/>
  <c r="AF30" i="22"/>
  <c r="AG30" i="22"/>
  <c r="AH30" i="22"/>
  <c r="AI30" i="22"/>
  <c r="AJ30" i="22"/>
  <c r="AK30" i="22"/>
  <c r="AL30" i="22"/>
  <c r="AM30" i="22"/>
  <c r="E31" i="22"/>
  <c r="F31" i="22"/>
  <c r="G31" i="22"/>
  <c r="H31" i="22"/>
  <c r="I31" i="22"/>
  <c r="J31" i="22"/>
  <c r="K31" i="22"/>
  <c r="L31" i="22"/>
  <c r="M31" i="22"/>
  <c r="N31" i="22"/>
  <c r="O31" i="22"/>
  <c r="P31" i="22"/>
  <c r="Q31" i="22"/>
  <c r="R31" i="22"/>
  <c r="S31" i="22"/>
  <c r="T31" i="22"/>
  <c r="U31" i="22"/>
  <c r="V31" i="22"/>
  <c r="W31" i="22"/>
  <c r="X31" i="22"/>
  <c r="Y31" i="22"/>
  <c r="Z31" i="22"/>
  <c r="AA31" i="22"/>
  <c r="AB31" i="22"/>
  <c r="AC31" i="22"/>
  <c r="AD31" i="22"/>
  <c r="AE31" i="22"/>
  <c r="AF31" i="22"/>
  <c r="AG31" i="22"/>
  <c r="AH31" i="22"/>
  <c r="AI31" i="22"/>
  <c r="AJ31" i="22"/>
  <c r="AK31" i="22"/>
  <c r="AL31" i="22"/>
  <c r="AM31" i="22"/>
  <c r="E32" i="22"/>
  <c r="F32" i="22"/>
  <c r="G32" i="22"/>
  <c r="H32" i="22"/>
  <c r="I32" i="22"/>
  <c r="J32" i="22"/>
  <c r="K32" i="22"/>
  <c r="L32" i="22"/>
  <c r="M32" i="22"/>
  <c r="N32" i="22"/>
  <c r="O32" i="22"/>
  <c r="P32" i="22"/>
  <c r="Q32" i="22"/>
  <c r="R32" i="22"/>
  <c r="S32" i="22"/>
  <c r="T32" i="22"/>
  <c r="U32" i="22"/>
  <c r="V32" i="22"/>
  <c r="W32" i="22"/>
  <c r="X32" i="22"/>
  <c r="Y32" i="22"/>
  <c r="Z32" i="22"/>
  <c r="AA32" i="22"/>
  <c r="AB32" i="22"/>
  <c r="AC32" i="22"/>
  <c r="AD32" i="22"/>
  <c r="AE32" i="22"/>
  <c r="AF32" i="22"/>
  <c r="AG32" i="22"/>
  <c r="AH32" i="22"/>
  <c r="AI32" i="22"/>
  <c r="AJ32" i="22"/>
  <c r="AK32" i="22"/>
  <c r="AL32" i="22"/>
  <c r="AM32" i="22"/>
  <c r="E33" i="22"/>
  <c r="F33" i="22"/>
  <c r="G33" i="22"/>
  <c r="H33" i="22"/>
  <c r="I33" i="22"/>
  <c r="J33" i="22"/>
  <c r="K33" i="22"/>
  <c r="L33" i="22"/>
  <c r="M33" i="22"/>
  <c r="N33" i="22"/>
  <c r="O33" i="22"/>
  <c r="P33" i="22"/>
  <c r="Q33" i="22"/>
  <c r="R33" i="22"/>
  <c r="S33" i="22"/>
  <c r="T33" i="22"/>
  <c r="U33" i="22"/>
  <c r="V33" i="22"/>
  <c r="W33" i="22"/>
  <c r="X33" i="22"/>
  <c r="Y33" i="22"/>
  <c r="Z33" i="22"/>
  <c r="AA33" i="22"/>
  <c r="AB33" i="22"/>
  <c r="AC33" i="22"/>
  <c r="AD33" i="22"/>
  <c r="AE33" i="22"/>
  <c r="AF33" i="22"/>
  <c r="AG33" i="22"/>
  <c r="AH33" i="22"/>
  <c r="AI33" i="22"/>
  <c r="AJ33" i="22"/>
  <c r="AK33" i="22"/>
  <c r="AL33" i="22"/>
  <c r="AM33" i="22"/>
  <c r="E34" i="22"/>
  <c r="F34" i="22"/>
  <c r="G34" i="22"/>
  <c r="H34" i="22"/>
  <c r="I34" i="22"/>
  <c r="J34" i="22"/>
  <c r="K34" i="22"/>
  <c r="L34" i="22"/>
  <c r="M34" i="22"/>
  <c r="N34" i="22"/>
  <c r="O34" i="22"/>
  <c r="P34" i="22"/>
  <c r="Q34" i="22"/>
  <c r="R34" i="22"/>
  <c r="S34" i="22"/>
  <c r="T34" i="22"/>
  <c r="U34" i="22"/>
  <c r="V34" i="22"/>
  <c r="W34" i="22"/>
  <c r="X34" i="22"/>
  <c r="Y34" i="22"/>
  <c r="Z34" i="22"/>
  <c r="AA34" i="22"/>
  <c r="AB34" i="22"/>
  <c r="AC34" i="22"/>
  <c r="AD34" i="22"/>
  <c r="AE34" i="22"/>
  <c r="AF34" i="22"/>
  <c r="AG34" i="22"/>
  <c r="AH34" i="22"/>
  <c r="AI34" i="22"/>
  <c r="AJ34" i="22"/>
  <c r="AK34" i="22"/>
  <c r="AL34" i="22"/>
  <c r="AM34" i="22"/>
  <c r="E35" i="22"/>
  <c r="F35" i="22"/>
  <c r="G35" i="22"/>
  <c r="H35" i="22"/>
  <c r="I35" i="22"/>
  <c r="J35" i="22"/>
  <c r="K35" i="22"/>
  <c r="L35" i="22"/>
  <c r="M35" i="22"/>
  <c r="N35" i="22"/>
  <c r="O35" i="22"/>
  <c r="P35" i="22"/>
  <c r="Q35" i="22"/>
  <c r="R35" i="22"/>
  <c r="S35" i="22"/>
  <c r="T35" i="22"/>
  <c r="U35" i="22"/>
  <c r="V35" i="22"/>
  <c r="W35" i="22"/>
  <c r="X35" i="22"/>
  <c r="Y35" i="22"/>
  <c r="Z35" i="22"/>
  <c r="AA35" i="22"/>
  <c r="AB35" i="22"/>
  <c r="AC35" i="22"/>
  <c r="AD35" i="22"/>
  <c r="AE35" i="22"/>
  <c r="AF35" i="22"/>
  <c r="AG35" i="22"/>
  <c r="AH35" i="22"/>
  <c r="AI35" i="22"/>
  <c r="AJ35" i="22"/>
  <c r="AK35" i="22"/>
  <c r="AL35" i="22"/>
  <c r="AM35" i="22"/>
  <c r="E36" i="22"/>
  <c r="F36" i="22"/>
  <c r="G36" i="22"/>
  <c r="H36" i="22"/>
  <c r="I36" i="22"/>
  <c r="J36" i="22"/>
  <c r="K36" i="22"/>
  <c r="L36" i="22"/>
  <c r="M36" i="22"/>
  <c r="N36" i="22"/>
  <c r="O36" i="22"/>
  <c r="P36" i="22"/>
  <c r="Q36" i="22"/>
  <c r="R36" i="22"/>
  <c r="S36" i="22"/>
  <c r="T36" i="22"/>
  <c r="U36" i="22"/>
  <c r="V36" i="22"/>
  <c r="W36" i="22"/>
  <c r="X36" i="22"/>
  <c r="Y36" i="22"/>
  <c r="Z36" i="22"/>
  <c r="AA36" i="22"/>
  <c r="AB36" i="22"/>
  <c r="AC36" i="22"/>
  <c r="AD36" i="22"/>
  <c r="AE36" i="22"/>
  <c r="AF36" i="22"/>
  <c r="AG36" i="22"/>
  <c r="AH36" i="22"/>
  <c r="AI36" i="22"/>
  <c r="AJ36" i="22"/>
  <c r="AK36" i="22"/>
  <c r="AL36" i="22"/>
  <c r="AM36" i="22"/>
  <c r="E37" i="22"/>
  <c r="F37" i="22"/>
  <c r="G37" i="22"/>
  <c r="H37" i="22"/>
  <c r="I37" i="22"/>
  <c r="J37" i="22"/>
  <c r="K37" i="22"/>
  <c r="L37" i="22"/>
  <c r="M37" i="22"/>
  <c r="N37" i="22"/>
  <c r="O37" i="22"/>
  <c r="P37" i="22"/>
  <c r="Q37" i="22"/>
  <c r="R37" i="22"/>
  <c r="S37" i="22"/>
  <c r="T37" i="22"/>
  <c r="U37" i="22"/>
  <c r="V37" i="22"/>
  <c r="W37" i="22"/>
  <c r="X37" i="22"/>
  <c r="Y37" i="22"/>
  <c r="Z37" i="22"/>
  <c r="AA37" i="22"/>
  <c r="AB37" i="22"/>
  <c r="AC37" i="22"/>
  <c r="AD37" i="22"/>
  <c r="AE37" i="22"/>
  <c r="AF37" i="22"/>
  <c r="AG37" i="22"/>
  <c r="AH37" i="22"/>
  <c r="AI37" i="22"/>
  <c r="AJ37" i="22"/>
  <c r="AK37" i="22"/>
  <c r="AL37" i="22"/>
  <c r="AM37" i="22"/>
  <c r="E38" i="22"/>
  <c r="F38" i="22"/>
  <c r="G38" i="22"/>
  <c r="H38" i="22"/>
  <c r="I38" i="22"/>
  <c r="J38" i="22"/>
  <c r="K38" i="22"/>
  <c r="L38" i="22"/>
  <c r="M38" i="22"/>
  <c r="N38" i="22"/>
  <c r="O38" i="22"/>
  <c r="P38" i="22"/>
  <c r="Q38" i="22"/>
  <c r="R38" i="22"/>
  <c r="S38" i="22"/>
  <c r="T38" i="22"/>
  <c r="U38" i="22"/>
  <c r="V38" i="22"/>
  <c r="W38" i="22"/>
  <c r="X38" i="22"/>
  <c r="Y38" i="22"/>
  <c r="Z38" i="22"/>
  <c r="AA38" i="22"/>
  <c r="AB38" i="22"/>
  <c r="AC38" i="22"/>
  <c r="AD38" i="22"/>
  <c r="AE38" i="22"/>
  <c r="AF38" i="22"/>
  <c r="AG38" i="22"/>
  <c r="AH38" i="22"/>
  <c r="AI38" i="22"/>
  <c r="AJ38" i="22"/>
  <c r="AK38" i="22"/>
  <c r="AL38" i="22"/>
  <c r="AM38" i="22"/>
  <c r="E39" i="22"/>
  <c r="F39" i="22"/>
  <c r="G39" i="22"/>
  <c r="H39" i="22"/>
  <c r="I39" i="22"/>
  <c r="J39" i="22"/>
  <c r="K39" i="22"/>
  <c r="L39" i="22"/>
  <c r="M39" i="22"/>
  <c r="N39" i="22"/>
  <c r="O39" i="22"/>
  <c r="P39" i="22"/>
  <c r="Q39" i="22"/>
  <c r="R39" i="22"/>
  <c r="S39" i="22"/>
  <c r="T39" i="22"/>
  <c r="U39" i="22"/>
  <c r="V39" i="22"/>
  <c r="W39" i="22"/>
  <c r="X39" i="22"/>
  <c r="Y39" i="22"/>
  <c r="Z39" i="22"/>
  <c r="AA39" i="22"/>
  <c r="AB39" i="22"/>
  <c r="AC39" i="22"/>
  <c r="AD39" i="22"/>
  <c r="AE39" i="22"/>
  <c r="AF39" i="22"/>
  <c r="AG39" i="22"/>
  <c r="AH39" i="22"/>
  <c r="AI39" i="22"/>
  <c r="AJ39" i="22"/>
  <c r="AK39" i="22"/>
  <c r="AL39" i="22"/>
  <c r="AM39" i="22"/>
  <c r="E40" i="22"/>
  <c r="F40" i="22"/>
  <c r="G40" i="22"/>
  <c r="H40" i="22"/>
  <c r="I40" i="22"/>
  <c r="J40" i="22"/>
  <c r="K40" i="22"/>
  <c r="L40" i="22"/>
  <c r="M40" i="22"/>
  <c r="N40" i="22"/>
  <c r="O40" i="22"/>
  <c r="P40" i="22"/>
  <c r="Q40" i="22"/>
  <c r="R40" i="22"/>
  <c r="S40" i="22"/>
  <c r="T40" i="22"/>
  <c r="U40" i="22"/>
  <c r="V40" i="22"/>
  <c r="W40" i="22"/>
  <c r="X40" i="22"/>
  <c r="Y40" i="22"/>
  <c r="Z40" i="22"/>
  <c r="AA40" i="22"/>
  <c r="AB40" i="22"/>
  <c r="AC40" i="22"/>
  <c r="AD40" i="22"/>
  <c r="AE40" i="22"/>
  <c r="AF40" i="22"/>
  <c r="AG40" i="22"/>
  <c r="AH40" i="22"/>
  <c r="AI40" i="22"/>
  <c r="AJ40" i="22"/>
  <c r="AK40" i="22"/>
  <c r="AL40" i="22"/>
  <c r="AM40" i="22"/>
  <c r="E41" i="22"/>
  <c r="F41" i="22"/>
  <c r="G41" i="22"/>
  <c r="H41" i="22"/>
  <c r="I41" i="22"/>
  <c r="J41" i="22"/>
  <c r="K41" i="22"/>
  <c r="L41" i="22"/>
  <c r="M41" i="22"/>
  <c r="N41" i="22"/>
  <c r="O41" i="22"/>
  <c r="P41" i="22"/>
  <c r="Q41" i="22"/>
  <c r="R41" i="22"/>
  <c r="S41" i="22"/>
  <c r="T41" i="22"/>
  <c r="U41" i="22"/>
  <c r="V41" i="22"/>
  <c r="W41" i="22"/>
  <c r="X41" i="22"/>
  <c r="Y41" i="22"/>
  <c r="Z41" i="22"/>
  <c r="AA41" i="22"/>
  <c r="AB41" i="22"/>
  <c r="AC41" i="22"/>
  <c r="AD41" i="22"/>
  <c r="AE41" i="22"/>
  <c r="AF41" i="22"/>
  <c r="AG41" i="22"/>
  <c r="AH41" i="22"/>
  <c r="AI41" i="22"/>
  <c r="AJ41" i="22"/>
  <c r="AK41" i="22"/>
  <c r="AL41" i="22"/>
  <c r="AM41" i="22"/>
  <c r="E42" i="22"/>
  <c r="F42" i="22"/>
  <c r="G42" i="22"/>
  <c r="H42" i="22"/>
  <c r="I42" i="22"/>
  <c r="J42" i="22"/>
  <c r="K42" i="22"/>
  <c r="L42" i="22"/>
  <c r="M42" i="22"/>
  <c r="N42" i="22"/>
  <c r="O42" i="22"/>
  <c r="P42" i="22"/>
  <c r="Q42" i="22"/>
  <c r="R42" i="22"/>
  <c r="S42" i="22"/>
  <c r="T42" i="22"/>
  <c r="U42" i="22"/>
  <c r="V42" i="22"/>
  <c r="W42" i="22"/>
  <c r="X42" i="22"/>
  <c r="Y42" i="22"/>
  <c r="Z42" i="22"/>
  <c r="AA42" i="22"/>
  <c r="AB42" i="22"/>
  <c r="AC42" i="22"/>
  <c r="AD42" i="22"/>
  <c r="AE42" i="22"/>
  <c r="AF42" i="22"/>
  <c r="AG42" i="22"/>
  <c r="AH42" i="22"/>
  <c r="AI42" i="22"/>
  <c r="AJ42" i="22"/>
  <c r="AK42" i="22"/>
  <c r="AL42" i="22"/>
  <c r="AM42" i="22"/>
  <c r="E43" i="22"/>
  <c r="F43" i="22"/>
  <c r="G43" i="22"/>
  <c r="H43" i="22"/>
  <c r="I43" i="22"/>
  <c r="J43" i="22"/>
  <c r="K43" i="22"/>
  <c r="L43" i="22"/>
  <c r="M43" i="22"/>
  <c r="N43" i="22"/>
  <c r="O43" i="22"/>
  <c r="P43" i="22"/>
  <c r="Q43" i="22"/>
  <c r="R43" i="22"/>
  <c r="S43" i="22"/>
  <c r="T43" i="22"/>
  <c r="U43" i="22"/>
  <c r="V43" i="22"/>
  <c r="W43" i="22"/>
  <c r="X43" i="22"/>
  <c r="Y43" i="22"/>
  <c r="Z43" i="22"/>
  <c r="AA43" i="22"/>
  <c r="AB43" i="22"/>
  <c r="AC43" i="22"/>
  <c r="AD43" i="22"/>
  <c r="AE43" i="22"/>
  <c r="AF43" i="22"/>
  <c r="AG43" i="22"/>
  <c r="AH43" i="22"/>
  <c r="AI43" i="22"/>
  <c r="AJ43" i="22"/>
  <c r="AK43" i="22"/>
  <c r="AL43" i="22"/>
  <c r="AM43" i="22"/>
  <c r="E44" i="22"/>
  <c r="F44" i="22"/>
  <c r="G44" i="22"/>
  <c r="H44" i="22"/>
  <c r="I44" i="22"/>
  <c r="J44" i="22"/>
  <c r="K44" i="22"/>
  <c r="L44" i="22"/>
  <c r="M44" i="22"/>
  <c r="N44" i="22"/>
  <c r="O44" i="22"/>
  <c r="P44" i="22"/>
  <c r="Q44" i="22"/>
  <c r="R44" i="22"/>
  <c r="S44" i="22"/>
  <c r="T44" i="22"/>
  <c r="U44" i="22"/>
  <c r="V44" i="22"/>
  <c r="W44" i="22"/>
  <c r="X44" i="22"/>
  <c r="Y44" i="22"/>
  <c r="Z44" i="22"/>
  <c r="AA44" i="22"/>
  <c r="AB44" i="22"/>
  <c r="AC44" i="22"/>
  <c r="AD44" i="22"/>
  <c r="AE44" i="22"/>
  <c r="AF44" i="22"/>
  <c r="AG44" i="22"/>
  <c r="AH44" i="22"/>
  <c r="AI44" i="22"/>
  <c r="AJ44" i="22"/>
  <c r="AK44" i="22"/>
  <c r="AL44" i="22"/>
  <c r="AM44" i="22"/>
  <c r="E45" i="22"/>
  <c r="F45" i="22"/>
  <c r="G45" i="22"/>
  <c r="H45" i="22"/>
  <c r="I45" i="22"/>
  <c r="J45" i="22"/>
  <c r="K45" i="22"/>
  <c r="L45" i="22"/>
  <c r="M45" i="22"/>
  <c r="N45" i="22"/>
  <c r="O45" i="22"/>
  <c r="P45" i="22"/>
  <c r="Q45" i="22"/>
  <c r="R45" i="22"/>
  <c r="S45" i="22"/>
  <c r="T45" i="22"/>
  <c r="U45" i="22"/>
  <c r="V45" i="22"/>
  <c r="W45" i="22"/>
  <c r="X45" i="22"/>
  <c r="Y45" i="22"/>
  <c r="Z45" i="22"/>
  <c r="AA45" i="22"/>
  <c r="AB45" i="22"/>
  <c r="AC45" i="22"/>
  <c r="AD45" i="22"/>
  <c r="AE45" i="22"/>
  <c r="AF45" i="22"/>
  <c r="AG45" i="22"/>
  <c r="AH45" i="22"/>
  <c r="AI45" i="22"/>
  <c r="AJ45" i="22"/>
  <c r="AK45" i="22"/>
  <c r="AL45" i="22"/>
  <c r="AM45" i="22"/>
  <c r="E46" i="22"/>
  <c r="F46" i="22"/>
  <c r="G46" i="22"/>
  <c r="H46" i="22"/>
  <c r="I46" i="22"/>
  <c r="J46" i="22"/>
  <c r="K46" i="22"/>
  <c r="L46" i="22"/>
  <c r="M46" i="22"/>
  <c r="N46" i="22"/>
  <c r="O46" i="22"/>
  <c r="P46" i="22"/>
  <c r="Q46" i="22"/>
  <c r="R46" i="22"/>
  <c r="S46" i="22"/>
  <c r="T46" i="22"/>
  <c r="U46" i="22"/>
  <c r="V46" i="22"/>
  <c r="W46" i="22"/>
  <c r="X46" i="22"/>
  <c r="Y46" i="22"/>
  <c r="Z46" i="22"/>
  <c r="AA46" i="22"/>
  <c r="AB46" i="22"/>
  <c r="AC46" i="22"/>
  <c r="AD46" i="22"/>
  <c r="AE46" i="22"/>
  <c r="AF46" i="22"/>
  <c r="AG46" i="22"/>
  <c r="AH46" i="22"/>
  <c r="AI46" i="22"/>
  <c r="AJ46" i="22"/>
  <c r="AK46" i="22"/>
  <c r="AL46" i="22"/>
  <c r="AM46" i="22"/>
  <c r="E47" i="22"/>
  <c r="F47" i="22"/>
  <c r="G47" i="22"/>
  <c r="H47" i="22"/>
  <c r="I47" i="22"/>
  <c r="J47" i="22"/>
  <c r="K47" i="22"/>
  <c r="L47" i="22"/>
  <c r="M47" i="22"/>
  <c r="N47" i="22"/>
  <c r="O47" i="22"/>
  <c r="P47" i="22"/>
  <c r="Q47" i="22"/>
  <c r="R47" i="22"/>
  <c r="S47" i="22"/>
  <c r="T47" i="22"/>
  <c r="U47" i="22"/>
  <c r="V47" i="22"/>
  <c r="W47" i="22"/>
  <c r="X47" i="22"/>
  <c r="Y47" i="22"/>
  <c r="Z47" i="22"/>
  <c r="AA47" i="22"/>
  <c r="AB47" i="22"/>
  <c r="AC47" i="22"/>
  <c r="AD47" i="22"/>
  <c r="AE47" i="22"/>
  <c r="AF47" i="22"/>
  <c r="AG47" i="22"/>
  <c r="AH47" i="22"/>
  <c r="AI47" i="22"/>
  <c r="AJ47" i="22"/>
  <c r="AK47" i="22"/>
  <c r="AL47" i="22"/>
  <c r="AM47" i="22"/>
  <c r="E48" i="22"/>
  <c r="F48" i="22"/>
  <c r="G48" i="22"/>
  <c r="H48" i="22"/>
  <c r="I48" i="22"/>
  <c r="J48" i="22"/>
  <c r="K48" i="22"/>
  <c r="L48" i="22"/>
  <c r="M48" i="22"/>
  <c r="N48" i="22"/>
  <c r="O48" i="22"/>
  <c r="P48" i="22"/>
  <c r="Q48" i="22"/>
  <c r="R48" i="22"/>
  <c r="S48" i="22"/>
  <c r="T48" i="22"/>
  <c r="U48" i="22"/>
  <c r="V48" i="22"/>
  <c r="W48" i="22"/>
  <c r="X48" i="22"/>
  <c r="Y48" i="22"/>
  <c r="Z48" i="22"/>
  <c r="AA48" i="22"/>
  <c r="AB48" i="22"/>
  <c r="AC48" i="22"/>
  <c r="AD48" i="22"/>
  <c r="AE48" i="22"/>
  <c r="AF48" i="22"/>
  <c r="AG48" i="22"/>
  <c r="AH48" i="22"/>
  <c r="AI48" i="22"/>
  <c r="AJ48" i="22"/>
  <c r="AK48" i="22"/>
  <c r="AL48" i="22"/>
  <c r="AM48" i="22"/>
  <c r="E49" i="22"/>
  <c r="F49" i="22"/>
  <c r="G49" i="22"/>
  <c r="H49" i="22"/>
  <c r="I49" i="22"/>
  <c r="J49" i="22"/>
  <c r="K49" i="22"/>
  <c r="L49" i="22"/>
  <c r="M49" i="22"/>
  <c r="N49" i="22"/>
  <c r="O49" i="22"/>
  <c r="P49" i="22"/>
  <c r="Q49" i="22"/>
  <c r="R49" i="22"/>
  <c r="S49" i="22"/>
  <c r="T49" i="22"/>
  <c r="U49" i="22"/>
  <c r="V49" i="22"/>
  <c r="W49" i="22"/>
  <c r="X49" i="22"/>
  <c r="Y49" i="22"/>
  <c r="Z49" i="22"/>
  <c r="AA49" i="22"/>
  <c r="AB49" i="22"/>
  <c r="AC49" i="22"/>
  <c r="AD49" i="22"/>
  <c r="AE49" i="22"/>
  <c r="AF49" i="22"/>
  <c r="AG49" i="22"/>
  <c r="AH49" i="22"/>
  <c r="AI49" i="22"/>
  <c r="AJ49" i="22"/>
  <c r="AK49" i="22"/>
  <c r="AL49" i="22"/>
  <c r="AM49" i="22"/>
  <c r="E50" i="22"/>
  <c r="F50" i="22"/>
  <c r="G50" i="22"/>
  <c r="H50" i="22"/>
  <c r="I50" i="22"/>
  <c r="J50" i="22"/>
  <c r="K50" i="22"/>
  <c r="L50" i="22"/>
  <c r="M50" i="22"/>
  <c r="N50" i="22"/>
  <c r="O50" i="22"/>
  <c r="P50" i="22"/>
  <c r="Q50" i="22"/>
  <c r="R50" i="22"/>
  <c r="S50" i="22"/>
  <c r="T50" i="22"/>
  <c r="U50" i="22"/>
  <c r="V50" i="22"/>
  <c r="W50" i="22"/>
  <c r="X50" i="22"/>
  <c r="Y50" i="22"/>
  <c r="Z50" i="22"/>
  <c r="AA50" i="22"/>
  <c r="AB50" i="22"/>
  <c r="AC50" i="22"/>
  <c r="AD50" i="22"/>
  <c r="AE50" i="22"/>
  <c r="AF50" i="22"/>
  <c r="AG50" i="22"/>
  <c r="AH50" i="22"/>
  <c r="AI50" i="22"/>
  <c r="AJ50" i="22"/>
  <c r="AK50" i="22"/>
  <c r="AL50" i="22"/>
  <c r="AM50" i="22"/>
  <c r="D30" i="22"/>
  <c r="D31" i="22"/>
  <c r="D32" i="22"/>
  <c r="D33" i="22"/>
  <c r="D34" i="22"/>
  <c r="D35" i="22"/>
  <c r="D36" i="22"/>
  <c r="D37" i="22"/>
  <c r="D38" i="22"/>
  <c r="D39" i="22"/>
  <c r="D40" i="22"/>
  <c r="D41" i="22"/>
  <c r="D42" i="22"/>
  <c r="D43" i="22"/>
  <c r="D44" i="22"/>
  <c r="D45" i="22"/>
  <c r="D46" i="22"/>
  <c r="D47" i="22"/>
  <c r="D48" i="22"/>
  <c r="D49" i="22"/>
  <c r="D50" i="22"/>
  <c r="D29" i="22"/>
  <c r="E28" i="22"/>
  <c r="G28" i="22"/>
  <c r="I28" i="22"/>
  <c r="K28" i="22"/>
  <c r="M28" i="22"/>
  <c r="O28" i="22"/>
  <c r="Q28" i="22"/>
  <c r="S28" i="22"/>
  <c r="U28" i="22"/>
  <c r="W28" i="22"/>
  <c r="Y28" i="22"/>
  <c r="AA28" i="22"/>
  <c r="AC28" i="22"/>
  <c r="AE28" i="22"/>
  <c r="AI28" i="22"/>
  <c r="AK28" i="22"/>
  <c r="AM28" i="22"/>
  <c r="AJ3" i="22"/>
  <c r="AJ28" i="22" s="1"/>
  <c r="AK3" i="22"/>
  <c r="AL3" i="22"/>
  <c r="AL78" i="22" s="1"/>
  <c r="AM3" i="22"/>
  <c r="AE3" i="22"/>
  <c r="AE78" i="22" s="1"/>
  <c r="AF3" i="22"/>
  <c r="AF28" i="22" s="1"/>
  <c r="AG3" i="22"/>
  <c r="AG28" i="22" s="1"/>
  <c r="AH3" i="22"/>
  <c r="AH78" i="22" s="1"/>
  <c r="AI3" i="22"/>
  <c r="AI78" i="22" s="1"/>
  <c r="E3" i="22"/>
  <c r="F3" i="22"/>
  <c r="F78" i="22" s="1"/>
  <c r="G3" i="22"/>
  <c r="H3" i="22"/>
  <c r="H28" i="22" s="1"/>
  <c r="I3" i="22"/>
  <c r="J3" i="22"/>
  <c r="J78" i="22" s="1"/>
  <c r="K3" i="22"/>
  <c r="L3" i="22"/>
  <c r="L28" i="22" s="1"/>
  <c r="M3" i="22"/>
  <c r="N3" i="22"/>
  <c r="N78" i="22" s="1"/>
  <c r="O3" i="22"/>
  <c r="P3" i="22"/>
  <c r="P28" i="22" s="1"/>
  <c r="Q3" i="22"/>
  <c r="R3" i="22"/>
  <c r="R78" i="22" s="1"/>
  <c r="S3" i="22"/>
  <c r="T3" i="22"/>
  <c r="T28" i="22" s="1"/>
  <c r="U3" i="22"/>
  <c r="V3" i="22"/>
  <c r="V78" i="22" s="1"/>
  <c r="W3" i="22"/>
  <c r="X3" i="22"/>
  <c r="X28" i="22" s="1"/>
  <c r="Y3" i="22"/>
  <c r="Z3" i="22"/>
  <c r="Z78" i="22" s="1"/>
  <c r="AA3" i="22"/>
  <c r="AB3" i="22"/>
  <c r="AB28" i="22" s="1"/>
  <c r="AC3" i="22"/>
  <c r="AD3" i="22"/>
  <c r="AD78" i="22" s="1"/>
  <c r="D3" i="22"/>
  <c r="D28" i="22" s="1"/>
  <c r="B8" i="22"/>
  <c r="B33" i="22" s="1"/>
  <c r="B58" i="22" s="1"/>
  <c r="B83" i="22" s="1"/>
  <c r="B9" i="22"/>
  <c r="B34" i="22" s="1"/>
  <c r="B10" i="22"/>
  <c r="B35" i="22" s="1"/>
  <c r="B60" i="22" s="1"/>
  <c r="B85" i="22" s="1"/>
  <c r="B11" i="22"/>
  <c r="B36" i="22" s="1"/>
  <c r="B12" i="22"/>
  <c r="B37" i="22" s="1"/>
  <c r="B62" i="22" s="1"/>
  <c r="B87" i="22" s="1"/>
  <c r="B13" i="22"/>
  <c r="B38" i="22" s="1"/>
  <c r="B14" i="22"/>
  <c r="B39" i="22" s="1"/>
  <c r="B64" i="22" s="1"/>
  <c r="B89" i="22" s="1"/>
  <c r="B15" i="22"/>
  <c r="B40" i="22" s="1"/>
  <c r="B16" i="22"/>
  <c r="B41" i="22" s="1"/>
  <c r="B66" i="22" s="1"/>
  <c r="B91" i="22" s="1"/>
  <c r="B17" i="22"/>
  <c r="B42" i="22" s="1"/>
  <c r="B18" i="22"/>
  <c r="B43" i="22" s="1"/>
  <c r="B68" i="22" s="1"/>
  <c r="B93" i="22" s="1"/>
  <c r="B19" i="22"/>
  <c r="B44" i="22" s="1"/>
  <c r="B20" i="22"/>
  <c r="B45" i="22" s="1"/>
  <c r="B70" i="22" s="1"/>
  <c r="B95" i="22" s="1"/>
  <c r="B21" i="22"/>
  <c r="B46" i="22" s="1"/>
  <c r="B22" i="22"/>
  <c r="B47" i="22" s="1"/>
  <c r="B72" i="22" s="1"/>
  <c r="B97" i="22" s="1"/>
  <c r="B23" i="22"/>
  <c r="B48" i="22" s="1"/>
  <c r="B24" i="22"/>
  <c r="B49" i="22" s="1"/>
  <c r="B74" i="22" s="1"/>
  <c r="B99" i="22" s="1"/>
  <c r="B25" i="22"/>
  <c r="B50" i="22" s="1"/>
  <c r="B7" i="22"/>
  <c r="B32" i="22" s="1"/>
  <c r="B57" i="22" s="1"/>
  <c r="B82" i="22" s="1"/>
  <c r="B5" i="22"/>
  <c r="B30" i="22" s="1"/>
  <c r="B6" i="22"/>
  <c r="B31" i="22" s="1"/>
  <c r="B56" i="22" s="1"/>
  <c r="B81" i="22" s="1"/>
  <c r="B4" i="22"/>
  <c r="B29" i="22" s="1"/>
  <c r="B54" i="22" s="1"/>
  <c r="B79" i="22" s="1"/>
  <c r="AG53" i="22" l="1"/>
  <c r="AG78" i="22"/>
  <c r="AL28" i="22"/>
  <c r="AH28" i="22"/>
  <c r="AD28" i="22"/>
  <c r="Z28" i="22"/>
  <c r="V28" i="22"/>
  <c r="R28" i="22"/>
  <c r="N28" i="22"/>
  <c r="J28" i="22"/>
  <c r="F28" i="22"/>
  <c r="D53" i="22"/>
  <c r="AJ53" i="22"/>
  <c r="AF53" i="22"/>
  <c r="AB53" i="22"/>
  <c r="X53" i="22"/>
  <c r="T53" i="22"/>
  <c r="P53" i="22"/>
  <c r="L53" i="22"/>
  <c r="H53" i="22"/>
  <c r="D78" i="22"/>
  <c r="AJ78" i="22"/>
  <c r="AF78" i="22"/>
  <c r="AB78" i="22"/>
  <c r="X78" i="22"/>
  <c r="T78" i="22"/>
  <c r="P78" i="22"/>
  <c r="L78" i="22"/>
  <c r="H78" i="22"/>
  <c r="AI53" i="22"/>
  <c r="AE53" i="22"/>
  <c r="AL53" i="22"/>
  <c r="AH53" i="22"/>
  <c r="AD53" i="22"/>
  <c r="Z53" i="22"/>
  <c r="V53" i="22"/>
  <c r="R53" i="22"/>
  <c r="N53" i="22"/>
  <c r="J53" i="22"/>
  <c r="F53" i="22"/>
  <c r="AB33" i="23"/>
  <c r="AB43" i="23" s="1"/>
  <c r="AC43" i="23" s="1"/>
  <c r="AD43" i="23" s="1"/>
  <c r="AE43" i="23" s="1"/>
  <c r="AF43" i="23" s="1"/>
  <c r="AG43" i="23" s="1"/>
  <c r="AH43" i="23" s="1"/>
  <c r="AI43" i="23" s="1"/>
  <c r="AJ43" i="23" s="1"/>
  <c r="AK43" i="23" s="1"/>
  <c r="AL43" i="23" s="1"/>
  <c r="D37" i="23"/>
  <c r="E40" i="23"/>
  <c r="F40" i="23" s="1"/>
  <c r="W28" i="23"/>
  <c r="N28" i="23"/>
  <c r="T28" i="23"/>
  <c r="D28" i="23"/>
  <c r="AL28" i="23"/>
  <c r="Z28" i="23"/>
  <c r="L28" i="23"/>
  <c r="G28" i="23"/>
  <c r="P28" i="23"/>
  <c r="AE28" i="23"/>
  <c r="AA28" i="23"/>
  <c r="K28" i="23"/>
  <c r="AK28" i="23"/>
  <c r="E28" i="23"/>
  <c r="V28" i="23"/>
  <c r="J28" i="23"/>
  <c r="Y28" i="23"/>
  <c r="Q28" i="23"/>
  <c r="AC28" i="23"/>
  <c r="AJ28" i="23"/>
  <c r="AF28" i="23"/>
  <c r="AB28" i="23"/>
  <c r="X28" i="23"/>
  <c r="H28" i="23"/>
  <c r="O28" i="23"/>
  <c r="AI28" i="23"/>
  <c r="S28" i="23"/>
  <c r="C28" i="23"/>
  <c r="U28" i="23"/>
  <c r="I28" i="23"/>
  <c r="M28" i="23"/>
  <c r="AH28" i="23"/>
  <c r="AD28" i="23"/>
  <c r="R28" i="23"/>
  <c r="F28" i="23"/>
  <c r="AG28" i="23"/>
  <c r="B202" i="21"/>
  <c r="B203" i="21"/>
  <c r="B185" i="21"/>
  <c r="B186" i="21"/>
  <c r="B187" i="21"/>
  <c r="B188" i="21"/>
  <c r="B189" i="21"/>
  <c r="B190" i="21"/>
  <c r="B191" i="21"/>
  <c r="B192" i="21"/>
  <c r="B193" i="21"/>
  <c r="B194" i="21"/>
  <c r="B195" i="21"/>
  <c r="B196" i="21"/>
  <c r="B197" i="21"/>
  <c r="B198" i="21"/>
  <c r="B199" i="21"/>
  <c r="B200" i="21"/>
  <c r="B201" i="21"/>
  <c r="B184" i="21"/>
  <c r="I161" i="21"/>
  <c r="J161" i="21"/>
  <c r="K161" i="21"/>
  <c r="L161" i="21"/>
  <c r="M161" i="21"/>
  <c r="N161" i="21"/>
  <c r="O161" i="21"/>
  <c r="P161" i="21"/>
  <c r="Q161" i="21"/>
  <c r="R161" i="21"/>
  <c r="S161" i="21"/>
  <c r="T161" i="21"/>
  <c r="U161" i="21"/>
  <c r="V161" i="21"/>
  <c r="W161" i="21"/>
  <c r="X161" i="21"/>
  <c r="Y161" i="21"/>
  <c r="Z161" i="21"/>
  <c r="AA161" i="21"/>
  <c r="AB161" i="21"/>
  <c r="AC161" i="21"/>
  <c r="AD161" i="21"/>
  <c r="AE161" i="21"/>
  <c r="AF161" i="21"/>
  <c r="AG161" i="21"/>
  <c r="AH161" i="21"/>
  <c r="AI161" i="21"/>
  <c r="AJ161" i="21"/>
  <c r="AK161" i="21"/>
  <c r="AL161" i="21"/>
  <c r="AM161" i="21"/>
  <c r="I169" i="21"/>
  <c r="J169" i="21"/>
  <c r="K169" i="21"/>
  <c r="L169" i="21"/>
  <c r="M169" i="21"/>
  <c r="N169" i="21"/>
  <c r="O169" i="21"/>
  <c r="P169" i="21"/>
  <c r="Q169" i="21"/>
  <c r="R169" i="21"/>
  <c r="S169" i="21"/>
  <c r="T169" i="21"/>
  <c r="U169" i="21"/>
  <c r="V169" i="21"/>
  <c r="W169" i="21"/>
  <c r="X169" i="21"/>
  <c r="Y169" i="21"/>
  <c r="Z169" i="21"/>
  <c r="AA169" i="21"/>
  <c r="AB169" i="21"/>
  <c r="AC169" i="21"/>
  <c r="AD169" i="21"/>
  <c r="AE169" i="21"/>
  <c r="AF169" i="21"/>
  <c r="AG169" i="21"/>
  <c r="AH169" i="21"/>
  <c r="AI169" i="21"/>
  <c r="AJ169" i="21"/>
  <c r="AK169" i="21"/>
  <c r="AL169" i="21"/>
  <c r="AM169" i="21"/>
  <c r="H161" i="21"/>
  <c r="H169" i="21"/>
  <c r="G161" i="21"/>
  <c r="G169" i="21"/>
  <c r="F169" i="21"/>
  <c r="F161" i="21"/>
  <c r="E169" i="21"/>
  <c r="E161" i="21"/>
  <c r="D169" i="21"/>
  <c r="D161" i="21"/>
  <c r="B162" i="21"/>
  <c r="B163" i="21"/>
  <c r="B164" i="21"/>
  <c r="B165" i="21"/>
  <c r="B166" i="21"/>
  <c r="B167" i="21"/>
  <c r="B168" i="21"/>
  <c r="B169" i="21"/>
  <c r="B170" i="21"/>
  <c r="B171" i="21"/>
  <c r="B172" i="21"/>
  <c r="B173" i="21"/>
  <c r="B174" i="21"/>
  <c r="B175" i="21"/>
  <c r="B176" i="21"/>
  <c r="B177" i="21"/>
  <c r="B178" i="21"/>
  <c r="B179" i="21"/>
  <c r="B180" i="21"/>
  <c r="B161" i="21"/>
  <c r="AG91" i="21"/>
  <c r="B111" i="21"/>
  <c r="B108" i="21"/>
  <c r="B109" i="21"/>
  <c r="B110" i="21"/>
  <c r="B93" i="21"/>
  <c r="B94" i="21"/>
  <c r="B95" i="21"/>
  <c r="B96" i="21"/>
  <c r="B97" i="21"/>
  <c r="B98" i="21"/>
  <c r="B99" i="21"/>
  <c r="B100" i="21"/>
  <c r="B101" i="21"/>
  <c r="B102" i="21"/>
  <c r="B103" i="21"/>
  <c r="B104" i="21"/>
  <c r="B105" i="21"/>
  <c r="B106" i="21"/>
  <c r="B107" i="21"/>
  <c r="B92" i="21"/>
  <c r="E137" i="21"/>
  <c r="F137" i="21"/>
  <c r="G137" i="21"/>
  <c r="H137" i="21"/>
  <c r="I137" i="21"/>
  <c r="J137" i="21"/>
  <c r="K137" i="21"/>
  <c r="L137" i="21"/>
  <c r="M137" i="21"/>
  <c r="N137" i="21"/>
  <c r="O137" i="21"/>
  <c r="P137" i="21"/>
  <c r="Q137" i="21"/>
  <c r="R137" i="21"/>
  <c r="S137" i="21"/>
  <c r="T137" i="21"/>
  <c r="U137" i="21"/>
  <c r="V137" i="21"/>
  <c r="W137" i="21"/>
  <c r="X137" i="21"/>
  <c r="Y137" i="21"/>
  <c r="Z137" i="21"/>
  <c r="AA137" i="21"/>
  <c r="AB137" i="21"/>
  <c r="AC137" i="21"/>
  <c r="AD137" i="21"/>
  <c r="AE137" i="21"/>
  <c r="AF137" i="21"/>
  <c r="AG137" i="21"/>
  <c r="AH137" i="21"/>
  <c r="AI137" i="21"/>
  <c r="AJ137" i="21"/>
  <c r="AK137" i="21"/>
  <c r="AL137" i="21"/>
  <c r="AM137" i="21"/>
  <c r="D137" i="21"/>
  <c r="B139" i="21"/>
  <c r="B140" i="21"/>
  <c r="B141" i="21"/>
  <c r="B142" i="21"/>
  <c r="B143" i="21"/>
  <c r="B144" i="21"/>
  <c r="B145" i="21"/>
  <c r="B146" i="21"/>
  <c r="B147" i="21"/>
  <c r="B148" i="21"/>
  <c r="B149" i="21"/>
  <c r="B150" i="21"/>
  <c r="B151" i="21"/>
  <c r="B152" i="21"/>
  <c r="B153" i="21"/>
  <c r="B154" i="21"/>
  <c r="B155" i="21"/>
  <c r="B156" i="21"/>
  <c r="B157" i="21"/>
  <c r="B138" i="21"/>
  <c r="B27" i="21"/>
  <c r="B49" i="21" s="1"/>
  <c r="B71" i="21" s="1"/>
  <c r="B28" i="21"/>
  <c r="B50" i="21" s="1"/>
  <c r="B72" i="21" s="1"/>
  <c r="B29" i="21"/>
  <c r="B118" i="21" s="1"/>
  <c r="B30" i="21"/>
  <c r="B119" i="21" s="1"/>
  <c r="B31" i="21"/>
  <c r="B53" i="21" s="1"/>
  <c r="B75" i="21" s="1"/>
  <c r="B32" i="21"/>
  <c r="B54" i="21" s="1"/>
  <c r="B76" i="21" s="1"/>
  <c r="B33" i="21"/>
  <c r="B55" i="21" s="1"/>
  <c r="B77" i="21" s="1"/>
  <c r="B34" i="21"/>
  <c r="B56" i="21" s="1"/>
  <c r="B78" i="21" s="1"/>
  <c r="B35" i="21"/>
  <c r="B57" i="21" s="1"/>
  <c r="B79" i="21" s="1"/>
  <c r="B36" i="21"/>
  <c r="B58" i="21" s="1"/>
  <c r="B80" i="21" s="1"/>
  <c r="B37" i="21"/>
  <c r="B126" i="21" s="1"/>
  <c r="B38" i="21"/>
  <c r="B127" i="21" s="1"/>
  <c r="B39" i="21"/>
  <c r="B61" i="21" s="1"/>
  <c r="B83" i="21" s="1"/>
  <c r="B40" i="21"/>
  <c r="B62" i="21" s="1"/>
  <c r="B84" i="21" s="1"/>
  <c r="B41" i="21"/>
  <c r="B130" i="21" s="1"/>
  <c r="B42" i="21"/>
  <c r="B131" i="21" s="1"/>
  <c r="B43" i="21"/>
  <c r="B65" i="21" s="1"/>
  <c r="B87" i="21" s="1"/>
  <c r="B44" i="21"/>
  <c r="B45" i="21"/>
  <c r="B67" i="21" s="1"/>
  <c r="B89" i="21" s="1"/>
  <c r="B26" i="21"/>
  <c r="B115" i="21" s="1"/>
  <c r="E3" i="21"/>
  <c r="E91" i="21" s="1"/>
  <c r="F3" i="21"/>
  <c r="G3" i="21"/>
  <c r="H3" i="21"/>
  <c r="I3" i="21"/>
  <c r="J3" i="21"/>
  <c r="J91" i="21" s="1"/>
  <c r="K3" i="21"/>
  <c r="L3" i="21"/>
  <c r="M3" i="21"/>
  <c r="M91" i="21" s="1"/>
  <c r="N3" i="21"/>
  <c r="O3" i="21"/>
  <c r="P3" i="21"/>
  <c r="Q3" i="21"/>
  <c r="Q91" i="21" s="1"/>
  <c r="R3" i="21"/>
  <c r="S3" i="21"/>
  <c r="T3" i="21"/>
  <c r="U3" i="21"/>
  <c r="U91" i="21" s="1"/>
  <c r="V3" i="21"/>
  <c r="W3" i="21"/>
  <c r="X3" i="21"/>
  <c r="Y3" i="21"/>
  <c r="Z3" i="21"/>
  <c r="Z160" i="21" s="1"/>
  <c r="AA3" i="21"/>
  <c r="AB3" i="21"/>
  <c r="AC3" i="21"/>
  <c r="AC91" i="21" s="1"/>
  <c r="AD3" i="21"/>
  <c r="AE3" i="21"/>
  <c r="AE91" i="21" s="1"/>
  <c r="AF3" i="21"/>
  <c r="AG3" i="21"/>
  <c r="AG160" i="21" s="1"/>
  <c r="AH3" i="21"/>
  <c r="AI3" i="21"/>
  <c r="AJ3" i="21"/>
  <c r="AK3" i="21"/>
  <c r="AK183" i="21" s="1"/>
  <c r="AL3" i="21"/>
  <c r="AM3" i="21"/>
  <c r="D3" i="21"/>
  <c r="D183" i="21" s="1"/>
  <c r="E114" i="21"/>
  <c r="F114" i="21"/>
  <c r="G114" i="21"/>
  <c r="H114" i="21"/>
  <c r="I114" i="21"/>
  <c r="J114" i="21"/>
  <c r="K114" i="21"/>
  <c r="L114" i="21"/>
  <c r="M114" i="21"/>
  <c r="N114" i="21"/>
  <c r="O114" i="21"/>
  <c r="P114" i="21"/>
  <c r="Q114" i="21"/>
  <c r="R114" i="21"/>
  <c r="S114" i="21"/>
  <c r="T114" i="21"/>
  <c r="U114" i="21"/>
  <c r="V114" i="21"/>
  <c r="W114" i="21"/>
  <c r="X114" i="21"/>
  <c r="Y114" i="21"/>
  <c r="Z114" i="21"/>
  <c r="AA114" i="21"/>
  <c r="AB114" i="21"/>
  <c r="AC114" i="21"/>
  <c r="AD114" i="21"/>
  <c r="AE114" i="21"/>
  <c r="AF114" i="21"/>
  <c r="AG114" i="21"/>
  <c r="AH114" i="21"/>
  <c r="AI114" i="21"/>
  <c r="AJ114" i="21"/>
  <c r="AK114" i="21"/>
  <c r="AL114" i="21"/>
  <c r="AM114" i="21"/>
  <c r="D114" i="21"/>
  <c r="B116" i="21"/>
  <c r="B117" i="21"/>
  <c r="B121" i="21"/>
  <c r="B123" i="21"/>
  <c r="E69" i="21"/>
  <c r="F69" i="21"/>
  <c r="G69" i="21"/>
  <c r="H69" i="21"/>
  <c r="I69" i="21"/>
  <c r="J69" i="21"/>
  <c r="K69" i="21"/>
  <c r="L69" i="21"/>
  <c r="M69" i="21"/>
  <c r="N69" i="21"/>
  <c r="O69" i="21"/>
  <c r="P69" i="21"/>
  <c r="Q69" i="21"/>
  <c r="R69" i="21"/>
  <c r="S69" i="21"/>
  <c r="T69" i="21"/>
  <c r="U69" i="21"/>
  <c r="V69" i="21"/>
  <c r="W69" i="21"/>
  <c r="X69" i="21"/>
  <c r="Y69" i="21"/>
  <c r="Z69" i="21"/>
  <c r="AA69" i="21"/>
  <c r="AB69" i="21"/>
  <c r="AC69" i="21"/>
  <c r="AD69" i="21"/>
  <c r="AE69" i="21"/>
  <c r="AF69" i="21"/>
  <c r="AG69" i="21"/>
  <c r="AH69" i="21"/>
  <c r="AI69" i="21"/>
  <c r="AJ69" i="21"/>
  <c r="AK69" i="21"/>
  <c r="AL69" i="21"/>
  <c r="AM69" i="21"/>
  <c r="D69" i="21"/>
  <c r="B60" i="21"/>
  <c r="B82" i="21" s="1"/>
  <c r="B64" i="21"/>
  <c r="B86" i="21" s="1"/>
  <c r="E26" i="21"/>
  <c r="F26" i="21"/>
  <c r="G26" i="21"/>
  <c r="H26" i="21"/>
  <c r="I26" i="21"/>
  <c r="J26" i="21"/>
  <c r="K26" i="21"/>
  <c r="L26" i="21"/>
  <c r="L48" i="21" s="1"/>
  <c r="L115" i="21" s="1"/>
  <c r="M26" i="21"/>
  <c r="N26" i="21"/>
  <c r="O26" i="21"/>
  <c r="P26" i="21"/>
  <c r="Q26" i="21"/>
  <c r="R26" i="21"/>
  <c r="S26" i="21"/>
  <c r="S48" i="21" s="1"/>
  <c r="S115" i="21" s="1"/>
  <c r="T26" i="21"/>
  <c r="U26" i="21"/>
  <c r="V26" i="21"/>
  <c r="W26" i="21"/>
  <c r="X26" i="21"/>
  <c r="X48" i="21" s="1"/>
  <c r="X115" i="21" s="1"/>
  <c r="Y26" i="21"/>
  <c r="Z26" i="21"/>
  <c r="AA26" i="21"/>
  <c r="AB26" i="21"/>
  <c r="AC26" i="21"/>
  <c r="AD26" i="21"/>
  <c r="AE26" i="21"/>
  <c r="AE48" i="21" s="1"/>
  <c r="AE115" i="21" s="1"/>
  <c r="AF26" i="21"/>
  <c r="AG26" i="21"/>
  <c r="AH26" i="21"/>
  <c r="AH48" i="21" s="1"/>
  <c r="AH115" i="21" s="1"/>
  <c r="AI26" i="21"/>
  <c r="AJ26" i="21"/>
  <c r="AK26" i="21"/>
  <c r="AK48" i="21" s="1"/>
  <c r="AK115" i="21" s="1"/>
  <c r="AL26" i="21"/>
  <c r="AM26" i="21"/>
  <c r="E27" i="21"/>
  <c r="E49" i="21" s="1"/>
  <c r="E116" i="21" s="1"/>
  <c r="F27" i="21"/>
  <c r="G27" i="21"/>
  <c r="H27" i="21"/>
  <c r="I27" i="21"/>
  <c r="J27" i="21"/>
  <c r="K27" i="21"/>
  <c r="K49" i="21" s="1"/>
  <c r="K116" i="21" s="1"/>
  <c r="L27" i="21"/>
  <c r="M27" i="21"/>
  <c r="N27" i="21"/>
  <c r="O27" i="21"/>
  <c r="P27" i="21"/>
  <c r="Q27" i="21"/>
  <c r="Q49" i="21" s="1"/>
  <c r="Q116" i="21" s="1"/>
  <c r="R27" i="21"/>
  <c r="S27" i="21"/>
  <c r="T27" i="21"/>
  <c r="U27" i="21"/>
  <c r="U49" i="21" s="1"/>
  <c r="U116" i="21" s="1"/>
  <c r="V27" i="21"/>
  <c r="V49" i="21" s="1"/>
  <c r="V116" i="21" s="1"/>
  <c r="W27" i="21"/>
  <c r="X27" i="21"/>
  <c r="Y27" i="21"/>
  <c r="Z27" i="21"/>
  <c r="AA27" i="21"/>
  <c r="AB27" i="21"/>
  <c r="AC27" i="21"/>
  <c r="AD27" i="21"/>
  <c r="AE27" i="21"/>
  <c r="AF27" i="21"/>
  <c r="AG27" i="21"/>
  <c r="AG49" i="21" s="1"/>
  <c r="AG116" i="21" s="1"/>
  <c r="AH27" i="21"/>
  <c r="AI27" i="21"/>
  <c r="AJ27" i="21"/>
  <c r="AJ49" i="21" s="1"/>
  <c r="AJ116" i="21" s="1"/>
  <c r="AK27" i="21"/>
  <c r="AL27" i="21"/>
  <c r="AM27" i="21"/>
  <c r="E28" i="21"/>
  <c r="E50" i="21" s="1"/>
  <c r="E117" i="21" s="1"/>
  <c r="F28" i="21"/>
  <c r="F50" i="21" s="1"/>
  <c r="G28" i="21"/>
  <c r="H28" i="21"/>
  <c r="H50" i="21" s="1"/>
  <c r="H117" i="21" s="1"/>
  <c r="I28" i="21"/>
  <c r="J28" i="21"/>
  <c r="K28" i="21"/>
  <c r="L28" i="21"/>
  <c r="M28" i="21"/>
  <c r="N28" i="21"/>
  <c r="N50" i="21" s="1"/>
  <c r="N117" i="21" s="1"/>
  <c r="O28" i="21"/>
  <c r="P28" i="21"/>
  <c r="Q28" i="21"/>
  <c r="R28" i="21"/>
  <c r="R50" i="21" s="1"/>
  <c r="R117" i="21" s="1"/>
  <c r="S28" i="21"/>
  <c r="S50" i="21" s="1"/>
  <c r="S117" i="21" s="1"/>
  <c r="T28" i="21"/>
  <c r="U28" i="21"/>
  <c r="V28" i="21"/>
  <c r="W28" i="21"/>
  <c r="X28" i="21"/>
  <c r="Y28" i="21"/>
  <c r="Z28" i="21"/>
  <c r="AA28" i="21"/>
  <c r="AB28" i="21"/>
  <c r="AC28" i="21"/>
  <c r="AD28" i="21"/>
  <c r="AD50" i="21" s="1"/>
  <c r="AD117" i="21" s="1"/>
  <c r="AE28" i="21"/>
  <c r="AF28" i="21"/>
  <c r="AG28" i="21"/>
  <c r="AH28" i="21"/>
  <c r="AH50" i="21" s="1"/>
  <c r="AH117" i="21" s="1"/>
  <c r="AI28" i="21"/>
  <c r="AJ28" i="21"/>
  <c r="AK28" i="21"/>
  <c r="AL28" i="21"/>
  <c r="AM28" i="21"/>
  <c r="E29" i="21"/>
  <c r="E51" i="21" s="1"/>
  <c r="E118" i="21" s="1"/>
  <c r="F29" i="21"/>
  <c r="G29" i="21"/>
  <c r="H29" i="21"/>
  <c r="I29" i="21"/>
  <c r="J29" i="21"/>
  <c r="K29" i="21"/>
  <c r="K51" i="21" s="1"/>
  <c r="K118" i="21" s="1"/>
  <c r="L29" i="21"/>
  <c r="M29" i="21"/>
  <c r="N29" i="21"/>
  <c r="O29" i="21"/>
  <c r="O51" i="21" s="1"/>
  <c r="O118" i="21" s="1"/>
  <c r="P29" i="21"/>
  <c r="P51" i="21" s="1"/>
  <c r="P118" i="21" s="1"/>
  <c r="Q29" i="21"/>
  <c r="R29" i="21"/>
  <c r="S29" i="21"/>
  <c r="T29" i="21"/>
  <c r="U29" i="21"/>
  <c r="V29" i="21"/>
  <c r="W29" i="21"/>
  <c r="X29" i="21"/>
  <c r="Y29" i="21"/>
  <c r="Z29" i="21"/>
  <c r="AA29" i="21"/>
  <c r="AA51" i="21" s="1"/>
  <c r="AA118" i="21" s="1"/>
  <c r="AB29" i="21"/>
  <c r="AC29" i="21"/>
  <c r="AD29" i="21"/>
  <c r="AE29" i="21"/>
  <c r="AE51" i="21" s="1"/>
  <c r="AE118" i="21" s="1"/>
  <c r="AF29" i="21"/>
  <c r="AG29" i="21"/>
  <c r="AH29" i="21"/>
  <c r="AH51" i="21" s="1"/>
  <c r="AH118" i="21" s="1"/>
  <c r="AI29" i="21"/>
  <c r="AI51" i="21" s="1"/>
  <c r="AI118" i="21" s="1"/>
  <c r="AJ29" i="21"/>
  <c r="AK29" i="21"/>
  <c r="AK51" i="21" s="1"/>
  <c r="AK118" i="21" s="1"/>
  <c r="AL29" i="21"/>
  <c r="AM29" i="21"/>
  <c r="E30" i="21"/>
  <c r="E52" i="21" s="1"/>
  <c r="E119" i="21" s="1"/>
  <c r="F30" i="21"/>
  <c r="G30" i="21"/>
  <c r="H30" i="21"/>
  <c r="I30" i="21"/>
  <c r="J30" i="21"/>
  <c r="K30" i="21"/>
  <c r="L30" i="21"/>
  <c r="L52" i="21" s="1"/>
  <c r="L119" i="21" s="1"/>
  <c r="M30" i="21"/>
  <c r="M52" i="21" s="1"/>
  <c r="M119" i="21" s="1"/>
  <c r="N30" i="21"/>
  <c r="O30" i="21"/>
  <c r="P30" i="21"/>
  <c r="Q30" i="21"/>
  <c r="R30" i="21"/>
  <c r="S30" i="21"/>
  <c r="T30" i="21"/>
  <c r="U30" i="21"/>
  <c r="V30" i="21"/>
  <c r="W30" i="21"/>
  <c r="X30" i="21"/>
  <c r="X52" i="21" s="1"/>
  <c r="X119" i="21" s="1"/>
  <c r="Y30" i="21"/>
  <c r="Z30" i="21"/>
  <c r="AA30" i="21"/>
  <c r="AB30" i="21"/>
  <c r="AB52" i="21" s="1"/>
  <c r="AB119" i="21" s="1"/>
  <c r="AC30" i="21"/>
  <c r="AD30" i="21"/>
  <c r="AE30" i="21"/>
  <c r="AF30" i="21"/>
  <c r="AG30" i="21"/>
  <c r="AH30" i="21"/>
  <c r="AH52" i="21" s="1"/>
  <c r="AH119" i="21" s="1"/>
  <c r="AI30" i="21"/>
  <c r="AJ30" i="21"/>
  <c r="AK30" i="21"/>
  <c r="AL30" i="21"/>
  <c r="AM30" i="21"/>
  <c r="E31" i="21"/>
  <c r="F31" i="21"/>
  <c r="G31" i="21"/>
  <c r="H31" i="21"/>
  <c r="I31" i="21"/>
  <c r="I53" i="21" s="1"/>
  <c r="I120" i="21" s="1"/>
  <c r="J31" i="21"/>
  <c r="J53" i="21" s="1"/>
  <c r="J120" i="21" s="1"/>
  <c r="K31" i="21"/>
  <c r="L31" i="21"/>
  <c r="M31" i="21"/>
  <c r="N31" i="21"/>
  <c r="O31" i="21"/>
  <c r="P31" i="21"/>
  <c r="Q31" i="21"/>
  <c r="R31" i="21"/>
  <c r="S31" i="21"/>
  <c r="T31" i="21"/>
  <c r="U31" i="21"/>
  <c r="U53" i="21" s="1"/>
  <c r="U120" i="21" s="1"/>
  <c r="V31" i="21"/>
  <c r="W31" i="21"/>
  <c r="X31" i="21"/>
  <c r="Y31" i="21"/>
  <c r="Y53" i="21" s="1"/>
  <c r="Y120" i="21" s="1"/>
  <c r="Z31" i="21"/>
  <c r="AA31" i="21"/>
  <c r="AB31" i="21"/>
  <c r="AC31" i="21"/>
  <c r="AD31" i="21"/>
  <c r="AD53" i="21" s="1"/>
  <c r="AD120" i="21" s="1"/>
  <c r="AE31" i="21"/>
  <c r="AF31" i="21"/>
  <c r="AF53" i="21" s="1"/>
  <c r="AF120" i="21" s="1"/>
  <c r="AG31" i="21"/>
  <c r="AG53" i="21" s="1"/>
  <c r="AG120" i="21" s="1"/>
  <c r="AH31" i="21"/>
  <c r="AI31" i="21"/>
  <c r="AJ31" i="21"/>
  <c r="AK31" i="21"/>
  <c r="AL31" i="21"/>
  <c r="AM31" i="21"/>
  <c r="E32" i="21"/>
  <c r="F32" i="21"/>
  <c r="F54" i="21" s="1"/>
  <c r="F121" i="21" s="1"/>
  <c r="G32" i="21"/>
  <c r="G54" i="21" s="1"/>
  <c r="G121" i="21" s="1"/>
  <c r="H32" i="21"/>
  <c r="I32" i="21"/>
  <c r="J32" i="21"/>
  <c r="K32" i="21"/>
  <c r="L32" i="21"/>
  <c r="M32" i="21"/>
  <c r="N32" i="21"/>
  <c r="O32" i="21"/>
  <c r="P32" i="21"/>
  <c r="Q32" i="21"/>
  <c r="R32" i="21"/>
  <c r="R54" i="21" s="1"/>
  <c r="R121" i="21" s="1"/>
  <c r="S32" i="21"/>
  <c r="T32" i="21"/>
  <c r="U32" i="21"/>
  <c r="V32" i="21"/>
  <c r="V54" i="21" s="1"/>
  <c r="V121" i="21" s="1"/>
  <c r="W32" i="21"/>
  <c r="X32" i="21"/>
  <c r="Y32" i="21"/>
  <c r="Z32" i="21"/>
  <c r="AA32" i="21"/>
  <c r="AB32" i="21"/>
  <c r="AC32" i="21"/>
  <c r="AD32" i="21"/>
  <c r="AE32" i="21"/>
  <c r="AE54" i="21" s="1"/>
  <c r="AE121" i="21" s="1"/>
  <c r="AF32" i="21"/>
  <c r="AG32" i="21"/>
  <c r="AH32" i="21"/>
  <c r="AI32" i="21"/>
  <c r="AJ32" i="21"/>
  <c r="AK32" i="21"/>
  <c r="AL32" i="21"/>
  <c r="AL54" i="21" s="1"/>
  <c r="AL121" i="21" s="1"/>
  <c r="AM32" i="21"/>
  <c r="AM54" i="21" s="1"/>
  <c r="AM121" i="21" s="1"/>
  <c r="E33" i="21"/>
  <c r="F33" i="21"/>
  <c r="F55" i="21" s="1"/>
  <c r="F122" i="21" s="1"/>
  <c r="G33" i="21"/>
  <c r="H33" i="21"/>
  <c r="I33" i="21"/>
  <c r="J33" i="21"/>
  <c r="K33" i="21"/>
  <c r="L33" i="21"/>
  <c r="M33" i="21"/>
  <c r="N33" i="21"/>
  <c r="O33" i="21"/>
  <c r="O55" i="21" s="1"/>
  <c r="O122" i="21" s="1"/>
  <c r="P33" i="21"/>
  <c r="Q33" i="21"/>
  <c r="R33" i="21"/>
  <c r="S33" i="21"/>
  <c r="S55" i="21" s="1"/>
  <c r="S122" i="21" s="1"/>
  <c r="T33" i="21"/>
  <c r="U33" i="21"/>
  <c r="V33" i="21"/>
  <c r="W33" i="21"/>
  <c r="X33" i="21"/>
  <c r="Y33" i="21"/>
  <c r="Y55" i="21" s="1"/>
  <c r="Y122" i="21" s="1"/>
  <c r="Z33" i="21"/>
  <c r="AA33" i="21"/>
  <c r="AB33" i="21"/>
  <c r="AC33" i="21"/>
  <c r="AD33" i="21"/>
  <c r="AD55" i="21" s="1"/>
  <c r="AD122" i="21" s="1"/>
  <c r="AE33" i="21"/>
  <c r="AE55" i="21" s="1"/>
  <c r="AF33" i="21"/>
  <c r="AG33" i="21"/>
  <c r="AH33" i="21"/>
  <c r="AI33" i="21"/>
  <c r="AI55" i="21" s="1"/>
  <c r="AI122" i="21" s="1"/>
  <c r="AJ33" i="21"/>
  <c r="AJ55" i="21" s="1"/>
  <c r="AJ122" i="21" s="1"/>
  <c r="AK33" i="21"/>
  <c r="AL33" i="21"/>
  <c r="AM33" i="21"/>
  <c r="E34" i="21"/>
  <c r="F34" i="21"/>
  <c r="G34" i="21"/>
  <c r="H34" i="21"/>
  <c r="I34" i="21"/>
  <c r="J34" i="21"/>
  <c r="K34" i="21"/>
  <c r="L34" i="21"/>
  <c r="L56" i="21" s="1"/>
  <c r="L123" i="21" s="1"/>
  <c r="M34" i="21"/>
  <c r="N34" i="21"/>
  <c r="O34" i="21"/>
  <c r="P34" i="21"/>
  <c r="P56" i="21" s="1"/>
  <c r="P123" i="21" s="1"/>
  <c r="Q34" i="21"/>
  <c r="R34" i="21"/>
  <c r="S34" i="21"/>
  <c r="T34" i="21"/>
  <c r="U34" i="21"/>
  <c r="U56" i="21" s="1"/>
  <c r="U123" i="21" s="1"/>
  <c r="V34" i="21"/>
  <c r="W34" i="21"/>
  <c r="X34" i="21"/>
  <c r="Y34" i="21"/>
  <c r="Z34" i="21"/>
  <c r="AA34" i="21"/>
  <c r="AB34" i="21"/>
  <c r="AC34" i="21"/>
  <c r="AC56" i="21" s="1"/>
  <c r="AC123" i="21" s="1"/>
  <c r="AD34" i="21"/>
  <c r="AE34" i="21"/>
  <c r="AF34" i="21"/>
  <c r="AF56" i="21" s="1"/>
  <c r="AF123" i="21" s="1"/>
  <c r="AG34" i="21"/>
  <c r="AG56" i="21" s="1"/>
  <c r="AG123" i="21" s="1"/>
  <c r="AH34" i="21"/>
  <c r="AI34" i="21"/>
  <c r="AJ34" i="21"/>
  <c r="AK34" i="21"/>
  <c r="AL34" i="21"/>
  <c r="AM34" i="21"/>
  <c r="E35" i="21"/>
  <c r="F35" i="21"/>
  <c r="F57" i="21" s="1"/>
  <c r="F124" i="21" s="1"/>
  <c r="G35" i="21"/>
  <c r="H35" i="21"/>
  <c r="I35" i="21"/>
  <c r="I57" i="21" s="1"/>
  <c r="I124" i="21" s="1"/>
  <c r="J35" i="21"/>
  <c r="K35" i="21"/>
  <c r="L35" i="21"/>
  <c r="M35" i="21"/>
  <c r="M57" i="21" s="1"/>
  <c r="M124" i="21" s="1"/>
  <c r="N35" i="21"/>
  <c r="N57" i="21" s="1"/>
  <c r="N124" i="21" s="1"/>
  <c r="O35" i="21"/>
  <c r="P35" i="21"/>
  <c r="Q35" i="21"/>
  <c r="R35" i="21"/>
  <c r="S35" i="21"/>
  <c r="T35" i="21"/>
  <c r="T57" i="21" s="1"/>
  <c r="T124" i="21" s="1"/>
  <c r="U35" i="21"/>
  <c r="V35" i="21"/>
  <c r="W35" i="21"/>
  <c r="X35" i="21"/>
  <c r="Y35" i="21"/>
  <c r="Z35" i="21"/>
  <c r="AA35" i="21"/>
  <c r="AB35" i="21"/>
  <c r="AB57" i="21" s="1"/>
  <c r="AB124" i="21" s="1"/>
  <c r="AC35" i="21"/>
  <c r="AC57" i="21" s="1"/>
  <c r="AC124" i="21" s="1"/>
  <c r="AD35" i="21"/>
  <c r="AD57" i="21" s="1"/>
  <c r="AD124" i="21" s="1"/>
  <c r="AE35" i="21"/>
  <c r="AF35" i="21"/>
  <c r="AG35" i="21"/>
  <c r="AH35" i="21"/>
  <c r="AI35" i="21"/>
  <c r="AJ35" i="21"/>
  <c r="AK35" i="21"/>
  <c r="AL35" i="21"/>
  <c r="AL57" i="21" s="1"/>
  <c r="AL124" i="21" s="1"/>
  <c r="AM35" i="21"/>
  <c r="AM57" i="21" s="1"/>
  <c r="AM124" i="21" s="1"/>
  <c r="E36" i="21"/>
  <c r="E58" i="21" s="1"/>
  <c r="E125" i="21" s="1"/>
  <c r="F36" i="21"/>
  <c r="G36" i="21"/>
  <c r="H36" i="21"/>
  <c r="I36" i="21"/>
  <c r="I58" i="21" s="1"/>
  <c r="I125" i="21" s="1"/>
  <c r="J36" i="21"/>
  <c r="K36" i="21"/>
  <c r="K58" i="21" s="1"/>
  <c r="K125" i="21" s="1"/>
  <c r="L36" i="21"/>
  <c r="M36" i="21"/>
  <c r="N36" i="21"/>
  <c r="O36" i="21"/>
  <c r="P36" i="21"/>
  <c r="Q36" i="21"/>
  <c r="R36" i="21"/>
  <c r="S36" i="21"/>
  <c r="T36" i="21"/>
  <c r="U36" i="21"/>
  <c r="V36" i="21"/>
  <c r="V58" i="21" s="1"/>
  <c r="V125" i="21" s="1"/>
  <c r="W36" i="21"/>
  <c r="X36" i="21"/>
  <c r="Y36" i="21"/>
  <c r="Z36" i="21"/>
  <c r="AA36" i="21"/>
  <c r="AA58" i="21" s="1"/>
  <c r="AA125" i="21" s="1"/>
  <c r="AB36" i="21"/>
  <c r="AC36" i="21"/>
  <c r="AD36" i="21"/>
  <c r="AD58" i="21" s="1"/>
  <c r="AD125" i="21" s="1"/>
  <c r="AE36" i="21"/>
  <c r="AF36" i="21"/>
  <c r="AG36" i="21"/>
  <c r="AH36" i="21"/>
  <c r="AH58" i="21" s="1"/>
  <c r="AH125" i="21" s="1"/>
  <c r="AI36" i="21"/>
  <c r="AJ36" i="21"/>
  <c r="AK36" i="21"/>
  <c r="AL36" i="21"/>
  <c r="AM36" i="21"/>
  <c r="E37" i="21"/>
  <c r="F37" i="21"/>
  <c r="G37" i="21"/>
  <c r="H37" i="21"/>
  <c r="I37" i="21"/>
  <c r="J37" i="21"/>
  <c r="J59" i="21" s="1"/>
  <c r="J126" i="21" s="1"/>
  <c r="K37" i="21"/>
  <c r="L37" i="21"/>
  <c r="M37" i="21"/>
  <c r="N37" i="21"/>
  <c r="O37" i="21"/>
  <c r="P37" i="21"/>
  <c r="Q37" i="21"/>
  <c r="R37" i="21"/>
  <c r="R59" i="21" s="1"/>
  <c r="R126" i="21" s="1"/>
  <c r="S37" i="21"/>
  <c r="T37" i="21"/>
  <c r="U37" i="21"/>
  <c r="V37" i="21"/>
  <c r="W37" i="21"/>
  <c r="X37" i="21"/>
  <c r="Y37" i="21"/>
  <c r="Y59" i="21" s="1"/>
  <c r="Y126" i="21" s="1"/>
  <c r="Z37" i="21"/>
  <c r="AA37" i="21"/>
  <c r="AB37" i="21"/>
  <c r="AC37" i="21"/>
  <c r="AD37" i="21"/>
  <c r="AE37" i="21"/>
  <c r="AF37" i="21"/>
  <c r="AG37" i="21"/>
  <c r="AG59" i="21" s="1"/>
  <c r="AG126" i="21" s="1"/>
  <c r="AH37" i="21"/>
  <c r="AI37" i="21"/>
  <c r="AJ37" i="21"/>
  <c r="AK37" i="21"/>
  <c r="AL37" i="21"/>
  <c r="AM37" i="21"/>
  <c r="E38" i="21"/>
  <c r="F38" i="21"/>
  <c r="G38" i="21"/>
  <c r="H38" i="21"/>
  <c r="H60" i="21" s="1"/>
  <c r="H127" i="21" s="1"/>
  <c r="I38" i="21"/>
  <c r="J38" i="21"/>
  <c r="K38" i="21"/>
  <c r="L38" i="21"/>
  <c r="M38" i="21"/>
  <c r="N38" i="21"/>
  <c r="O38" i="21"/>
  <c r="P38" i="21"/>
  <c r="Q38" i="21"/>
  <c r="R38" i="21"/>
  <c r="S38" i="21"/>
  <c r="T38" i="21"/>
  <c r="T60" i="21" s="1"/>
  <c r="T127" i="21" s="1"/>
  <c r="U38" i="21"/>
  <c r="V38" i="21"/>
  <c r="W38" i="21"/>
  <c r="X38" i="21"/>
  <c r="Y38" i="21"/>
  <c r="Z38" i="21"/>
  <c r="AA38" i="21"/>
  <c r="AB38" i="21"/>
  <c r="AB60" i="21" s="1"/>
  <c r="AB127" i="21" s="1"/>
  <c r="AC38" i="21"/>
  <c r="AD38" i="21"/>
  <c r="AE38" i="21"/>
  <c r="AF38" i="21"/>
  <c r="AF60" i="21" s="1"/>
  <c r="AF127" i="21" s="1"/>
  <c r="AG38" i="21"/>
  <c r="AH38" i="21"/>
  <c r="AI38" i="21"/>
  <c r="AJ38" i="21"/>
  <c r="AK38" i="21"/>
  <c r="AL38" i="21"/>
  <c r="AM38" i="21"/>
  <c r="E39" i="21"/>
  <c r="F39" i="21"/>
  <c r="G39" i="21"/>
  <c r="H39" i="21"/>
  <c r="H61" i="21" s="1"/>
  <c r="H128" i="21" s="1"/>
  <c r="I39" i="21"/>
  <c r="J39" i="21"/>
  <c r="K39" i="21"/>
  <c r="L39" i="21"/>
  <c r="M39" i="21"/>
  <c r="N39" i="21"/>
  <c r="O39" i="21"/>
  <c r="P39" i="21"/>
  <c r="P61" i="21" s="1"/>
  <c r="P128" i="21" s="1"/>
  <c r="Q39" i="21"/>
  <c r="R39" i="21"/>
  <c r="S39" i="21"/>
  <c r="S61" i="21" s="1"/>
  <c r="S128" i="21" s="1"/>
  <c r="T39" i="21"/>
  <c r="U39" i="21"/>
  <c r="V39" i="21"/>
  <c r="W39" i="21"/>
  <c r="X39" i="21"/>
  <c r="Y39" i="21"/>
  <c r="Z39" i="21"/>
  <c r="AA39" i="21"/>
  <c r="AA61" i="21" s="1"/>
  <c r="AA128" i="21" s="1"/>
  <c r="AB39" i="21"/>
  <c r="AC39" i="21"/>
  <c r="AD39" i="21"/>
  <c r="AE39" i="21"/>
  <c r="AE61" i="21" s="1"/>
  <c r="AE128" i="21" s="1"/>
  <c r="AF39" i="21"/>
  <c r="AG39" i="21"/>
  <c r="AH39" i="21"/>
  <c r="AI39" i="21"/>
  <c r="AJ39" i="21"/>
  <c r="AK39" i="21"/>
  <c r="AL39" i="21"/>
  <c r="AM39" i="21"/>
  <c r="E40" i="21"/>
  <c r="F40" i="21"/>
  <c r="F62" i="21" s="1"/>
  <c r="F129" i="21" s="1"/>
  <c r="G40" i="21"/>
  <c r="H40" i="21"/>
  <c r="I40" i="21"/>
  <c r="J40" i="21"/>
  <c r="K40" i="21"/>
  <c r="L40" i="21"/>
  <c r="M40" i="21"/>
  <c r="N40" i="21"/>
  <c r="O40" i="21"/>
  <c r="P40" i="21"/>
  <c r="Q40" i="21"/>
  <c r="R40" i="21"/>
  <c r="R62" i="21" s="1"/>
  <c r="R129" i="21" s="1"/>
  <c r="S40" i="21"/>
  <c r="T40" i="21"/>
  <c r="U40" i="21"/>
  <c r="V40" i="21"/>
  <c r="W40" i="21"/>
  <c r="X40" i="21"/>
  <c r="Y40" i="21"/>
  <c r="Z40" i="21"/>
  <c r="Z62" i="21" s="1"/>
  <c r="Z129" i="21" s="1"/>
  <c r="AA40" i="21"/>
  <c r="AB40" i="21"/>
  <c r="AC40" i="21"/>
  <c r="AD40" i="21"/>
  <c r="AD62" i="21" s="1"/>
  <c r="AD129" i="21" s="1"/>
  <c r="AE40" i="21"/>
  <c r="AF40" i="21"/>
  <c r="AG40" i="21"/>
  <c r="AH40" i="21"/>
  <c r="AI40" i="21"/>
  <c r="AJ40" i="21"/>
  <c r="AK40" i="21"/>
  <c r="AL40" i="21"/>
  <c r="AL62" i="21" s="1"/>
  <c r="AL129" i="21" s="1"/>
  <c r="AM40" i="21"/>
  <c r="AM62" i="21" s="1"/>
  <c r="AM129" i="21" s="1"/>
  <c r="E41" i="21"/>
  <c r="F41" i="21"/>
  <c r="F63" i="21" s="1"/>
  <c r="F130" i="21" s="1"/>
  <c r="G41" i="21"/>
  <c r="H41" i="21"/>
  <c r="I41" i="21"/>
  <c r="J41" i="21"/>
  <c r="K41" i="21"/>
  <c r="L41" i="21"/>
  <c r="M41" i="21"/>
  <c r="M63" i="21" s="1"/>
  <c r="M130" i="21" s="1"/>
  <c r="N41" i="21"/>
  <c r="O41" i="21"/>
  <c r="P41" i="21"/>
  <c r="Q41" i="21"/>
  <c r="R41" i="21"/>
  <c r="R63" i="21" s="1"/>
  <c r="R130" i="21" s="1"/>
  <c r="S41" i="21"/>
  <c r="T41" i="21"/>
  <c r="U41" i="21"/>
  <c r="V41" i="21"/>
  <c r="W41" i="21"/>
  <c r="X41" i="21"/>
  <c r="Y41" i="21"/>
  <c r="Y63" i="21" s="1"/>
  <c r="Y130" i="21" s="1"/>
  <c r="Z41" i="21"/>
  <c r="Z63" i="21" s="1"/>
  <c r="Z130" i="21" s="1"/>
  <c r="AA41" i="21"/>
  <c r="AB41" i="21"/>
  <c r="AC41" i="21"/>
  <c r="AD41" i="21"/>
  <c r="AE41" i="21"/>
  <c r="AE63" i="21" s="1"/>
  <c r="AE130" i="21" s="1"/>
  <c r="AF41" i="21"/>
  <c r="AG41" i="21"/>
  <c r="AH41" i="21"/>
  <c r="AH63" i="21" s="1"/>
  <c r="AH130" i="21" s="1"/>
  <c r="AI41" i="21"/>
  <c r="AJ41" i="21"/>
  <c r="AK41" i="21"/>
  <c r="AL41" i="21"/>
  <c r="AL63" i="21" s="1"/>
  <c r="AL130" i="21" s="1"/>
  <c r="AM41" i="21"/>
  <c r="E42" i="21"/>
  <c r="E64" i="21" s="1"/>
  <c r="E131" i="21" s="1"/>
  <c r="F42" i="21"/>
  <c r="G42" i="21"/>
  <c r="G64" i="21" s="1"/>
  <c r="G131" i="21" s="1"/>
  <c r="H42" i="21"/>
  <c r="I42" i="21"/>
  <c r="J42" i="21"/>
  <c r="K42" i="21"/>
  <c r="L42" i="21"/>
  <c r="M42" i="21"/>
  <c r="N42" i="21"/>
  <c r="O42" i="21"/>
  <c r="O64" i="21" s="1"/>
  <c r="O131" i="21" s="1"/>
  <c r="P42" i="21"/>
  <c r="Q42" i="21"/>
  <c r="R42" i="21"/>
  <c r="S42" i="21"/>
  <c r="S64" i="21" s="1"/>
  <c r="S131" i="21" s="1"/>
  <c r="T42" i="21"/>
  <c r="T64" i="21" s="1"/>
  <c r="T131" i="21" s="1"/>
  <c r="U42" i="21"/>
  <c r="U64" i="21" s="1"/>
  <c r="U131" i="21" s="1"/>
  <c r="V42" i="21"/>
  <c r="W42" i="21"/>
  <c r="W64" i="21" s="1"/>
  <c r="W131" i="21" s="1"/>
  <c r="X42" i="21"/>
  <c r="Y42" i="21"/>
  <c r="Z42" i="21"/>
  <c r="AA42" i="21"/>
  <c r="AB42" i="21"/>
  <c r="AC42" i="21"/>
  <c r="AD42" i="21"/>
  <c r="AE42" i="21"/>
  <c r="AE64" i="21" s="1"/>
  <c r="AE131" i="21" s="1"/>
  <c r="AF42" i="21"/>
  <c r="AF64" i="21" s="1"/>
  <c r="AF131" i="21" s="1"/>
  <c r="AG42" i="21"/>
  <c r="AH42" i="21"/>
  <c r="AI42" i="21"/>
  <c r="AI64" i="21" s="1"/>
  <c r="AI131" i="21" s="1"/>
  <c r="AJ42" i="21"/>
  <c r="AK42" i="21"/>
  <c r="AK64" i="21" s="1"/>
  <c r="AK131" i="21" s="1"/>
  <c r="AL42" i="21"/>
  <c r="AM42" i="21"/>
  <c r="AM64" i="21" s="1"/>
  <c r="AM131" i="21" s="1"/>
  <c r="E43" i="21"/>
  <c r="F43" i="21"/>
  <c r="G43" i="21"/>
  <c r="G65" i="21" s="1"/>
  <c r="G132" i="21" s="1"/>
  <c r="H43" i="21"/>
  <c r="H65" i="21" s="1"/>
  <c r="H132" i="21" s="1"/>
  <c r="I43" i="21"/>
  <c r="J43" i="21"/>
  <c r="K43" i="21"/>
  <c r="L43" i="21"/>
  <c r="L65" i="21" s="1"/>
  <c r="L132" i="21" s="1"/>
  <c r="M43" i="21"/>
  <c r="M65" i="21" s="1"/>
  <c r="M132" i="21" s="1"/>
  <c r="N43" i="21"/>
  <c r="O43" i="21"/>
  <c r="O65" i="21" s="1"/>
  <c r="O132" i="21" s="1"/>
  <c r="P43" i="21"/>
  <c r="P65" i="21" s="1"/>
  <c r="P132" i="21" s="1"/>
  <c r="Q43" i="21"/>
  <c r="R43" i="21"/>
  <c r="S43" i="21"/>
  <c r="T43" i="21"/>
  <c r="U43" i="21"/>
  <c r="V43" i="21"/>
  <c r="W43" i="21"/>
  <c r="X43" i="21"/>
  <c r="Y43" i="21"/>
  <c r="Z43" i="21"/>
  <c r="AA43" i="21"/>
  <c r="AB43" i="21"/>
  <c r="AB65" i="21" s="1"/>
  <c r="AB132" i="21" s="1"/>
  <c r="AC43" i="21"/>
  <c r="AC65" i="21" s="1"/>
  <c r="AC132" i="21" s="1"/>
  <c r="AD43" i="21"/>
  <c r="AE43" i="21"/>
  <c r="AF43" i="21"/>
  <c r="AF65" i="21" s="1"/>
  <c r="AF132" i="21" s="1"/>
  <c r="AG43" i="21"/>
  <c r="AH43" i="21"/>
  <c r="AH65" i="21" s="1"/>
  <c r="AH132" i="21" s="1"/>
  <c r="AI43" i="21"/>
  <c r="AJ43" i="21"/>
  <c r="AK43" i="21"/>
  <c r="AL43" i="21"/>
  <c r="AM43" i="21"/>
  <c r="E44" i="21"/>
  <c r="E66" i="21" s="1"/>
  <c r="E133" i="21" s="1"/>
  <c r="F44" i="21"/>
  <c r="G44" i="21"/>
  <c r="H44" i="21"/>
  <c r="I44" i="21"/>
  <c r="I66" i="21" s="1"/>
  <c r="I133" i="21" s="1"/>
  <c r="J44" i="21"/>
  <c r="K44" i="21"/>
  <c r="K66" i="21" s="1"/>
  <c r="K133" i="21" s="1"/>
  <c r="L44" i="21"/>
  <c r="M44" i="21"/>
  <c r="M66" i="21" s="1"/>
  <c r="M133" i="21" s="1"/>
  <c r="N44" i="21"/>
  <c r="O44" i="21"/>
  <c r="O66" i="21" s="1"/>
  <c r="O133" i="21" s="1"/>
  <c r="P44" i="21"/>
  <c r="Q44" i="21"/>
  <c r="Q66" i="21" s="1"/>
  <c r="Q133" i="21" s="1"/>
  <c r="R44" i="21"/>
  <c r="R66" i="21" s="1"/>
  <c r="R133" i="21" s="1"/>
  <c r="S44" i="21"/>
  <c r="T44" i="21"/>
  <c r="U44" i="21"/>
  <c r="V44" i="21"/>
  <c r="W44" i="21"/>
  <c r="X44" i="21"/>
  <c r="Y44" i="21"/>
  <c r="Y66" i="21" s="1"/>
  <c r="Y133" i="21" s="1"/>
  <c r="Z44" i="21"/>
  <c r="AA44" i="21"/>
  <c r="AB44" i="21"/>
  <c r="AC44" i="21"/>
  <c r="AC66" i="21" s="1"/>
  <c r="AC133" i="21" s="1"/>
  <c r="AD44" i="21"/>
  <c r="AD66" i="21" s="1"/>
  <c r="AD133" i="21" s="1"/>
  <c r="AE44" i="21"/>
  <c r="AE66" i="21" s="1"/>
  <c r="AE133" i="21" s="1"/>
  <c r="AF44" i="21"/>
  <c r="AG44" i="21"/>
  <c r="AG66" i="21" s="1"/>
  <c r="AG133" i="21" s="1"/>
  <c r="AH44" i="21"/>
  <c r="AI44" i="21"/>
  <c r="AJ44" i="21"/>
  <c r="AK44" i="21"/>
  <c r="AL44" i="21"/>
  <c r="AL66" i="21" s="1"/>
  <c r="AL133" i="21" s="1"/>
  <c r="AM44" i="21"/>
  <c r="AM66" i="21" s="1"/>
  <c r="AM133" i="21" s="1"/>
  <c r="E45" i="21"/>
  <c r="F45" i="21"/>
  <c r="F67" i="21" s="1"/>
  <c r="F134" i="21" s="1"/>
  <c r="G45" i="21"/>
  <c r="H45" i="21"/>
  <c r="I45" i="21"/>
  <c r="J45" i="21"/>
  <c r="J67" i="21" s="1"/>
  <c r="J134" i="21" s="1"/>
  <c r="K45" i="21"/>
  <c r="K67" i="21" s="1"/>
  <c r="K134" i="21" s="1"/>
  <c r="L45" i="21"/>
  <c r="M45" i="21"/>
  <c r="N45" i="21"/>
  <c r="N67" i="21" s="1"/>
  <c r="N134" i="21" s="1"/>
  <c r="O45" i="21"/>
  <c r="P45" i="21"/>
  <c r="Q45" i="21"/>
  <c r="R45" i="21"/>
  <c r="R67" i="21" s="1"/>
  <c r="R134" i="21" s="1"/>
  <c r="S45" i="21"/>
  <c r="T45" i="21"/>
  <c r="U45" i="21"/>
  <c r="U67" i="21" s="1"/>
  <c r="U134" i="21" s="1"/>
  <c r="V45" i="21"/>
  <c r="V67" i="21" s="1"/>
  <c r="V134" i="21" s="1"/>
  <c r="W45" i="21"/>
  <c r="X45" i="21"/>
  <c r="Y45" i="21"/>
  <c r="Z45" i="21"/>
  <c r="AA45" i="21"/>
  <c r="AA67" i="21" s="1"/>
  <c r="AA134" i="21" s="1"/>
  <c r="AB45" i="21"/>
  <c r="AB67" i="21" s="1"/>
  <c r="AB134" i="21" s="1"/>
  <c r="AC45" i="21"/>
  <c r="AD45" i="21"/>
  <c r="AD67" i="21" s="1"/>
  <c r="AD134" i="21" s="1"/>
  <c r="AE45" i="21"/>
  <c r="AF45" i="21"/>
  <c r="AG45" i="21"/>
  <c r="AH45" i="21"/>
  <c r="AH67" i="21" s="1"/>
  <c r="AH134" i="21" s="1"/>
  <c r="AI45" i="21"/>
  <c r="AJ45" i="21"/>
  <c r="AK45" i="21"/>
  <c r="AL45" i="21"/>
  <c r="AL67" i="21" s="1"/>
  <c r="AL134" i="21" s="1"/>
  <c r="AM45" i="21"/>
  <c r="AM67" i="21" s="1"/>
  <c r="AM134" i="21" s="1"/>
  <c r="D27" i="21"/>
  <c r="D28" i="21"/>
  <c r="D29" i="21"/>
  <c r="D30" i="21"/>
  <c r="D31" i="21"/>
  <c r="D53" i="21" s="1"/>
  <c r="D120" i="21" s="1"/>
  <c r="D32" i="21"/>
  <c r="D33" i="21"/>
  <c r="D55" i="21" s="1"/>
  <c r="D122" i="21" s="1"/>
  <c r="D34" i="21"/>
  <c r="D35" i="21"/>
  <c r="D36" i="21"/>
  <c r="D58" i="21" s="1"/>
  <c r="D125" i="21" s="1"/>
  <c r="D37" i="21"/>
  <c r="D59" i="21" s="1"/>
  <c r="D126" i="21" s="1"/>
  <c r="D38" i="21"/>
  <c r="D60" i="21" s="1"/>
  <c r="D127" i="21" s="1"/>
  <c r="D39" i="21"/>
  <c r="D40" i="21"/>
  <c r="D41" i="21"/>
  <c r="D63" i="21" s="1"/>
  <c r="D130" i="21" s="1"/>
  <c r="D42" i="21"/>
  <c r="D43" i="21"/>
  <c r="D44" i="21"/>
  <c r="D45" i="21"/>
  <c r="D26" i="21"/>
  <c r="AK25" i="21"/>
  <c r="AK47" i="21" s="1"/>
  <c r="AL25" i="21"/>
  <c r="AL47" i="21" s="1"/>
  <c r="AM25" i="21"/>
  <c r="AM47" i="21" s="1"/>
  <c r="AG25" i="21"/>
  <c r="AG47" i="21" s="1"/>
  <c r="AH25" i="21"/>
  <c r="AH47" i="21" s="1"/>
  <c r="AI25" i="21"/>
  <c r="AI47" i="21" s="1"/>
  <c r="AJ25" i="21"/>
  <c r="AJ47" i="21" s="1"/>
  <c r="E25" i="21"/>
  <c r="E47" i="21" s="1"/>
  <c r="F25" i="21"/>
  <c r="F47" i="21" s="1"/>
  <c r="G25" i="21"/>
  <c r="G47" i="21" s="1"/>
  <c r="H25" i="21"/>
  <c r="H47" i="21" s="1"/>
  <c r="I25" i="21"/>
  <c r="I47" i="21" s="1"/>
  <c r="J25" i="21"/>
  <c r="J47" i="21" s="1"/>
  <c r="K25" i="21"/>
  <c r="K47" i="21" s="1"/>
  <c r="L25" i="21"/>
  <c r="L47" i="21" s="1"/>
  <c r="M25" i="21"/>
  <c r="M47" i="21" s="1"/>
  <c r="N25" i="21"/>
  <c r="N47" i="21" s="1"/>
  <c r="O25" i="21"/>
  <c r="O47" i="21" s="1"/>
  <c r="P25" i="21"/>
  <c r="P47" i="21" s="1"/>
  <c r="Q25" i="21"/>
  <c r="Q47" i="21" s="1"/>
  <c r="R25" i="21"/>
  <c r="R47" i="21" s="1"/>
  <c r="S25" i="21"/>
  <c r="S47" i="21" s="1"/>
  <c r="T25" i="21"/>
  <c r="T47" i="21" s="1"/>
  <c r="U25" i="21"/>
  <c r="U47" i="21" s="1"/>
  <c r="V25" i="21"/>
  <c r="V47" i="21" s="1"/>
  <c r="W25" i="21"/>
  <c r="W47" i="21" s="1"/>
  <c r="X25" i="21"/>
  <c r="X47" i="21" s="1"/>
  <c r="Y25" i="21"/>
  <c r="Y47" i="21" s="1"/>
  <c r="Z25" i="21"/>
  <c r="Z47" i="21" s="1"/>
  <c r="AA25" i="21"/>
  <c r="AA47" i="21" s="1"/>
  <c r="AB25" i="21"/>
  <c r="AB47" i="21" s="1"/>
  <c r="AC25" i="21"/>
  <c r="AC47" i="21" s="1"/>
  <c r="AD25" i="21"/>
  <c r="AD47" i="21" s="1"/>
  <c r="AE25" i="21"/>
  <c r="AE47" i="21" s="1"/>
  <c r="AF25" i="21"/>
  <c r="AF47" i="21" s="1"/>
  <c r="D25" i="21"/>
  <c r="D47" i="21" s="1"/>
  <c r="G40" i="23" l="1"/>
  <c r="H40" i="23" s="1"/>
  <c r="I40" i="23" s="1"/>
  <c r="J40" i="23" s="1"/>
  <c r="K40" i="23" s="1"/>
  <c r="L40" i="23" s="1"/>
  <c r="M40" i="23" s="1"/>
  <c r="N40" i="23" s="1"/>
  <c r="O40" i="23" s="1"/>
  <c r="P40" i="23" s="1"/>
  <c r="Q40" i="23" s="1"/>
  <c r="R40" i="23" s="1"/>
  <c r="S40" i="23" s="1"/>
  <c r="T40" i="23" s="1"/>
  <c r="U40" i="23" s="1"/>
  <c r="V40" i="23" s="1"/>
  <c r="W40" i="23" s="1"/>
  <c r="X40" i="23" s="1"/>
  <c r="Y40" i="23" s="1"/>
  <c r="Z40" i="23" s="1"/>
  <c r="AA40" i="23" s="1"/>
  <c r="AB40" i="23" s="1"/>
  <c r="AC40" i="23" s="1"/>
  <c r="AD40" i="23" s="1"/>
  <c r="AE40" i="23" s="1"/>
  <c r="AF40" i="23" s="1"/>
  <c r="AG40" i="23" s="1"/>
  <c r="AH40" i="23" s="1"/>
  <c r="AI40" i="23" s="1"/>
  <c r="AJ40" i="23" s="1"/>
  <c r="AK40" i="23" s="1"/>
  <c r="AL40" i="23" s="1"/>
  <c r="AK91" i="21"/>
  <c r="D160" i="21"/>
  <c r="Z91" i="21"/>
  <c r="AK160" i="21"/>
  <c r="AI183" i="21"/>
  <c r="AI160" i="21"/>
  <c r="AI91" i="21"/>
  <c r="AA183" i="21"/>
  <c r="AA160" i="21"/>
  <c r="S183" i="21"/>
  <c r="S160" i="21"/>
  <c r="S91" i="21"/>
  <c r="K183" i="21"/>
  <c r="K160" i="21"/>
  <c r="AL183" i="21"/>
  <c r="AL160" i="21"/>
  <c r="AH183" i="21"/>
  <c r="AH160" i="21"/>
  <c r="AH91" i="21"/>
  <c r="AD183" i="21"/>
  <c r="AD160" i="21"/>
  <c r="AD91" i="21"/>
  <c r="V183" i="21"/>
  <c r="V160" i="21"/>
  <c r="N183" i="21"/>
  <c r="N160" i="21"/>
  <c r="N91" i="21"/>
  <c r="F183" i="21"/>
  <c r="F160" i="21"/>
  <c r="K91" i="21"/>
  <c r="Z183" i="21"/>
  <c r="AL91" i="21"/>
  <c r="AA91" i="21"/>
  <c r="F91" i="21"/>
  <c r="AM183" i="21"/>
  <c r="AM160" i="21"/>
  <c r="AM91" i="21"/>
  <c r="AE183" i="21"/>
  <c r="AE160" i="21"/>
  <c r="W183" i="21"/>
  <c r="W160" i="21"/>
  <c r="W91" i="21"/>
  <c r="O183" i="21"/>
  <c r="O160" i="21"/>
  <c r="G160" i="21"/>
  <c r="G183" i="21"/>
  <c r="G91" i="21"/>
  <c r="O91" i="21"/>
  <c r="R183" i="21"/>
  <c r="R160" i="21"/>
  <c r="R91" i="21"/>
  <c r="J183" i="21"/>
  <c r="J160" i="21"/>
  <c r="V91" i="21"/>
  <c r="AG183" i="21"/>
  <c r="AC183" i="21"/>
  <c r="AC160" i="21"/>
  <c r="Y183" i="21"/>
  <c r="Y160" i="21"/>
  <c r="U183" i="21"/>
  <c r="U160" i="21"/>
  <c r="Q183" i="21"/>
  <c r="Q160" i="21"/>
  <c r="M160" i="21"/>
  <c r="M183" i="21"/>
  <c r="I183" i="21"/>
  <c r="I160" i="21"/>
  <c r="E183" i="21"/>
  <c r="E160" i="21"/>
  <c r="Y91" i="21"/>
  <c r="I91" i="21"/>
  <c r="AJ183" i="21"/>
  <c r="AJ160" i="21"/>
  <c r="AF183" i="21"/>
  <c r="AF160" i="21"/>
  <c r="AB183" i="21"/>
  <c r="AB160" i="21"/>
  <c r="X183" i="21"/>
  <c r="X160" i="21"/>
  <c r="T183" i="21"/>
  <c r="T160" i="21"/>
  <c r="P183" i="21"/>
  <c r="P160" i="21"/>
  <c r="L183" i="21"/>
  <c r="L160" i="21"/>
  <c r="H183" i="21"/>
  <c r="H160" i="21"/>
  <c r="D91" i="21"/>
  <c r="AJ91" i="21"/>
  <c r="AF91" i="21"/>
  <c r="AB91" i="21"/>
  <c r="X91" i="21"/>
  <c r="T91" i="21"/>
  <c r="P91" i="21"/>
  <c r="L91" i="21"/>
  <c r="H91" i="21"/>
  <c r="AE77" i="21"/>
  <c r="AE99" i="21" s="1"/>
  <c r="B128" i="21"/>
  <c r="B66" i="21"/>
  <c r="B88" i="21" s="1"/>
  <c r="B133" i="21"/>
  <c r="F72" i="21"/>
  <c r="F94" i="21" s="1"/>
  <c r="F117" i="21"/>
  <c r="B132" i="21"/>
  <c r="B52" i="21"/>
  <c r="B74" i="21" s="1"/>
  <c r="B120" i="21"/>
  <c r="AE122" i="21"/>
  <c r="B129" i="21"/>
  <c r="B124" i="21"/>
  <c r="B125" i="21"/>
  <c r="B63" i="21"/>
  <c r="B85" i="21" s="1"/>
  <c r="B59" i="21"/>
  <c r="B81" i="21" s="1"/>
  <c r="B51" i="21"/>
  <c r="B73" i="21" s="1"/>
  <c r="B134" i="21"/>
  <c r="B122" i="21"/>
  <c r="B48" i="21"/>
  <c r="B70" i="21" s="1"/>
  <c r="M87" i="21"/>
  <c r="M109" i="21" s="1"/>
  <c r="AG75" i="21"/>
  <c r="AG97" i="21" s="1"/>
  <c r="AC87" i="21"/>
  <c r="AC109" i="21" s="1"/>
  <c r="D82" i="21"/>
  <c r="D104" i="21" s="1"/>
  <c r="AM84" i="21"/>
  <c r="AM106" i="21" s="1"/>
  <c r="AF86" i="21"/>
  <c r="AF108" i="21" s="1"/>
  <c r="AK49" i="21"/>
  <c r="AI73" i="21"/>
  <c r="AI95" i="21" s="1"/>
  <c r="T86" i="21"/>
  <c r="T108" i="21" s="1"/>
  <c r="AM88" i="21"/>
  <c r="AM110" i="21" s="1"/>
  <c r="D66" i="21"/>
  <c r="D133" i="21" s="1"/>
  <c r="D62" i="21"/>
  <c r="D54" i="21"/>
  <c r="D50" i="21"/>
  <c r="E72" i="21" s="1"/>
  <c r="E94" i="21" s="1"/>
  <c r="AG67" i="21"/>
  <c r="AG134" i="21" s="1"/>
  <c r="AC67" i="21"/>
  <c r="Y67" i="21"/>
  <c r="Y134" i="21" s="1"/>
  <c r="Q67" i="21"/>
  <c r="Q134" i="21" s="1"/>
  <c r="M67" i="21"/>
  <c r="M134" i="21" s="1"/>
  <c r="I67" i="21"/>
  <c r="E67" i="21"/>
  <c r="AB66" i="21"/>
  <c r="X66" i="21"/>
  <c r="X133" i="21" s="1"/>
  <c r="P66" i="21"/>
  <c r="L66" i="21"/>
  <c r="M88" i="21" s="1"/>
  <c r="M110" i="21" s="1"/>
  <c r="H66" i="21"/>
  <c r="AM65" i="21"/>
  <c r="AM132" i="21" s="1"/>
  <c r="AI65" i="21"/>
  <c r="AE65" i="21"/>
  <c r="AA65" i="21"/>
  <c r="AA132" i="21" s="1"/>
  <c r="W65" i="21"/>
  <c r="W132" i="21" s="1"/>
  <c r="S65" i="21"/>
  <c r="S132" i="21" s="1"/>
  <c r="K65" i="21"/>
  <c r="AL64" i="21"/>
  <c r="AH64" i="21"/>
  <c r="AD64" i="21"/>
  <c r="V64" i="21"/>
  <c r="R64" i="21"/>
  <c r="R131" i="21" s="1"/>
  <c r="N64" i="21"/>
  <c r="N131" i="21" s="1"/>
  <c r="J64" i="21"/>
  <c r="J131" i="21" s="1"/>
  <c r="F64" i="21"/>
  <c r="AK63" i="21"/>
  <c r="AK130" i="21" s="1"/>
  <c r="AG63" i="21"/>
  <c r="AG130" i="21" s="1"/>
  <c r="AC63" i="21"/>
  <c r="AC130" i="21" s="1"/>
  <c r="U63" i="21"/>
  <c r="U130" i="21" s="1"/>
  <c r="Q63" i="21"/>
  <c r="Q130" i="21" s="1"/>
  <c r="I63" i="21"/>
  <c r="I130" i="21" s="1"/>
  <c r="E63" i="21"/>
  <c r="AJ62" i="21"/>
  <c r="AJ129" i="21" s="1"/>
  <c r="AF62" i="21"/>
  <c r="AF129" i="21" s="1"/>
  <c r="AB62" i="21"/>
  <c r="AB129" i="21" s="1"/>
  <c r="T62" i="21"/>
  <c r="T129" i="21" s="1"/>
  <c r="L62" i="21"/>
  <c r="L129" i="21" s="1"/>
  <c r="H62" i="21"/>
  <c r="H129" i="21" s="1"/>
  <c r="AM61" i="21"/>
  <c r="AM128" i="21" s="1"/>
  <c r="AI61" i="21"/>
  <c r="AI128" i="21" s="1"/>
  <c r="W61" i="21"/>
  <c r="O61" i="21"/>
  <c r="O128" i="21" s="1"/>
  <c r="K61" i="21"/>
  <c r="K128" i="21" s="1"/>
  <c r="G61" i="21"/>
  <c r="AL60" i="21"/>
  <c r="AL127" i="21" s="1"/>
  <c r="AH60" i="21"/>
  <c r="AH127" i="21" s="1"/>
  <c r="R60" i="21"/>
  <c r="R127" i="21" s="1"/>
  <c r="N60" i="21"/>
  <c r="N127" i="21" s="1"/>
  <c r="J60" i="21"/>
  <c r="J127" i="21" s="1"/>
  <c r="F60" i="21"/>
  <c r="F127" i="21" s="1"/>
  <c r="AK59" i="21"/>
  <c r="AK126" i="21" s="1"/>
  <c r="AC59" i="21"/>
  <c r="AC126" i="21" s="1"/>
  <c r="U59" i="21"/>
  <c r="U126" i="21" s="1"/>
  <c r="Q59" i="21"/>
  <c r="Q126" i="21" s="1"/>
  <c r="M59" i="21"/>
  <c r="M126" i="21" s="1"/>
  <c r="I59" i="21"/>
  <c r="E59" i="21"/>
  <c r="AF58" i="21"/>
  <c r="AF125" i="21" s="1"/>
  <c r="X58" i="21"/>
  <c r="X125" i="21" s="1"/>
  <c r="T58" i="21"/>
  <c r="T125" i="21" s="1"/>
  <c r="P58" i="21"/>
  <c r="P125" i="21" s="1"/>
  <c r="L58" i="21"/>
  <c r="L125" i="21" s="1"/>
  <c r="H58" i="21"/>
  <c r="H125" i="21" s="1"/>
  <c r="AM79" i="21"/>
  <c r="AM101" i="21" s="1"/>
  <c r="AI57" i="21"/>
  <c r="AI124" i="21" s="1"/>
  <c r="AE57" i="21"/>
  <c r="AA57" i="21"/>
  <c r="W57" i="21"/>
  <c r="W124" i="21" s="1"/>
  <c r="S57" i="21"/>
  <c r="S124" i="21" s="1"/>
  <c r="O57" i="21"/>
  <c r="K57" i="21"/>
  <c r="K124" i="21" s="1"/>
  <c r="G57" i="21"/>
  <c r="AL56" i="21"/>
  <c r="AL123" i="21" s="1"/>
  <c r="AH56" i="21"/>
  <c r="AD56" i="21"/>
  <c r="Z56" i="21"/>
  <c r="Z123" i="21" s="1"/>
  <c r="R56" i="21"/>
  <c r="R123" i="21" s="1"/>
  <c r="N56" i="21"/>
  <c r="N123" i="21" s="1"/>
  <c r="J56" i="21"/>
  <c r="F56" i="21"/>
  <c r="F123" i="21" s="1"/>
  <c r="AK55" i="21"/>
  <c r="T66" i="21"/>
  <c r="T133" i="21" s="1"/>
  <c r="X62" i="21"/>
  <c r="X129" i="21" s="1"/>
  <c r="AD60" i="21"/>
  <c r="AD127" i="21" s="1"/>
  <c r="AJ58" i="21"/>
  <c r="AJ125" i="21" s="1"/>
  <c r="AJ66" i="21"/>
  <c r="AJ133" i="21" s="1"/>
  <c r="Z64" i="21"/>
  <c r="Z131" i="21" s="1"/>
  <c r="P62" i="21"/>
  <c r="P129" i="21" s="1"/>
  <c r="V60" i="21"/>
  <c r="V127" i="21" s="1"/>
  <c r="AB58" i="21"/>
  <c r="V56" i="21"/>
  <c r="D80" i="21"/>
  <c r="D102" i="21" s="1"/>
  <c r="AK67" i="21"/>
  <c r="AF66" i="21"/>
  <c r="AF88" i="21" s="1"/>
  <c r="AF110" i="21" s="1"/>
  <c r="Z60" i="21"/>
  <c r="U55" i="21"/>
  <c r="U122" i="21" s="1"/>
  <c r="M55" i="21"/>
  <c r="M122" i="21" s="1"/>
  <c r="I55" i="21"/>
  <c r="I122" i="21" s="1"/>
  <c r="AJ54" i="21"/>
  <c r="AJ121" i="21" s="1"/>
  <c r="T54" i="21"/>
  <c r="T121" i="21" s="1"/>
  <c r="L54" i="21"/>
  <c r="L121" i="21" s="1"/>
  <c r="AM53" i="21"/>
  <c r="AM120" i="21" s="1"/>
  <c r="W53" i="21"/>
  <c r="W120" i="21" s="1"/>
  <c r="O53" i="21"/>
  <c r="O120" i="21" s="1"/>
  <c r="G53" i="21"/>
  <c r="G120" i="21" s="1"/>
  <c r="Z52" i="21"/>
  <c r="Z119" i="21" s="1"/>
  <c r="R52" i="21"/>
  <c r="R119" i="21" s="1"/>
  <c r="J52" i="21"/>
  <c r="J119" i="21" s="1"/>
  <c r="AC51" i="21"/>
  <c r="AC118" i="21" s="1"/>
  <c r="Y51" i="21"/>
  <c r="Y118" i="21" s="1"/>
  <c r="Q51" i="21"/>
  <c r="M51" i="21"/>
  <c r="M118" i="21" s="1"/>
  <c r="I51" i="21"/>
  <c r="I118" i="21" s="1"/>
  <c r="AJ50" i="21"/>
  <c r="AJ117" i="21" s="1"/>
  <c r="AB50" i="21"/>
  <c r="AB117" i="21" s="1"/>
  <c r="T50" i="21"/>
  <c r="AM49" i="21"/>
  <c r="AM116" i="21" s="1"/>
  <c r="AI49" i="21"/>
  <c r="AA49" i="21"/>
  <c r="AA116" i="21" s="1"/>
  <c r="W49" i="21"/>
  <c r="S49" i="21"/>
  <c r="S116" i="21" s="1"/>
  <c r="O49" i="21"/>
  <c r="O116" i="21" s="1"/>
  <c r="G49" i="21"/>
  <c r="G116" i="21" s="1"/>
  <c r="AL48" i="21"/>
  <c r="AD48" i="21"/>
  <c r="AD115" i="21" s="1"/>
  <c r="Z48" i="21"/>
  <c r="Z115" i="21" s="1"/>
  <c r="V48" i="21"/>
  <c r="V115" i="21" s="1"/>
  <c r="R48" i="21"/>
  <c r="R115" i="21" s="1"/>
  <c r="N48" i="21"/>
  <c r="N115" i="21" s="1"/>
  <c r="F48" i="21"/>
  <c r="F115" i="21" s="1"/>
  <c r="D65" i="21"/>
  <c r="D61" i="21"/>
  <c r="D57" i="21"/>
  <c r="D75" i="21"/>
  <c r="D97" i="21" s="1"/>
  <c r="D49" i="21"/>
  <c r="AJ67" i="21"/>
  <c r="AF67" i="21"/>
  <c r="AF134" i="21" s="1"/>
  <c r="AB89" i="21"/>
  <c r="AB111" i="21" s="1"/>
  <c r="X67" i="21"/>
  <c r="T67" i="21"/>
  <c r="T134" i="21" s="1"/>
  <c r="P67" i="21"/>
  <c r="P134" i="21" s="1"/>
  <c r="H67" i="21"/>
  <c r="H134" i="21" s="1"/>
  <c r="AI66" i="21"/>
  <c r="AI133" i="21" s="1"/>
  <c r="AE88" i="21"/>
  <c r="AE110" i="21" s="1"/>
  <c r="AA66" i="21"/>
  <c r="AA133" i="21" s="1"/>
  <c r="W66" i="21"/>
  <c r="W133" i="21" s="1"/>
  <c r="S66" i="21"/>
  <c r="G66" i="21"/>
  <c r="G133" i="21" s="1"/>
  <c r="AL65" i="21"/>
  <c r="AL132" i="21" s="1"/>
  <c r="AD65" i="21"/>
  <c r="Z65" i="21"/>
  <c r="Z132" i="21" s="1"/>
  <c r="V65" i="21"/>
  <c r="V132" i="21" s="1"/>
  <c r="N65" i="21"/>
  <c r="J65" i="21"/>
  <c r="J132" i="21" s="1"/>
  <c r="F65" i="21"/>
  <c r="AG64" i="21"/>
  <c r="AG131" i="21" s="1"/>
  <c r="AC64" i="21"/>
  <c r="AC131" i="21" s="1"/>
  <c r="Y64" i="21"/>
  <c r="Y131" i="21" s="1"/>
  <c r="U86" i="21"/>
  <c r="U108" i="21" s="1"/>
  <c r="Q64" i="21"/>
  <c r="Q131" i="21" s="1"/>
  <c r="M64" i="21"/>
  <c r="M131" i="21" s="1"/>
  <c r="I64" i="21"/>
  <c r="I131" i="21" s="1"/>
  <c r="AJ63" i="21"/>
  <c r="AJ130" i="21" s="1"/>
  <c r="AF63" i="21"/>
  <c r="AB63" i="21"/>
  <c r="AB130" i="21" s="1"/>
  <c r="T63" i="21"/>
  <c r="T130" i="21" s="1"/>
  <c r="P63" i="21"/>
  <c r="P130" i="21" s="1"/>
  <c r="L63" i="21"/>
  <c r="L130" i="21" s="1"/>
  <c r="H63" i="21"/>
  <c r="H130" i="21" s="1"/>
  <c r="AI62" i="21"/>
  <c r="AI129" i="21" s="1"/>
  <c r="AE62" i="21"/>
  <c r="AA62" i="21"/>
  <c r="W62" i="21"/>
  <c r="W129" i="21" s="1"/>
  <c r="S62" i="21"/>
  <c r="O62" i="21"/>
  <c r="O129" i="21" s="1"/>
  <c r="K62" i="21"/>
  <c r="G62" i="21"/>
  <c r="AL61" i="21"/>
  <c r="AL128" i="21" s="1"/>
  <c r="AH61" i="21"/>
  <c r="AH128" i="21" s="1"/>
  <c r="AD61" i="21"/>
  <c r="Z61" i="21"/>
  <c r="V61" i="21"/>
  <c r="V128" i="21" s="1"/>
  <c r="R61" i="21"/>
  <c r="R128" i="21" s="1"/>
  <c r="N61" i="21"/>
  <c r="N128" i="21" s="1"/>
  <c r="J61" i="21"/>
  <c r="J128" i="21" s="1"/>
  <c r="F61" i="21"/>
  <c r="F128" i="21" s="1"/>
  <c r="AK60" i="21"/>
  <c r="AK127" i="21" s="1"/>
  <c r="AG60" i="21"/>
  <c r="AC60" i="21"/>
  <c r="Y60" i="21"/>
  <c r="Y127" i="21" s="1"/>
  <c r="U60" i="21"/>
  <c r="Q60" i="21"/>
  <c r="Q127" i="21" s="1"/>
  <c r="M60" i="21"/>
  <c r="M127" i="21" s="1"/>
  <c r="I60" i="21"/>
  <c r="E60" i="21"/>
  <c r="AJ59" i="21"/>
  <c r="AJ126" i="21" s="1"/>
  <c r="AF59" i="21"/>
  <c r="AF126" i="21" s="1"/>
  <c r="AB59" i="21"/>
  <c r="AB126" i="21" s="1"/>
  <c r="X59" i="21"/>
  <c r="X126" i="21" s="1"/>
  <c r="T59" i="21"/>
  <c r="T126" i="21" s="1"/>
  <c r="P59" i="21"/>
  <c r="P126" i="21" s="1"/>
  <c r="L59" i="21"/>
  <c r="L126" i="21" s="1"/>
  <c r="H59" i="21"/>
  <c r="H126" i="21" s="1"/>
  <c r="AM58" i="21"/>
  <c r="AM125" i="21" s="1"/>
  <c r="AI58" i="21"/>
  <c r="AE58" i="21"/>
  <c r="L67" i="21"/>
  <c r="R65" i="21"/>
  <c r="R132" i="21" s="1"/>
  <c r="X63" i="21"/>
  <c r="X130" i="21" s="1"/>
  <c r="AE53" i="21"/>
  <c r="AE120" i="21" s="1"/>
  <c r="AG55" i="21"/>
  <c r="AG122" i="21" s="1"/>
  <c r="AC55" i="21"/>
  <c r="AC122" i="21" s="1"/>
  <c r="Q55" i="21"/>
  <c r="Q122" i="21" s="1"/>
  <c r="E55" i="21"/>
  <c r="E77" i="21" s="1"/>
  <c r="E99" i="21" s="1"/>
  <c r="AF54" i="21"/>
  <c r="X54" i="21"/>
  <c r="X121" i="21" s="1"/>
  <c r="P54" i="21"/>
  <c r="P121" i="21" s="1"/>
  <c r="H54" i="21"/>
  <c r="AI53" i="21"/>
  <c r="AI120" i="21" s="1"/>
  <c r="AA53" i="21"/>
  <c r="AA120" i="21" s="1"/>
  <c r="S53" i="21"/>
  <c r="S120" i="21" s="1"/>
  <c r="K53" i="21"/>
  <c r="AL52" i="21"/>
  <c r="AL119" i="21" s="1"/>
  <c r="AD52" i="21"/>
  <c r="AD119" i="21" s="1"/>
  <c r="V52" i="21"/>
  <c r="V119" i="21" s="1"/>
  <c r="N52" i="21"/>
  <c r="F52" i="21"/>
  <c r="AG51" i="21"/>
  <c r="AG118" i="21" s="1"/>
  <c r="U51" i="21"/>
  <c r="U118" i="21" s="1"/>
  <c r="AF50" i="21"/>
  <c r="AF117" i="21" s="1"/>
  <c r="X50" i="21"/>
  <c r="X117" i="21" s="1"/>
  <c r="P50" i="21"/>
  <c r="P117" i="21" s="1"/>
  <c r="L50" i="21"/>
  <c r="L117" i="21" s="1"/>
  <c r="AE49" i="21"/>
  <c r="AE116" i="21" s="1"/>
  <c r="J48" i="21"/>
  <c r="J115" i="21" s="1"/>
  <c r="AB54" i="21"/>
  <c r="AB121" i="21" s="1"/>
  <c r="Z57" i="21"/>
  <c r="Z124" i="21" s="1"/>
  <c r="J57" i="21"/>
  <c r="AG78" i="21"/>
  <c r="AG100" i="21" s="1"/>
  <c r="Y56" i="21"/>
  <c r="Y123" i="21" s="1"/>
  <c r="I56" i="21"/>
  <c r="I123" i="21" s="1"/>
  <c r="AJ77" i="21"/>
  <c r="AJ99" i="21" s="1"/>
  <c r="P55" i="21"/>
  <c r="L55" i="21"/>
  <c r="L122" i="21" s="1"/>
  <c r="AM76" i="21"/>
  <c r="AM98" i="21" s="1"/>
  <c r="AI54" i="21"/>
  <c r="AI121" i="21" s="1"/>
  <c r="S54" i="21"/>
  <c r="O54" i="21"/>
  <c r="O121" i="21" s="1"/>
  <c r="G76" i="21"/>
  <c r="G98" i="21" s="1"/>
  <c r="AL53" i="21"/>
  <c r="AL120" i="21" s="1"/>
  <c r="AH53" i="21"/>
  <c r="V53" i="21"/>
  <c r="R53" i="21"/>
  <c r="R120" i="21" s="1"/>
  <c r="J75" i="21"/>
  <c r="J97" i="21" s="1"/>
  <c r="F53" i="21"/>
  <c r="F120" i="21" s="1"/>
  <c r="AK52" i="21"/>
  <c r="AK119" i="21" s="1"/>
  <c r="Y52" i="21"/>
  <c r="U52" i="21"/>
  <c r="U119" i="21" s="1"/>
  <c r="M74" i="21"/>
  <c r="M96" i="21" s="1"/>
  <c r="I52" i="21"/>
  <c r="I119" i="21" s="1"/>
  <c r="AB51" i="21"/>
  <c r="X51" i="21"/>
  <c r="X118" i="21" s="1"/>
  <c r="P73" i="21"/>
  <c r="P95" i="21" s="1"/>
  <c r="L51" i="21"/>
  <c r="H51" i="21"/>
  <c r="H118" i="21" s="1"/>
  <c r="AE50" i="21"/>
  <c r="AA50" i="21"/>
  <c r="AA117" i="21" s="1"/>
  <c r="S72" i="21"/>
  <c r="S94" i="21" s="1"/>
  <c r="O50" i="21"/>
  <c r="K50" i="21"/>
  <c r="K117" i="21" s="1"/>
  <c r="AH49" i="21"/>
  <c r="AD49" i="21"/>
  <c r="V71" i="21"/>
  <c r="V93" i="21" s="1"/>
  <c r="R49" i="21"/>
  <c r="N49" i="21"/>
  <c r="N116" i="21" s="1"/>
  <c r="F49" i="21"/>
  <c r="AG48" i="21"/>
  <c r="AC48" i="21"/>
  <c r="AC115" i="21" s="1"/>
  <c r="Y48" i="21"/>
  <c r="U48" i="21"/>
  <c r="U115" i="21" s="1"/>
  <c r="Q48" i="21"/>
  <c r="M48" i="21"/>
  <c r="I48" i="21"/>
  <c r="I115" i="21" s="1"/>
  <c r="E48" i="21"/>
  <c r="D67" i="21"/>
  <c r="D51" i="21"/>
  <c r="Z67" i="21"/>
  <c r="V63" i="21"/>
  <c r="S58" i="21"/>
  <c r="S125" i="21" s="1"/>
  <c r="R57" i="21"/>
  <c r="R124" i="21" s="1"/>
  <c r="X55" i="21"/>
  <c r="AA54" i="21"/>
  <c r="AA121" i="21" s="1"/>
  <c r="AG52" i="21"/>
  <c r="AG119" i="21" s="1"/>
  <c r="AJ51" i="21"/>
  <c r="AK73" i="21" s="1"/>
  <c r="AK95" i="21" s="1"/>
  <c r="AM50" i="21"/>
  <c r="AM117" i="21" s="1"/>
  <c r="G50" i="21"/>
  <c r="G117" i="21" s="1"/>
  <c r="J49" i="21"/>
  <c r="J116" i="21" s="1"/>
  <c r="D81" i="21"/>
  <c r="D103" i="21" s="1"/>
  <c r="D48" i="21"/>
  <c r="D64" i="21"/>
  <c r="D56" i="21"/>
  <c r="D52" i="21"/>
  <c r="AI67" i="21"/>
  <c r="AE67" i="21"/>
  <c r="W67" i="21"/>
  <c r="S67" i="21"/>
  <c r="O67" i="21"/>
  <c r="G67" i="21"/>
  <c r="G134" i="21" s="1"/>
  <c r="AH66" i="21"/>
  <c r="Z66" i="21"/>
  <c r="Z133" i="21" s="1"/>
  <c r="V66" i="21"/>
  <c r="V133" i="21" s="1"/>
  <c r="N66" i="21"/>
  <c r="J66" i="21"/>
  <c r="F66" i="21"/>
  <c r="AK65" i="21"/>
  <c r="AG65" i="21"/>
  <c r="AG87" i="21" s="1"/>
  <c r="AG109" i="21" s="1"/>
  <c r="Y65" i="21"/>
  <c r="Y132" i="21" s="1"/>
  <c r="U65" i="21"/>
  <c r="Q65" i="21"/>
  <c r="I65" i="21"/>
  <c r="E65" i="21"/>
  <c r="AJ64" i="21"/>
  <c r="AB64" i="21"/>
  <c r="AB131" i="21" s="1"/>
  <c r="X64" i="21"/>
  <c r="P64" i="21"/>
  <c r="L64" i="21"/>
  <c r="L131" i="21" s="1"/>
  <c r="H64" i="21"/>
  <c r="AM63" i="21"/>
  <c r="AI63" i="21"/>
  <c r="AA63" i="21"/>
  <c r="W63" i="21"/>
  <c r="W130" i="21" s="1"/>
  <c r="S63" i="21"/>
  <c r="S130" i="21" s="1"/>
  <c r="O63" i="21"/>
  <c r="O130" i="21" s="1"/>
  <c r="K63" i="21"/>
  <c r="K130" i="21" s="1"/>
  <c r="G63" i="21"/>
  <c r="AH62" i="21"/>
  <c r="AH129" i="21" s="1"/>
  <c r="V62" i="21"/>
  <c r="V129" i="21" s="1"/>
  <c r="N62" i="21"/>
  <c r="N129" i="21" s="1"/>
  <c r="J62" i="21"/>
  <c r="J129" i="21" s="1"/>
  <c r="AK61" i="21"/>
  <c r="AK128" i="21" s="1"/>
  <c r="AG61" i="21"/>
  <c r="AG128" i="21" s="1"/>
  <c r="AC61" i="21"/>
  <c r="AC128" i="21" s="1"/>
  <c r="Y61" i="21"/>
  <c r="Y128" i="21" s="1"/>
  <c r="U61" i="21"/>
  <c r="U128" i="21" s="1"/>
  <c r="Q61" i="21"/>
  <c r="M61" i="21"/>
  <c r="M128" i="21" s="1"/>
  <c r="I61" i="21"/>
  <c r="E61" i="21"/>
  <c r="AJ60" i="21"/>
  <c r="AJ127" i="21" s="1"/>
  <c r="X60" i="21"/>
  <c r="P60" i="21"/>
  <c r="P127" i="21" s="1"/>
  <c r="L60" i="21"/>
  <c r="L127" i="21" s="1"/>
  <c r="AM59" i="21"/>
  <c r="AM126" i="21" s="1"/>
  <c r="AI59" i="21"/>
  <c r="AI126" i="21" s="1"/>
  <c r="AE59" i="21"/>
  <c r="AE126" i="21" s="1"/>
  <c r="AA59" i="21"/>
  <c r="W59" i="21"/>
  <c r="W126" i="21" s="1"/>
  <c r="S59" i="21"/>
  <c r="O59" i="21"/>
  <c r="O126" i="21" s="1"/>
  <c r="K59" i="21"/>
  <c r="G59" i="21"/>
  <c r="G126" i="21" s="1"/>
  <c r="AL58" i="21"/>
  <c r="AL125" i="21" s="1"/>
  <c r="Z58" i="21"/>
  <c r="R58" i="21"/>
  <c r="R125" i="21" s="1"/>
  <c r="N58" i="21"/>
  <c r="N125" i="21" s="1"/>
  <c r="J58" i="21"/>
  <c r="J125" i="21" s="1"/>
  <c r="F58" i="21"/>
  <c r="AK57" i="21"/>
  <c r="AK124" i="21" s="1"/>
  <c r="AG57" i="21"/>
  <c r="AG124" i="21" s="1"/>
  <c r="AC79" i="21"/>
  <c r="AC101" i="21" s="1"/>
  <c r="U57" i="21"/>
  <c r="Q57" i="21"/>
  <c r="Q124" i="21" s="1"/>
  <c r="E57" i="21"/>
  <c r="AJ56" i="21"/>
  <c r="AJ123" i="21" s="1"/>
  <c r="X56" i="21"/>
  <c r="X123" i="21" s="1"/>
  <c r="T56" i="21"/>
  <c r="H56" i="21"/>
  <c r="H123" i="21" s="1"/>
  <c r="AM55" i="21"/>
  <c r="AM122" i="21" s="1"/>
  <c r="AA55" i="21"/>
  <c r="AA122" i="21" s="1"/>
  <c r="W55" i="21"/>
  <c r="W122" i="21" s="1"/>
  <c r="K55" i="21"/>
  <c r="K122" i="21" s="1"/>
  <c r="G55" i="21"/>
  <c r="AD54" i="21"/>
  <c r="AD121" i="21" s="1"/>
  <c r="Z54" i="21"/>
  <c r="Z121" i="21" s="1"/>
  <c r="N54" i="21"/>
  <c r="N121" i="21" s="1"/>
  <c r="J54" i="21"/>
  <c r="J121" i="21" s="1"/>
  <c r="AC53" i="21"/>
  <c r="Q53" i="21"/>
  <c r="Q120" i="21" s="1"/>
  <c r="M53" i="21"/>
  <c r="M120" i="21" s="1"/>
  <c r="AJ52" i="21"/>
  <c r="AJ119" i="21" s="1"/>
  <c r="AF52" i="21"/>
  <c r="AF119" i="21" s="1"/>
  <c r="T52" i="21"/>
  <c r="T119" i="21" s="1"/>
  <c r="P52" i="21"/>
  <c r="P119" i="21" s="1"/>
  <c r="AM51" i="21"/>
  <c r="AM118" i="21" s="1"/>
  <c r="W51" i="21"/>
  <c r="W118" i="21" s="1"/>
  <c r="AJ65" i="21"/>
  <c r="AJ132" i="21" s="1"/>
  <c r="T65" i="21"/>
  <c r="T132" i="21" s="1"/>
  <c r="Y57" i="21"/>
  <c r="Y124" i="21" s="1"/>
  <c r="AB56" i="21"/>
  <c r="AB123" i="21" s="1"/>
  <c r="Q56" i="21"/>
  <c r="T55" i="21"/>
  <c r="AH54" i="21"/>
  <c r="AH121" i="21" s="1"/>
  <c r="W54" i="21"/>
  <c r="AK53" i="21"/>
  <c r="AK120" i="21" s="1"/>
  <c r="Z53" i="21"/>
  <c r="E53" i="21"/>
  <c r="AC52" i="21"/>
  <c r="H52" i="21"/>
  <c r="H119" i="21" s="1"/>
  <c r="AF51" i="21"/>
  <c r="AI50" i="21"/>
  <c r="AL49" i="21"/>
  <c r="AL116" i="21" s="1"/>
  <c r="R88" i="21"/>
  <c r="R110" i="21" s="1"/>
  <c r="H87" i="21"/>
  <c r="H109" i="21" s="1"/>
  <c r="AD79" i="21"/>
  <c r="AD101" i="21" s="1"/>
  <c r="V57" i="21"/>
  <c r="N79" i="21"/>
  <c r="N101" i="21" s="1"/>
  <c r="M56" i="21"/>
  <c r="AF55" i="21"/>
  <c r="AB55" i="21"/>
  <c r="AB122" i="21" s="1"/>
  <c r="D85" i="21"/>
  <c r="D107" i="21" s="1"/>
  <c r="D77" i="21"/>
  <c r="D99" i="21" s="1"/>
  <c r="V89" i="21"/>
  <c r="V111" i="21" s="1"/>
  <c r="P87" i="21"/>
  <c r="P109" i="21" s="1"/>
  <c r="Z85" i="21"/>
  <c r="Z107" i="21" s="1"/>
  <c r="J63" i="21"/>
  <c r="AK62" i="21"/>
  <c r="AK129" i="21" s="1"/>
  <c r="AG62" i="21"/>
  <c r="AC62" i="21"/>
  <c r="Y62" i="21"/>
  <c r="U62" i="21"/>
  <c r="U129" i="21" s="1"/>
  <c r="Q62" i="21"/>
  <c r="M62" i="21"/>
  <c r="M129" i="21" s="1"/>
  <c r="I62" i="21"/>
  <c r="I129" i="21" s="1"/>
  <c r="E62" i="21"/>
  <c r="E129" i="21" s="1"/>
  <c r="AJ61" i="21"/>
  <c r="AJ128" i="21" s="1"/>
  <c r="AF61" i="21"/>
  <c r="AB61" i="21"/>
  <c r="X61" i="21"/>
  <c r="T61" i="21"/>
  <c r="L61" i="21"/>
  <c r="AM60" i="21"/>
  <c r="AM127" i="21" s="1"/>
  <c r="AI60" i="21"/>
  <c r="AE60" i="21"/>
  <c r="AA60" i="21"/>
  <c r="AA127" i="21" s="1"/>
  <c r="W60" i="21"/>
  <c r="S60" i="21"/>
  <c r="S127" i="21" s="1"/>
  <c r="O60" i="21"/>
  <c r="O127" i="21" s="1"/>
  <c r="K60" i="21"/>
  <c r="K127" i="21" s="1"/>
  <c r="G60" i="21"/>
  <c r="AL59" i="21"/>
  <c r="AH59" i="21"/>
  <c r="AD59" i="21"/>
  <c r="AD126" i="21" s="1"/>
  <c r="Z59" i="21"/>
  <c r="V59" i="21"/>
  <c r="V126" i="21" s="1"/>
  <c r="N59" i="21"/>
  <c r="N126" i="21" s="1"/>
  <c r="F59" i="21"/>
  <c r="F126" i="21" s="1"/>
  <c r="AK58" i="21"/>
  <c r="AG58" i="21"/>
  <c r="AG125" i="21" s="1"/>
  <c r="AC58" i="21"/>
  <c r="Y58" i="21"/>
  <c r="U58" i="21"/>
  <c r="Q58" i="21"/>
  <c r="Q125" i="21" s="1"/>
  <c r="M58" i="21"/>
  <c r="M125" i="21" s="1"/>
  <c r="AJ57" i="21"/>
  <c r="AF57" i="21"/>
  <c r="AF124" i="21" s="1"/>
  <c r="X57" i="21"/>
  <c r="X124" i="21" s="1"/>
  <c r="P57" i="21"/>
  <c r="L57" i="21"/>
  <c r="H57" i="21"/>
  <c r="AM56" i="21"/>
  <c r="AI56" i="21"/>
  <c r="AI123" i="21" s="1"/>
  <c r="AE56" i="21"/>
  <c r="AE123" i="21" s="1"/>
  <c r="AA56" i="21"/>
  <c r="AA123" i="21" s="1"/>
  <c r="W56" i="21"/>
  <c r="W123" i="21" s="1"/>
  <c r="S56" i="21"/>
  <c r="O56" i="21"/>
  <c r="K56" i="21"/>
  <c r="G56" i="21"/>
  <c r="G123" i="21" s="1"/>
  <c r="AL55" i="21"/>
  <c r="AH55" i="21"/>
  <c r="AH122" i="21" s="1"/>
  <c r="Z55" i="21"/>
  <c r="V55" i="21"/>
  <c r="V122" i="21" s="1"/>
  <c r="R55" i="21"/>
  <c r="N55" i="21"/>
  <c r="J55" i="21"/>
  <c r="J122" i="21" s="1"/>
  <c r="AK54" i="21"/>
  <c r="AK121" i="21" s="1"/>
  <c r="AG54" i="21"/>
  <c r="AG121" i="21" s="1"/>
  <c r="AC54" i="21"/>
  <c r="AC121" i="21" s="1"/>
  <c r="Y54" i="21"/>
  <c r="U54" i="21"/>
  <c r="Q54" i="21"/>
  <c r="Q121" i="21" s="1"/>
  <c r="M54" i="21"/>
  <c r="M121" i="21" s="1"/>
  <c r="I54" i="21"/>
  <c r="E54" i="21"/>
  <c r="AJ53" i="21"/>
  <c r="AB53" i="21"/>
  <c r="AB120" i="21" s="1"/>
  <c r="X53" i="21"/>
  <c r="T53" i="21"/>
  <c r="P53" i="21"/>
  <c r="L53" i="21"/>
  <c r="L120" i="21" s="1"/>
  <c r="H53" i="21"/>
  <c r="H120" i="21" s="1"/>
  <c r="AM52" i="21"/>
  <c r="AM119" i="21" s="1"/>
  <c r="AI52" i="21"/>
  <c r="AE52" i="21"/>
  <c r="AE119" i="21" s="1"/>
  <c r="AA52" i="21"/>
  <c r="W52" i="21"/>
  <c r="S52" i="21"/>
  <c r="O52" i="21"/>
  <c r="K52" i="21"/>
  <c r="K119" i="21" s="1"/>
  <c r="G52" i="21"/>
  <c r="G119" i="21" s="1"/>
  <c r="AL51" i="21"/>
  <c r="AD51" i="21"/>
  <c r="Z51" i="21"/>
  <c r="V51" i="21"/>
  <c r="V118" i="21" s="1"/>
  <c r="R51" i="21"/>
  <c r="N51" i="21"/>
  <c r="J51" i="21"/>
  <c r="F51" i="21"/>
  <c r="AK50" i="21"/>
  <c r="AK117" i="21" s="1"/>
  <c r="AG50" i="21"/>
  <c r="AG117" i="21" s="1"/>
  <c r="AC50" i="21"/>
  <c r="Y50" i="21"/>
  <c r="Y117" i="21" s="1"/>
  <c r="U50" i="21"/>
  <c r="U117" i="21" s="1"/>
  <c r="Q50" i="21"/>
  <c r="M50" i="21"/>
  <c r="I50" i="21"/>
  <c r="AF49" i="21"/>
  <c r="AB49" i="21"/>
  <c r="AB116" i="21" s="1"/>
  <c r="X49" i="21"/>
  <c r="X116" i="21" s="1"/>
  <c r="T49" i="21"/>
  <c r="P49" i="21"/>
  <c r="L49" i="21"/>
  <c r="H49" i="21"/>
  <c r="H116" i="21" s="1"/>
  <c r="AI48" i="21"/>
  <c r="AA48" i="21"/>
  <c r="W48" i="21"/>
  <c r="O48" i="21"/>
  <c r="K48" i="21"/>
  <c r="K115" i="21" s="1"/>
  <c r="G48" i="21"/>
  <c r="AK66" i="21"/>
  <c r="U66" i="21"/>
  <c r="X65" i="21"/>
  <c r="X132" i="21" s="1"/>
  <c r="AA64" i="21"/>
  <c r="AA131" i="21" s="1"/>
  <c r="K64" i="21"/>
  <c r="AD63" i="21"/>
  <c r="N63" i="21"/>
  <c r="W58" i="21"/>
  <c r="O58" i="21"/>
  <c r="G58" i="21"/>
  <c r="AH57" i="21"/>
  <c r="AH124" i="21" s="1"/>
  <c r="AK56" i="21"/>
  <c r="AK123" i="21" s="1"/>
  <c r="E56" i="21"/>
  <c r="E123" i="21" s="1"/>
  <c r="H55" i="21"/>
  <c r="H122" i="21" s="1"/>
  <c r="K54" i="21"/>
  <c r="K121" i="21" s="1"/>
  <c r="N53" i="21"/>
  <c r="N120" i="21" s="1"/>
  <c r="Q52" i="21"/>
  <c r="T51" i="21"/>
  <c r="T118" i="21" s="1"/>
  <c r="W50" i="21"/>
  <c r="W117" i="21" s="1"/>
  <c r="Z49" i="21"/>
  <c r="Z116" i="21" s="1"/>
  <c r="AM48" i="21"/>
  <c r="E80" i="21"/>
  <c r="E102" i="21" s="1"/>
  <c r="AM89" i="21"/>
  <c r="AM111" i="21" s="1"/>
  <c r="K89" i="21"/>
  <c r="K111" i="21" s="1"/>
  <c r="AD88" i="21"/>
  <c r="AD110" i="21" s="1"/>
  <c r="AF48" i="21"/>
  <c r="P48" i="21"/>
  <c r="P115" i="21" s="1"/>
  <c r="S51" i="21"/>
  <c r="S118" i="21" s="1"/>
  <c r="AL50" i="21"/>
  <c r="V50" i="21"/>
  <c r="V117" i="21" s="1"/>
  <c r="Y49" i="21"/>
  <c r="Y116" i="21" s="1"/>
  <c r="I49" i="21"/>
  <c r="AJ48" i="21"/>
  <c r="H48" i="21"/>
  <c r="G51" i="21"/>
  <c r="Z50" i="21"/>
  <c r="Z117" i="21" s="1"/>
  <c r="J50" i="21"/>
  <c r="J117" i="21" s="1"/>
  <c r="AC49" i="21"/>
  <c r="AC116" i="21" s="1"/>
  <c r="M49" i="21"/>
  <c r="M116" i="21" s="1"/>
  <c r="AB48" i="21"/>
  <c r="AB115" i="21" s="1"/>
  <c r="T48" i="21"/>
  <c r="F138" i="19"/>
  <c r="G138" i="19"/>
  <c r="H138" i="19"/>
  <c r="I138" i="19"/>
  <c r="J138" i="19"/>
  <c r="K138" i="19"/>
  <c r="L138" i="19"/>
  <c r="M138" i="19"/>
  <c r="N138" i="19"/>
  <c r="O138" i="19"/>
  <c r="P138" i="19"/>
  <c r="Q138" i="19"/>
  <c r="R138" i="19"/>
  <c r="S138" i="19"/>
  <c r="T138" i="19"/>
  <c r="U138" i="19"/>
  <c r="V138" i="19"/>
  <c r="W138" i="19"/>
  <c r="X138" i="19"/>
  <c r="Y138" i="19"/>
  <c r="Z138" i="19"/>
  <c r="AA138" i="19"/>
  <c r="AB138" i="19"/>
  <c r="AC138" i="19"/>
  <c r="AD138" i="19"/>
  <c r="AE138" i="19"/>
  <c r="AF138" i="19"/>
  <c r="AG138" i="19"/>
  <c r="AH138" i="19"/>
  <c r="AI138" i="19"/>
  <c r="AJ138" i="19"/>
  <c r="AK138" i="19"/>
  <c r="AL138" i="19"/>
  <c r="AM138" i="19"/>
  <c r="F139" i="19"/>
  <c r="G139" i="19"/>
  <c r="H139" i="19"/>
  <c r="I139" i="19"/>
  <c r="J139" i="19"/>
  <c r="K139" i="19"/>
  <c r="L139" i="19"/>
  <c r="M139" i="19"/>
  <c r="N139" i="19"/>
  <c r="O139" i="19"/>
  <c r="P139" i="19"/>
  <c r="Q139" i="19"/>
  <c r="R139" i="19"/>
  <c r="S139" i="19"/>
  <c r="T139" i="19"/>
  <c r="U139" i="19"/>
  <c r="V139" i="19"/>
  <c r="W139" i="19"/>
  <c r="X139" i="19"/>
  <c r="Y139" i="19"/>
  <c r="Z139" i="19"/>
  <c r="AA139" i="19"/>
  <c r="AB139" i="19"/>
  <c r="AC139" i="19"/>
  <c r="AD139" i="19"/>
  <c r="AE139" i="19"/>
  <c r="AF139" i="19"/>
  <c r="AG139" i="19"/>
  <c r="AH139" i="19"/>
  <c r="AI139" i="19"/>
  <c r="AJ139" i="19"/>
  <c r="AK139" i="19"/>
  <c r="AL139" i="19"/>
  <c r="AM139" i="19"/>
  <c r="F140" i="19"/>
  <c r="G140" i="19"/>
  <c r="H140" i="19"/>
  <c r="I140" i="19"/>
  <c r="J140" i="19"/>
  <c r="K140" i="19"/>
  <c r="L140" i="19"/>
  <c r="M140" i="19"/>
  <c r="N140" i="19"/>
  <c r="O140" i="19"/>
  <c r="P140" i="19"/>
  <c r="Q140" i="19"/>
  <c r="R140" i="19"/>
  <c r="S140" i="19"/>
  <c r="T140" i="19"/>
  <c r="U140" i="19"/>
  <c r="V140" i="19"/>
  <c r="W140" i="19"/>
  <c r="X140" i="19"/>
  <c r="Y140" i="19"/>
  <c r="Z140" i="19"/>
  <c r="AA140" i="19"/>
  <c r="AB140" i="19"/>
  <c r="AC140" i="19"/>
  <c r="AD140" i="19"/>
  <c r="AE140" i="19"/>
  <c r="AF140" i="19"/>
  <c r="AG140" i="19"/>
  <c r="AH140" i="19"/>
  <c r="AI140" i="19"/>
  <c r="AJ140" i="19"/>
  <c r="AK140" i="19"/>
  <c r="AL140" i="19"/>
  <c r="AM140" i="19"/>
  <c r="F141" i="19"/>
  <c r="G141" i="19"/>
  <c r="H141" i="19"/>
  <c r="I141" i="19"/>
  <c r="J141" i="19"/>
  <c r="K141" i="19"/>
  <c r="L141" i="19"/>
  <c r="M141" i="19"/>
  <c r="N141" i="19"/>
  <c r="O141" i="19"/>
  <c r="P141" i="19"/>
  <c r="Q141" i="19"/>
  <c r="R141" i="19"/>
  <c r="S141" i="19"/>
  <c r="T141" i="19"/>
  <c r="U141" i="19"/>
  <c r="V141" i="19"/>
  <c r="W141" i="19"/>
  <c r="X141" i="19"/>
  <c r="Y141" i="19"/>
  <c r="Z141" i="19"/>
  <c r="AA141" i="19"/>
  <c r="AB141" i="19"/>
  <c r="AC141" i="19"/>
  <c r="AD141" i="19"/>
  <c r="AE141" i="19"/>
  <c r="AF141" i="19"/>
  <c r="AG141" i="19"/>
  <c r="AH141" i="19"/>
  <c r="AI141" i="19"/>
  <c r="AJ141" i="19"/>
  <c r="AK141" i="19"/>
  <c r="AL141" i="19"/>
  <c r="AM141" i="19"/>
  <c r="F142" i="19"/>
  <c r="G142" i="19"/>
  <c r="H142" i="19"/>
  <c r="I142" i="19"/>
  <c r="J142" i="19"/>
  <c r="K142" i="19"/>
  <c r="L142" i="19"/>
  <c r="M142" i="19"/>
  <c r="N142" i="19"/>
  <c r="O142" i="19"/>
  <c r="P142" i="19"/>
  <c r="Q142" i="19"/>
  <c r="R142" i="19"/>
  <c r="S142" i="19"/>
  <c r="T142" i="19"/>
  <c r="U142" i="19"/>
  <c r="V142" i="19"/>
  <c r="W142" i="19"/>
  <c r="X142" i="19"/>
  <c r="Y142" i="19"/>
  <c r="Z142" i="19"/>
  <c r="AA142" i="19"/>
  <c r="AB142" i="19"/>
  <c r="AC142" i="19"/>
  <c r="AD142" i="19"/>
  <c r="AE142" i="19"/>
  <c r="AF142" i="19"/>
  <c r="AG142" i="19"/>
  <c r="AH142" i="19"/>
  <c r="AI142" i="19"/>
  <c r="AJ142" i="19"/>
  <c r="AK142" i="19"/>
  <c r="AL142" i="19"/>
  <c r="AM142" i="19"/>
  <c r="F143" i="19"/>
  <c r="G143" i="19"/>
  <c r="H143" i="19"/>
  <c r="I143" i="19"/>
  <c r="J143" i="19"/>
  <c r="K143" i="19"/>
  <c r="L143" i="19"/>
  <c r="M143" i="19"/>
  <c r="N143" i="19"/>
  <c r="O143" i="19"/>
  <c r="P143" i="19"/>
  <c r="Q143" i="19"/>
  <c r="R143" i="19"/>
  <c r="S143" i="19"/>
  <c r="T143" i="19"/>
  <c r="U143" i="19"/>
  <c r="V143" i="19"/>
  <c r="W143" i="19"/>
  <c r="X143" i="19"/>
  <c r="Y143" i="19"/>
  <c r="Z143" i="19"/>
  <c r="AA143" i="19"/>
  <c r="AB143" i="19"/>
  <c r="AC143" i="19"/>
  <c r="AD143" i="19"/>
  <c r="AE143" i="19"/>
  <c r="AF143" i="19"/>
  <c r="AG143" i="19"/>
  <c r="AH143" i="19"/>
  <c r="AI143" i="19"/>
  <c r="AJ143" i="19"/>
  <c r="AK143" i="19"/>
  <c r="AL143" i="19"/>
  <c r="AM143" i="19"/>
  <c r="F144" i="19"/>
  <c r="G144" i="19"/>
  <c r="H144" i="19"/>
  <c r="I144" i="19"/>
  <c r="J144" i="19"/>
  <c r="K144" i="19"/>
  <c r="L144" i="19"/>
  <c r="M144" i="19"/>
  <c r="N144" i="19"/>
  <c r="O144" i="19"/>
  <c r="P144" i="19"/>
  <c r="Q144" i="19"/>
  <c r="R144" i="19"/>
  <c r="S144" i="19"/>
  <c r="T144" i="19"/>
  <c r="U144" i="19"/>
  <c r="V144" i="19"/>
  <c r="W144" i="19"/>
  <c r="X144" i="19"/>
  <c r="Y144" i="19"/>
  <c r="Z144" i="19"/>
  <c r="AA144" i="19"/>
  <c r="AB144" i="19"/>
  <c r="AC144" i="19"/>
  <c r="AD144" i="19"/>
  <c r="AE144" i="19"/>
  <c r="AF144" i="19"/>
  <c r="AG144" i="19"/>
  <c r="AH144" i="19"/>
  <c r="AI144" i="19"/>
  <c r="AJ144" i="19"/>
  <c r="AK144" i="19"/>
  <c r="AL144" i="19"/>
  <c r="AM144" i="19"/>
  <c r="F145" i="19"/>
  <c r="G145" i="19"/>
  <c r="H145" i="19"/>
  <c r="I145" i="19"/>
  <c r="J145" i="19"/>
  <c r="K145" i="19"/>
  <c r="L145" i="19"/>
  <c r="M145" i="19"/>
  <c r="N145" i="19"/>
  <c r="O145" i="19"/>
  <c r="P145" i="19"/>
  <c r="Q145" i="19"/>
  <c r="R145" i="19"/>
  <c r="S145" i="19"/>
  <c r="T145" i="19"/>
  <c r="U145" i="19"/>
  <c r="V145" i="19"/>
  <c r="W145" i="19"/>
  <c r="X145" i="19"/>
  <c r="Y145" i="19"/>
  <c r="Z145" i="19"/>
  <c r="AA145" i="19"/>
  <c r="AB145" i="19"/>
  <c r="AC145" i="19"/>
  <c r="AD145" i="19"/>
  <c r="AE145" i="19"/>
  <c r="AF145" i="19"/>
  <c r="AG145" i="19"/>
  <c r="AH145" i="19"/>
  <c r="AI145" i="19"/>
  <c r="AJ145" i="19"/>
  <c r="AK145" i="19"/>
  <c r="AL145" i="19"/>
  <c r="AM145" i="19"/>
  <c r="F146" i="19"/>
  <c r="G146" i="19"/>
  <c r="H146" i="19"/>
  <c r="I146" i="19"/>
  <c r="J146" i="19"/>
  <c r="K146" i="19"/>
  <c r="L146" i="19"/>
  <c r="M146" i="19"/>
  <c r="N146" i="19"/>
  <c r="O146" i="19"/>
  <c r="P146" i="19"/>
  <c r="Q146" i="19"/>
  <c r="R146" i="19"/>
  <c r="S146" i="19"/>
  <c r="T146" i="19"/>
  <c r="U146" i="19"/>
  <c r="V146" i="19"/>
  <c r="W146" i="19"/>
  <c r="X146" i="19"/>
  <c r="Y146" i="19"/>
  <c r="Z146" i="19"/>
  <c r="AA146" i="19"/>
  <c r="AB146" i="19"/>
  <c r="AC146" i="19"/>
  <c r="AD146" i="19"/>
  <c r="AE146" i="19"/>
  <c r="AF146" i="19"/>
  <c r="AG146" i="19"/>
  <c r="AH146" i="19"/>
  <c r="AI146" i="19"/>
  <c r="AJ146" i="19"/>
  <c r="AK146" i="19"/>
  <c r="AL146" i="19"/>
  <c r="AM146" i="19"/>
  <c r="F147" i="19"/>
  <c r="G147" i="19"/>
  <c r="H147" i="19"/>
  <c r="I147" i="19"/>
  <c r="J147" i="19"/>
  <c r="K147" i="19"/>
  <c r="L147" i="19"/>
  <c r="M147" i="19"/>
  <c r="N147" i="19"/>
  <c r="O147" i="19"/>
  <c r="P147" i="19"/>
  <c r="Q147" i="19"/>
  <c r="R147" i="19"/>
  <c r="S147" i="19"/>
  <c r="T147" i="19"/>
  <c r="U147" i="19"/>
  <c r="V147" i="19"/>
  <c r="W147" i="19"/>
  <c r="X147" i="19"/>
  <c r="Y147" i="19"/>
  <c r="Z147" i="19"/>
  <c r="AA147" i="19"/>
  <c r="AB147" i="19"/>
  <c r="AC147" i="19"/>
  <c r="AD147" i="19"/>
  <c r="AE147" i="19"/>
  <c r="AF147" i="19"/>
  <c r="AG147" i="19"/>
  <c r="AH147" i="19"/>
  <c r="AI147" i="19"/>
  <c r="AJ147" i="19"/>
  <c r="AK147" i="19"/>
  <c r="AL147" i="19"/>
  <c r="AM147" i="19"/>
  <c r="F148" i="19"/>
  <c r="G148" i="19"/>
  <c r="H148" i="19"/>
  <c r="I148" i="19"/>
  <c r="J148" i="19"/>
  <c r="K148" i="19"/>
  <c r="L148" i="19"/>
  <c r="M148" i="19"/>
  <c r="N148" i="19"/>
  <c r="O148" i="19"/>
  <c r="P148" i="19"/>
  <c r="Q148" i="19"/>
  <c r="R148" i="19"/>
  <c r="S148" i="19"/>
  <c r="T148" i="19"/>
  <c r="U148" i="19"/>
  <c r="V148" i="19"/>
  <c r="W148" i="19"/>
  <c r="X148" i="19"/>
  <c r="Y148" i="19"/>
  <c r="Z148" i="19"/>
  <c r="AA148" i="19"/>
  <c r="AB148" i="19"/>
  <c r="AC148" i="19"/>
  <c r="AD148" i="19"/>
  <c r="AE148" i="19"/>
  <c r="AF148" i="19"/>
  <c r="AG148" i="19"/>
  <c r="AH148" i="19"/>
  <c r="AI148" i="19"/>
  <c r="AJ148" i="19"/>
  <c r="AK148" i="19"/>
  <c r="AL148" i="19"/>
  <c r="AM148" i="19"/>
  <c r="F149" i="19"/>
  <c r="G149" i="19"/>
  <c r="H149" i="19"/>
  <c r="I149" i="19"/>
  <c r="J149" i="19"/>
  <c r="K149" i="19"/>
  <c r="L149" i="19"/>
  <c r="M149" i="19"/>
  <c r="N149" i="19"/>
  <c r="O149" i="19"/>
  <c r="P149" i="19"/>
  <c r="Q149" i="19"/>
  <c r="R149" i="19"/>
  <c r="S149" i="19"/>
  <c r="T149" i="19"/>
  <c r="U149" i="19"/>
  <c r="V149" i="19"/>
  <c r="W149" i="19"/>
  <c r="X149" i="19"/>
  <c r="Y149" i="19"/>
  <c r="Z149" i="19"/>
  <c r="AA149" i="19"/>
  <c r="AB149" i="19"/>
  <c r="AC149" i="19"/>
  <c r="AD149" i="19"/>
  <c r="AE149" i="19"/>
  <c r="AF149" i="19"/>
  <c r="AG149" i="19"/>
  <c r="AH149" i="19"/>
  <c r="AI149" i="19"/>
  <c r="AJ149" i="19"/>
  <c r="AK149" i="19"/>
  <c r="AL149" i="19"/>
  <c r="AM149" i="19"/>
  <c r="F150" i="19"/>
  <c r="G150" i="19"/>
  <c r="H150" i="19"/>
  <c r="I150" i="19"/>
  <c r="J150" i="19"/>
  <c r="K150" i="19"/>
  <c r="L150" i="19"/>
  <c r="M150" i="19"/>
  <c r="N150" i="19"/>
  <c r="O150" i="19"/>
  <c r="P150" i="19"/>
  <c r="Q150" i="19"/>
  <c r="R150" i="19"/>
  <c r="S150" i="19"/>
  <c r="T150" i="19"/>
  <c r="U150" i="19"/>
  <c r="V150" i="19"/>
  <c r="W150" i="19"/>
  <c r="X150" i="19"/>
  <c r="Y150" i="19"/>
  <c r="Z150" i="19"/>
  <c r="AA150" i="19"/>
  <c r="AB150" i="19"/>
  <c r="AC150" i="19"/>
  <c r="AD150" i="19"/>
  <c r="AE150" i="19"/>
  <c r="AF150" i="19"/>
  <c r="AG150" i="19"/>
  <c r="AH150" i="19"/>
  <c r="AI150" i="19"/>
  <c r="AJ150" i="19"/>
  <c r="AK150" i="19"/>
  <c r="AL150" i="19"/>
  <c r="AM150" i="19"/>
  <c r="F151" i="19"/>
  <c r="G151" i="19"/>
  <c r="H151" i="19"/>
  <c r="I151" i="19"/>
  <c r="J151" i="19"/>
  <c r="K151" i="19"/>
  <c r="L151" i="19"/>
  <c r="M151" i="19"/>
  <c r="N151" i="19"/>
  <c r="O151" i="19"/>
  <c r="P151" i="19"/>
  <c r="Q151" i="19"/>
  <c r="R151" i="19"/>
  <c r="S151" i="19"/>
  <c r="T151" i="19"/>
  <c r="U151" i="19"/>
  <c r="V151" i="19"/>
  <c r="W151" i="19"/>
  <c r="X151" i="19"/>
  <c r="Y151" i="19"/>
  <c r="Z151" i="19"/>
  <c r="AA151" i="19"/>
  <c r="AB151" i="19"/>
  <c r="AC151" i="19"/>
  <c r="AD151" i="19"/>
  <c r="AE151" i="19"/>
  <c r="AF151" i="19"/>
  <c r="AG151" i="19"/>
  <c r="AH151" i="19"/>
  <c r="AI151" i="19"/>
  <c r="AJ151" i="19"/>
  <c r="AK151" i="19"/>
  <c r="AL151" i="19"/>
  <c r="AM151" i="19"/>
  <c r="F152" i="19"/>
  <c r="G152" i="19"/>
  <c r="H152" i="19"/>
  <c r="I152" i="19"/>
  <c r="J152" i="19"/>
  <c r="K152" i="19"/>
  <c r="L152" i="19"/>
  <c r="M152" i="19"/>
  <c r="N152" i="19"/>
  <c r="O152" i="19"/>
  <c r="P152" i="19"/>
  <c r="Q152" i="19"/>
  <c r="R152" i="19"/>
  <c r="S152" i="19"/>
  <c r="T152" i="19"/>
  <c r="U152" i="19"/>
  <c r="V152" i="19"/>
  <c r="W152" i="19"/>
  <c r="X152" i="19"/>
  <c r="Y152" i="19"/>
  <c r="Z152" i="19"/>
  <c r="AA152" i="19"/>
  <c r="AB152" i="19"/>
  <c r="AC152" i="19"/>
  <c r="AD152" i="19"/>
  <c r="AE152" i="19"/>
  <c r="AF152" i="19"/>
  <c r="AG152" i="19"/>
  <c r="AH152" i="19"/>
  <c r="AI152" i="19"/>
  <c r="AJ152" i="19"/>
  <c r="AK152" i="19"/>
  <c r="AL152" i="19"/>
  <c r="AM152" i="19"/>
  <c r="F153" i="19"/>
  <c r="G153" i="19"/>
  <c r="H153" i="19"/>
  <c r="I153" i="19"/>
  <c r="J153" i="19"/>
  <c r="K153" i="19"/>
  <c r="L153" i="19"/>
  <c r="M153" i="19"/>
  <c r="N153" i="19"/>
  <c r="O153" i="19"/>
  <c r="P153" i="19"/>
  <c r="Q153" i="19"/>
  <c r="R153" i="19"/>
  <c r="S153" i="19"/>
  <c r="T153" i="19"/>
  <c r="U153" i="19"/>
  <c r="V153" i="19"/>
  <c r="W153" i="19"/>
  <c r="X153" i="19"/>
  <c r="Y153" i="19"/>
  <c r="Z153" i="19"/>
  <c r="AA153" i="19"/>
  <c r="AB153" i="19"/>
  <c r="AC153" i="19"/>
  <c r="AD153" i="19"/>
  <c r="AE153" i="19"/>
  <c r="AF153" i="19"/>
  <c r="AG153" i="19"/>
  <c r="AH153" i="19"/>
  <c r="AI153" i="19"/>
  <c r="AJ153" i="19"/>
  <c r="AK153" i="19"/>
  <c r="AL153" i="19"/>
  <c r="AM153" i="19"/>
  <c r="F154" i="19"/>
  <c r="G154" i="19"/>
  <c r="H154" i="19"/>
  <c r="I154" i="19"/>
  <c r="J154" i="19"/>
  <c r="K154" i="19"/>
  <c r="L154" i="19"/>
  <c r="M154" i="19"/>
  <c r="N154" i="19"/>
  <c r="O154" i="19"/>
  <c r="P154" i="19"/>
  <c r="Q154" i="19"/>
  <c r="R154" i="19"/>
  <c r="S154" i="19"/>
  <c r="T154" i="19"/>
  <c r="U154" i="19"/>
  <c r="V154" i="19"/>
  <c r="W154" i="19"/>
  <c r="X154" i="19"/>
  <c r="Y154" i="19"/>
  <c r="Z154" i="19"/>
  <c r="AA154" i="19"/>
  <c r="AB154" i="19"/>
  <c r="AC154" i="19"/>
  <c r="AD154" i="19"/>
  <c r="AE154" i="19"/>
  <c r="AF154" i="19"/>
  <c r="AG154" i="19"/>
  <c r="AH154" i="19"/>
  <c r="AI154" i="19"/>
  <c r="AJ154" i="19"/>
  <c r="AK154" i="19"/>
  <c r="AL154" i="19"/>
  <c r="AM154" i="19"/>
  <c r="F155" i="19"/>
  <c r="G155" i="19"/>
  <c r="H155" i="19"/>
  <c r="I155" i="19"/>
  <c r="J155" i="19"/>
  <c r="K155" i="19"/>
  <c r="L155" i="19"/>
  <c r="M155" i="19"/>
  <c r="N155" i="19"/>
  <c r="O155" i="19"/>
  <c r="P155" i="19"/>
  <c r="Q155" i="19"/>
  <c r="R155" i="19"/>
  <c r="S155" i="19"/>
  <c r="T155" i="19"/>
  <c r="U155" i="19"/>
  <c r="V155" i="19"/>
  <c r="W155" i="19"/>
  <c r="X155" i="19"/>
  <c r="Y155" i="19"/>
  <c r="Z155" i="19"/>
  <c r="AA155" i="19"/>
  <c r="AB155" i="19"/>
  <c r="AC155" i="19"/>
  <c r="AD155" i="19"/>
  <c r="AE155" i="19"/>
  <c r="AF155" i="19"/>
  <c r="AG155" i="19"/>
  <c r="AH155" i="19"/>
  <c r="AI155" i="19"/>
  <c r="AJ155" i="19"/>
  <c r="AK155" i="19"/>
  <c r="AL155" i="19"/>
  <c r="AM155" i="19"/>
  <c r="F156" i="19"/>
  <c r="G156" i="19"/>
  <c r="H156" i="19"/>
  <c r="I156" i="19"/>
  <c r="J156" i="19"/>
  <c r="K156" i="19"/>
  <c r="L156" i="19"/>
  <c r="M156" i="19"/>
  <c r="N156" i="19"/>
  <c r="O156" i="19"/>
  <c r="P156" i="19"/>
  <c r="Q156" i="19"/>
  <c r="R156" i="19"/>
  <c r="S156" i="19"/>
  <c r="T156" i="19"/>
  <c r="U156" i="19"/>
  <c r="V156" i="19"/>
  <c r="W156" i="19"/>
  <c r="X156" i="19"/>
  <c r="Y156" i="19"/>
  <c r="Z156" i="19"/>
  <c r="AA156" i="19"/>
  <c r="AB156" i="19"/>
  <c r="AC156" i="19"/>
  <c r="AD156" i="19"/>
  <c r="AE156" i="19"/>
  <c r="AF156" i="19"/>
  <c r="AG156" i="19"/>
  <c r="AH156" i="19"/>
  <c r="AI156" i="19"/>
  <c r="AJ156" i="19"/>
  <c r="AK156" i="19"/>
  <c r="AL156" i="19"/>
  <c r="AM156" i="19"/>
  <c r="F157" i="19"/>
  <c r="G157" i="19"/>
  <c r="H157" i="19"/>
  <c r="I157" i="19"/>
  <c r="J157" i="19"/>
  <c r="K157" i="19"/>
  <c r="L157" i="19"/>
  <c r="M157" i="19"/>
  <c r="N157" i="19"/>
  <c r="O157" i="19"/>
  <c r="P157" i="19"/>
  <c r="Q157" i="19"/>
  <c r="R157" i="19"/>
  <c r="S157" i="19"/>
  <c r="T157" i="19"/>
  <c r="U157" i="19"/>
  <c r="V157" i="19"/>
  <c r="W157" i="19"/>
  <c r="X157" i="19"/>
  <c r="Y157" i="19"/>
  <c r="Z157" i="19"/>
  <c r="AA157" i="19"/>
  <c r="AB157" i="19"/>
  <c r="AC157" i="19"/>
  <c r="AD157" i="19"/>
  <c r="AE157" i="19"/>
  <c r="AF157" i="19"/>
  <c r="AG157" i="19"/>
  <c r="AH157" i="19"/>
  <c r="AI157" i="19"/>
  <c r="AJ157" i="19"/>
  <c r="AK157" i="19"/>
  <c r="AL157" i="19"/>
  <c r="AM157" i="19"/>
  <c r="E138" i="19"/>
  <c r="E139" i="19"/>
  <c r="E140" i="19"/>
  <c r="E141" i="19"/>
  <c r="E142" i="19"/>
  <c r="E143" i="19"/>
  <c r="E144" i="19"/>
  <c r="E145" i="19"/>
  <c r="E146" i="19"/>
  <c r="E147" i="19"/>
  <c r="E148" i="19"/>
  <c r="E149" i="19"/>
  <c r="E150" i="19"/>
  <c r="E151" i="19"/>
  <c r="E152" i="19"/>
  <c r="E153" i="19"/>
  <c r="E154" i="19"/>
  <c r="E155" i="19"/>
  <c r="E156" i="19"/>
  <c r="E157" i="19"/>
  <c r="D139" i="19"/>
  <c r="D140" i="19"/>
  <c r="D141" i="19"/>
  <c r="D142" i="19"/>
  <c r="D143" i="19"/>
  <c r="D144" i="19"/>
  <c r="D145" i="19"/>
  <c r="D146" i="19"/>
  <c r="D147" i="19"/>
  <c r="D148" i="19"/>
  <c r="D149" i="19"/>
  <c r="D150" i="19"/>
  <c r="D151" i="19"/>
  <c r="D152" i="19"/>
  <c r="D153" i="19"/>
  <c r="D154" i="19"/>
  <c r="D155" i="19"/>
  <c r="D156" i="19"/>
  <c r="D157" i="19"/>
  <c r="D138" i="19"/>
  <c r="T79" i="21" l="1"/>
  <c r="T101" i="21" s="1"/>
  <c r="P83" i="21"/>
  <c r="P105" i="21" s="1"/>
  <c r="R89" i="21"/>
  <c r="R111" i="21" s="1"/>
  <c r="R157" i="21" s="1"/>
  <c r="R180" i="21" s="1"/>
  <c r="R81" i="21"/>
  <c r="R103" i="21" s="1"/>
  <c r="R149" i="21" s="1"/>
  <c r="R172" i="21" s="1"/>
  <c r="P151" i="21"/>
  <c r="AD147" i="21"/>
  <c r="AD170" i="21" s="1"/>
  <c r="AC147" i="21"/>
  <c r="AC170" i="21" s="1"/>
  <c r="T147" i="21"/>
  <c r="T170" i="21" s="1"/>
  <c r="AM144" i="21"/>
  <c r="AM167" i="21" s="1"/>
  <c r="T154" i="21"/>
  <c r="T177" i="21" s="1"/>
  <c r="M155" i="21"/>
  <c r="M178" i="21" s="1"/>
  <c r="D145" i="21"/>
  <c r="D168" i="21" s="1"/>
  <c r="D181" i="21" s="1"/>
  <c r="H155" i="21"/>
  <c r="H178" i="21" s="1"/>
  <c r="D148" i="21"/>
  <c r="AM147" i="21"/>
  <c r="AM170" i="21"/>
  <c r="AI141" i="21"/>
  <c r="AI164" i="21" s="1"/>
  <c r="D150" i="21"/>
  <c r="K157" i="21"/>
  <c r="K180" i="21" s="1"/>
  <c r="Z153" i="21"/>
  <c r="Z176" i="21" s="1"/>
  <c r="D153" i="21"/>
  <c r="N147" i="21"/>
  <c r="N170" i="21" s="1"/>
  <c r="R156" i="21"/>
  <c r="AG178" i="21"/>
  <c r="AG155" i="21"/>
  <c r="E140" i="21"/>
  <c r="P141" i="21"/>
  <c r="P164" i="21" s="1"/>
  <c r="M142" i="21"/>
  <c r="M165" i="21" s="1"/>
  <c r="AG146" i="21"/>
  <c r="AG192" i="21" s="1"/>
  <c r="U154" i="21"/>
  <c r="U177" i="21"/>
  <c r="AC155" i="21"/>
  <c r="AC178" i="21" s="1"/>
  <c r="E171" i="21"/>
  <c r="E148" i="21"/>
  <c r="V157" i="21"/>
  <c r="V139" i="21"/>
  <c r="G144" i="21"/>
  <c r="G167" i="21" s="1"/>
  <c r="M156" i="21"/>
  <c r="AM152" i="21"/>
  <c r="AD156" i="21"/>
  <c r="AE179" i="21" s="1"/>
  <c r="S140" i="21"/>
  <c r="AE156" i="21"/>
  <c r="AF179" i="21"/>
  <c r="AM157" i="21"/>
  <c r="AM180" i="21" s="1"/>
  <c r="AE70" i="21"/>
  <c r="AE92" i="21" s="1"/>
  <c r="P178" i="21"/>
  <c r="P155" i="21"/>
  <c r="D149" i="21"/>
  <c r="D172" i="21" s="1"/>
  <c r="D195" i="21" s="1"/>
  <c r="AK141" i="21"/>
  <c r="AK164" i="21" s="1"/>
  <c r="J143" i="21"/>
  <c r="J166" i="21" s="1"/>
  <c r="AJ145" i="21"/>
  <c r="E145" i="21"/>
  <c r="AB157" i="21"/>
  <c r="AB180" i="21" s="1"/>
  <c r="D143" i="21"/>
  <c r="D166" i="21" s="1"/>
  <c r="AF156" i="21"/>
  <c r="AM156" i="21"/>
  <c r="AF154" i="21"/>
  <c r="AF177" i="21" s="1"/>
  <c r="AG143" i="21"/>
  <c r="AG166" i="21" s="1"/>
  <c r="F140" i="21"/>
  <c r="AE145" i="21"/>
  <c r="I80" i="21"/>
  <c r="I102" i="21" s="1"/>
  <c r="L70" i="21"/>
  <c r="L92" i="21" s="1"/>
  <c r="S70" i="21"/>
  <c r="S92" i="21" s="1"/>
  <c r="AH74" i="21"/>
  <c r="AH96" i="21" s="1"/>
  <c r="AH85" i="21"/>
  <c r="AH107" i="21" s="1"/>
  <c r="N89" i="21"/>
  <c r="N111" i="21" s="1"/>
  <c r="S79" i="21"/>
  <c r="S101" i="21" s="1"/>
  <c r="AC78" i="21"/>
  <c r="AC100" i="21" s="1"/>
  <c r="Y88" i="21"/>
  <c r="Y110" i="21" s="1"/>
  <c r="AL72" i="21"/>
  <c r="AL94" i="21" s="1"/>
  <c r="AL117" i="21"/>
  <c r="AF70" i="21"/>
  <c r="AF92" i="21" s="1"/>
  <c r="AF115" i="21"/>
  <c r="AM70" i="21"/>
  <c r="AM92" i="21" s="1"/>
  <c r="AM115" i="21"/>
  <c r="R74" i="21"/>
  <c r="R96" i="21" s="1"/>
  <c r="Q119" i="21"/>
  <c r="O80" i="21"/>
  <c r="O102" i="21" s="1"/>
  <c r="O125" i="21"/>
  <c r="AL88" i="21"/>
  <c r="AL110" i="21" s="1"/>
  <c r="AK133" i="21"/>
  <c r="AF71" i="21"/>
  <c r="AF93" i="21" s="1"/>
  <c r="AF116" i="21"/>
  <c r="AD73" i="21"/>
  <c r="AD95" i="21" s="1"/>
  <c r="AD118" i="21"/>
  <c r="O74" i="21"/>
  <c r="O96" i="21" s="1"/>
  <c r="O119" i="21"/>
  <c r="O78" i="21"/>
  <c r="O100" i="21" s="1"/>
  <c r="O123" i="21"/>
  <c r="AJ79" i="21"/>
  <c r="AJ101" i="21" s="1"/>
  <c r="AJ124" i="21"/>
  <c r="G77" i="21"/>
  <c r="G99" i="21" s="1"/>
  <c r="G122" i="21"/>
  <c r="F80" i="21"/>
  <c r="F102" i="21" s="1"/>
  <c r="F125" i="21"/>
  <c r="AA80" i="21"/>
  <c r="AA102" i="21" s="1"/>
  <c r="Z125" i="21"/>
  <c r="I83" i="21"/>
  <c r="I105" i="21" s="1"/>
  <c r="I128" i="21"/>
  <c r="G85" i="21"/>
  <c r="G107" i="21" s="1"/>
  <c r="G130" i="21"/>
  <c r="O88" i="21"/>
  <c r="O110" i="21" s="1"/>
  <c r="N133" i="21"/>
  <c r="AE89" i="21"/>
  <c r="AE111" i="21" s="1"/>
  <c r="AE134" i="21"/>
  <c r="V85" i="21"/>
  <c r="V107" i="21" s="1"/>
  <c r="V130" i="21"/>
  <c r="AC82" i="21"/>
  <c r="AC104" i="21" s="1"/>
  <c r="AC127" i="21"/>
  <c r="AA83" i="21"/>
  <c r="AA105" i="21" s="1"/>
  <c r="Z128" i="21"/>
  <c r="O87" i="21"/>
  <c r="O109" i="21" s="1"/>
  <c r="N132" i="21"/>
  <c r="D79" i="21"/>
  <c r="D101" i="21" s="1"/>
  <c r="D124" i="21"/>
  <c r="E81" i="21"/>
  <c r="E103" i="21" s="1"/>
  <c r="E126" i="21"/>
  <c r="F86" i="21"/>
  <c r="F108" i="21" s="1"/>
  <c r="F131" i="21"/>
  <c r="L87" i="21"/>
  <c r="L109" i="21" s="1"/>
  <c r="K132" i="21"/>
  <c r="I71" i="21"/>
  <c r="I93" i="21" s="1"/>
  <c r="I116" i="21"/>
  <c r="W80" i="21"/>
  <c r="W102" i="21" s="1"/>
  <c r="W125" i="21"/>
  <c r="G70" i="21"/>
  <c r="G92" i="21" s="1"/>
  <c r="G115" i="21"/>
  <c r="AI70" i="21"/>
  <c r="AI92" i="21" s="1"/>
  <c r="AI115" i="21"/>
  <c r="T74" i="21"/>
  <c r="T96" i="21" s="1"/>
  <c r="S119" i="21"/>
  <c r="P75" i="21"/>
  <c r="P97" i="21" s="1"/>
  <c r="P120" i="21"/>
  <c r="S77" i="21"/>
  <c r="S99" i="21" s="1"/>
  <c r="R122" i="21"/>
  <c r="AH81" i="21"/>
  <c r="AH103" i="21" s="1"/>
  <c r="AH126" i="21"/>
  <c r="AF82" i="21"/>
  <c r="AF104" i="21" s="1"/>
  <c r="AE127" i="21"/>
  <c r="T83" i="21"/>
  <c r="T105" i="21" s="1"/>
  <c r="T128" i="21"/>
  <c r="R84" i="21"/>
  <c r="R106" i="21" s="1"/>
  <c r="Q129" i="21"/>
  <c r="Z75" i="21"/>
  <c r="Z97" i="21" s="1"/>
  <c r="Z120" i="21"/>
  <c r="S81" i="21"/>
  <c r="S103" i="21" s="1"/>
  <c r="S126" i="21"/>
  <c r="Y82" i="21"/>
  <c r="Y104" i="21" s="1"/>
  <c r="X127" i="21"/>
  <c r="AK86" i="21"/>
  <c r="AK108" i="21" s="1"/>
  <c r="AJ131" i="21"/>
  <c r="AK87" i="21"/>
  <c r="AK109" i="21" s="1"/>
  <c r="AK132" i="21"/>
  <c r="O89" i="21"/>
  <c r="O111" i="21" s="1"/>
  <c r="O134" i="21"/>
  <c r="D70" i="21"/>
  <c r="D92" i="21" s="1"/>
  <c r="D115" i="21"/>
  <c r="AA89" i="21"/>
  <c r="AA111" i="21" s="1"/>
  <c r="Z134" i="21"/>
  <c r="AH75" i="21"/>
  <c r="AH97" i="21" s="1"/>
  <c r="AH120" i="21"/>
  <c r="F74" i="21"/>
  <c r="F96" i="21" s="1"/>
  <c r="F119" i="21"/>
  <c r="K84" i="21"/>
  <c r="K106" i="21" s="1"/>
  <c r="K129" i="21"/>
  <c r="W71" i="21"/>
  <c r="W93" i="21" s="1"/>
  <c r="W116" i="21"/>
  <c r="V78" i="21"/>
  <c r="V100" i="21" s="1"/>
  <c r="V123" i="21"/>
  <c r="K78" i="21"/>
  <c r="K100" i="21" s="1"/>
  <c r="J123" i="21"/>
  <c r="H83" i="21"/>
  <c r="H105" i="21" s="1"/>
  <c r="G128" i="21"/>
  <c r="E85" i="21"/>
  <c r="E107" i="21" s="1"/>
  <c r="E130" i="21"/>
  <c r="AE86" i="21"/>
  <c r="AE108" i="21" s="1"/>
  <c r="AD131" i="21"/>
  <c r="AI87" i="21"/>
  <c r="AI109" i="21" s="1"/>
  <c r="AI132" i="21"/>
  <c r="AC89" i="21"/>
  <c r="AC111" i="21" s="1"/>
  <c r="AC134" i="21"/>
  <c r="N85" i="21"/>
  <c r="N107" i="21" s="1"/>
  <c r="N130" i="21"/>
  <c r="X70" i="21"/>
  <c r="X92" i="21" s="1"/>
  <c r="W115" i="21"/>
  <c r="AC72" i="21"/>
  <c r="AC94" i="21" s="1"/>
  <c r="AC117" i="21"/>
  <c r="AA73" i="21"/>
  <c r="AA95" i="21" s="1"/>
  <c r="Z118" i="21"/>
  <c r="F76" i="21"/>
  <c r="F98" i="21" s="1"/>
  <c r="E121" i="21"/>
  <c r="X83" i="21"/>
  <c r="X105" i="21" s="1"/>
  <c r="X128" i="21"/>
  <c r="Q84" i="21"/>
  <c r="Q106" i="21" s="1"/>
  <c r="H70" i="21"/>
  <c r="H92" i="21" s="1"/>
  <c r="H115" i="21"/>
  <c r="G80" i="21"/>
  <c r="G102" i="21" s="1"/>
  <c r="G125" i="21"/>
  <c r="AE85" i="21"/>
  <c r="AE107" i="21" s="1"/>
  <c r="AD130" i="21"/>
  <c r="U88" i="21"/>
  <c r="U110" i="21" s="1"/>
  <c r="U133" i="21"/>
  <c r="K70" i="21"/>
  <c r="K92" i="21" s="1"/>
  <c r="AA70" i="21"/>
  <c r="AA92" i="21" s="1"/>
  <c r="AA115" i="21"/>
  <c r="L71" i="21"/>
  <c r="L93" i="21" s="1"/>
  <c r="L116" i="21"/>
  <c r="Q72" i="21"/>
  <c r="Q94" i="21" s="1"/>
  <c r="Q117" i="21"/>
  <c r="N73" i="21"/>
  <c r="N95" i="21" s="1"/>
  <c r="N118" i="21"/>
  <c r="Z73" i="21"/>
  <c r="Z95" i="21" s="1"/>
  <c r="AB74" i="21"/>
  <c r="AB96" i="21" s="1"/>
  <c r="AA119" i="21"/>
  <c r="Y75" i="21"/>
  <c r="Y97" i="21" s="1"/>
  <c r="X120" i="21"/>
  <c r="I76" i="21"/>
  <c r="I98" i="21" s="1"/>
  <c r="I121" i="21"/>
  <c r="Y76" i="21"/>
  <c r="Y98" i="21" s="1"/>
  <c r="Y121" i="21"/>
  <c r="Z77" i="21"/>
  <c r="Z99" i="21" s="1"/>
  <c r="Z122" i="21"/>
  <c r="L78" i="21"/>
  <c r="L100" i="21" s="1"/>
  <c r="K123" i="21"/>
  <c r="I79" i="21"/>
  <c r="I101" i="21" s="1"/>
  <c r="H124" i="21"/>
  <c r="V80" i="21"/>
  <c r="V102" i="21" s="1"/>
  <c r="U125" i="21"/>
  <c r="AK80" i="21"/>
  <c r="AK102" i="21" s="1"/>
  <c r="AK125" i="21"/>
  <c r="Z81" i="21"/>
  <c r="Z103" i="21" s="1"/>
  <c r="Z126" i="21"/>
  <c r="G82" i="21"/>
  <c r="G104" i="21" s="1"/>
  <c r="G127" i="21"/>
  <c r="W82" i="21"/>
  <c r="W104" i="21" s="1"/>
  <c r="W127" i="21"/>
  <c r="AB83" i="21"/>
  <c r="AB105" i="21" s="1"/>
  <c r="AB128" i="21"/>
  <c r="AF77" i="21"/>
  <c r="AF99" i="21" s="1"/>
  <c r="AF122" i="21"/>
  <c r="AC74" i="21"/>
  <c r="AC96" i="21" s="1"/>
  <c r="AC119" i="21"/>
  <c r="W76" i="21"/>
  <c r="W98" i="21" s="1"/>
  <c r="W121" i="21"/>
  <c r="AD75" i="21"/>
  <c r="AD97" i="21" s="1"/>
  <c r="AC120" i="21"/>
  <c r="U78" i="21"/>
  <c r="U100" i="21" s="1"/>
  <c r="T123" i="21"/>
  <c r="K81" i="21"/>
  <c r="K103" i="21" s="1"/>
  <c r="K126" i="21"/>
  <c r="AB81" i="21"/>
  <c r="AB103" i="21" s="1"/>
  <c r="AA126" i="21"/>
  <c r="E83" i="21"/>
  <c r="E105" i="21" s="1"/>
  <c r="E128" i="21"/>
  <c r="AM85" i="21"/>
  <c r="AM107" i="21" s="1"/>
  <c r="AM130" i="21"/>
  <c r="X86" i="21"/>
  <c r="X108" i="21" s="1"/>
  <c r="X131" i="21"/>
  <c r="I87" i="21"/>
  <c r="I109" i="21" s="1"/>
  <c r="I132" i="21"/>
  <c r="AH87" i="21"/>
  <c r="AH109" i="21" s="1"/>
  <c r="AG132" i="21"/>
  <c r="K88" i="21"/>
  <c r="K110" i="21" s="1"/>
  <c r="J133" i="21"/>
  <c r="AH88" i="21"/>
  <c r="AH110" i="21" s="1"/>
  <c r="AH133" i="21"/>
  <c r="W89" i="21"/>
  <c r="W111" i="21" s="1"/>
  <c r="W134" i="21"/>
  <c r="D78" i="21"/>
  <c r="D100" i="21" s="1"/>
  <c r="D123" i="21"/>
  <c r="D89" i="21"/>
  <c r="D111" i="21" s="1"/>
  <c r="D134" i="21"/>
  <c r="R70" i="21"/>
  <c r="R92" i="21" s="1"/>
  <c r="Q115" i="21"/>
  <c r="AH70" i="21"/>
  <c r="AH92" i="21" s="1"/>
  <c r="AG115" i="21"/>
  <c r="O72" i="21"/>
  <c r="O94" i="21" s="1"/>
  <c r="O117" i="21"/>
  <c r="AB73" i="21"/>
  <c r="AB95" i="21" s="1"/>
  <c r="AB118" i="21"/>
  <c r="Y74" i="21"/>
  <c r="Y96" i="21" s="1"/>
  <c r="Y119" i="21"/>
  <c r="F77" i="21"/>
  <c r="F99" i="21" s="1"/>
  <c r="E122" i="21"/>
  <c r="AE80" i="21"/>
  <c r="AE102" i="21" s="1"/>
  <c r="AE125" i="21"/>
  <c r="I82" i="21"/>
  <c r="I104" i="21" s="1"/>
  <c r="I127" i="21"/>
  <c r="S84" i="21"/>
  <c r="S106" i="21" s="1"/>
  <c r="S129" i="21"/>
  <c r="AD87" i="21"/>
  <c r="AD109" i="21" s="1"/>
  <c r="AD132" i="21"/>
  <c r="AJ71" i="21"/>
  <c r="AJ93" i="21" s="1"/>
  <c r="AI116" i="21"/>
  <c r="AL89" i="21"/>
  <c r="AL111" i="21" s="1"/>
  <c r="AK134" i="21"/>
  <c r="AK77" i="21"/>
  <c r="AK99" i="21" s="1"/>
  <c r="AK122" i="21"/>
  <c r="AE79" i="21"/>
  <c r="AE101" i="21" s="1"/>
  <c r="AE124" i="21"/>
  <c r="AM86" i="21"/>
  <c r="AM108" i="21" s="1"/>
  <c r="AL131" i="21"/>
  <c r="I88" i="21"/>
  <c r="I110" i="21" s="1"/>
  <c r="H133" i="21"/>
  <c r="AC88" i="21"/>
  <c r="AC110" i="21" s="1"/>
  <c r="AB133" i="21"/>
  <c r="D72" i="21"/>
  <c r="D94" i="21" s="1"/>
  <c r="D117" i="21"/>
  <c r="T70" i="21"/>
  <c r="T92" i="21" s="1"/>
  <c r="T115" i="21"/>
  <c r="AJ70" i="21"/>
  <c r="AJ92" i="21" s="1"/>
  <c r="AJ115" i="21"/>
  <c r="K86" i="21"/>
  <c r="K108" i="21" s="1"/>
  <c r="K131" i="21"/>
  <c r="O70" i="21"/>
  <c r="O92" i="21" s="1"/>
  <c r="O115" i="21"/>
  <c r="Q71" i="21"/>
  <c r="Q93" i="21" s="1"/>
  <c r="P116" i="21"/>
  <c r="R73" i="21"/>
  <c r="R95" i="21" s="1"/>
  <c r="R118" i="21"/>
  <c r="R135" i="21" s="1"/>
  <c r="P10" i="12" s="1"/>
  <c r="Q8" i="12" s="1"/>
  <c r="N77" i="21"/>
  <c r="N99" i="21" s="1"/>
  <c r="N122" i="21"/>
  <c r="M79" i="21"/>
  <c r="M101" i="21" s="1"/>
  <c r="L124" i="21"/>
  <c r="Y80" i="21"/>
  <c r="Y102" i="21" s="1"/>
  <c r="Y125" i="21"/>
  <c r="M83" i="21"/>
  <c r="M105" i="21" s="1"/>
  <c r="L128" i="21"/>
  <c r="AF83" i="21"/>
  <c r="AF105" i="21" s="1"/>
  <c r="AF128" i="21"/>
  <c r="Z84" i="21"/>
  <c r="Z106" i="21" s="1"/>
  <c r="Y129" i="21"/>
  <c r="J85" i="21"/>
  <c r="J107" i="21" s="1"/>
  <c r="J130" i="21"/>
  <c r="N78" i="21"/>
  <c r="N100" i="21" s="1"/>
  <c r="M123" i="21"/>
  <c r="AJ72" i="21"/>
  <c r="AJ94" i="21" s="1"/>
  <c r="AI117" i="21"/>
  <c r="E75" i="21"/>
  <c r="E97" i="21" s="1"/>
  <c r="E120" i="21"/>
  <c r="U79" i="21"/>
  <c r="U101" i="21" s="1"/>
  <c r="U124" i="21"/>
  <c r="H86" i="21"/>
  <c r="H108" i="21" s="1"/>
  <c r="H131" i="21"/>
  <c r="Q87" i="21"/>
  <c r="Q109" i="21" s="1"/>
  <c r="Q132" i="21"/>
  <c r="E86" i="21"/>
  <c r="E108" i="21" s="1"/>
  <c r="D131" i="21"/>
  <c r="F70" i="21"/>
  <c r="F92" i="21" s="1"/>
  <c r="E115" i="21"/>
  <c r="F71" i="21"/>
  <c r="F93" i="21" s="1"/>
  <c r="F116" i="21"/>
  <c r="AE71" i="21"/>
  <c r="AE93" i="21" s="1"/>
  <c r="AD116" i="21"/>
  <c r="L73" i="21"/>
  <c r="L95" i="21" s="1"/>
  <c r="L118" i="21"/>
  <c r="V75" i="21"/>
  <c r="V97" i="21" s="1"/>
  <c r="V120" i="21"/>
  <c r="AI80" i="21"/>
  <c r="AI102" i="21" s="1"/>
  <c r="AI125" i="21"/>
  <c r="G84" i="21"/>
  <c r="G106" i="21" s="1"/>
  <c r="G129" i="21"/>
  <c r="Z82" i="21"/>
  <c r="Z104" i="21" s="1"/>
  <c r="Z127" i="21"/>
  <c r="G79" i="21"/>
  <c r="G101" i="21" s="1"/>
  <c r="G124" i="21"/>
  <c r="W83" i="21"/>
  <c r="W105" i="21" s="1"/>
  <c r="W128" i="21"/>
  <c r="V86" i="21"/>
  <c r="V108" i="21" s="1"/>
  <c r="V131" i="21"/>
  <c r="AE87" i="21"/>
  <c r="AE109" i="21" s="1"/>
  <c r="AE132" i="21"/>
  <c r="L88" i="21"/>
  <c r="L110" i="21" s="1"/>
  <c r="L133" i="21"/>
  <c r="F89" i="21"/>
  <c r="F111" i="21" s="1"/>
  <c r="E134" i="21"/>
  <c r="D76" i="21"/>
  <c r="D98" i="21" s="1"/>
  <c r="D121" i="21"/>
  <c r="U71" i="21"/>
  <c r="U93" i="21" s="1"/>
  <c r="T116" i="21"/>
  <c r="I72" i="21"/>
  <c r="I94" i="21" s="1"/>
  <c r="I117" i="21"/>
  <c r="F73" i="21"/>
  <c r="F95" i="21" s="1"/>
  <c r="F118" i="21"/>
  <c r="AL73" i="21"/>
  <c r="AL95" i="21" s="1"/>
  <c r="AL118" i="21"/>
  <c r="AI74" i="21"/>
  <c r="AI96" i="21" s="1"/>
  <c r="AI119" i="21"/>
  <c r="AK75" i="21"/>
  <c r="AK97" i="21" s="1"/>
  <c r="AJ120" i="21"/>
  <c r="AL77" i="21"/>
  <c r="AL99" i="21" s="1"/>
  <c r="AL122" i="21"/>
  <c r="S78" i="21"/>
  <c r="S100" i="21" s="1"/>
  <c r="S123" i="21"/>
  <c r="P79" i="21"/>
  <c r="P101" i="21" s="1"/>
  <c r="P124" i="21"/>
  <c r="AC80" i="21"/>
  <c r="AC102" i="21" s="1"/>
  <c r="AC125" i="21"/>
  <c r="AC84" i="21"/>
  <c r="AC106" i="21" s="1"/>
  <c r="AC129" i="21"/>
  <c r="AF73" i="21"/>
  <c r="AF95" i="21" s="1"/>
  <c r="AF118" i="21"/>
  <c r="T77" i="21"/>
  <c r="T99" i="21" s="1"/>
  <c r="T122" i="21"/>
  <c r="AA85" i="21"/>
  <c r="AA107" i="21" s="1"/>
  <c r="AA130" i="21"/>
  <c r="V87" i="21"/>
  <c r="V109" i="21" s="1"/>
  <c r="U132" i="21"/>
  <c r="AI89" i="21"/>
  <c r="AI111" i="21" s="1"/>
  <c r="AI134" i="21"/>
  <c r="Y77" i="21"/>
  <c r="Y99" i="21" s="1"/>
  <c r="X122" i="21"/>
  <c r="Y70" i="21"/>
  <c r="Y92" i="21" s="1"/>
  <c r="Y115" i="21"/>
  <c r="AH71" i="21"/>
  <c r="AH93" i="21" s="1"/>
  <c r="AH116" i="21"/>
  <c r="S76" i="21"/>
  <c r="S98" i="21" s="1"/>
  <c r="S121" i="21"/>
  <c r="P77" i="21"/>
  <c r="P99" i="21" s="1"/>
  <c r="P122" i="21"/>
  <c r="AF76" i="21"/>
  <c r="AF98" i="21" s="1"/>
  <c r="AF121" i="21"/>
  <c r="AG82" i="21"/>
  <c r="AG104" i="21" s="1"/>
  <c r="AG127" i="21"/>
  <c r="AE83" i="21"/>
  <c r="AE105" i="21" s="1"/>
  <c r="AD128" i="21"/>
  <c r="AA84" i="21"/>
  <c r="AA106" i="21" s="1"/>
  <c r="AA129" i="21"/>
  <c r="AF85" i="21"/>
  <c r="AF107" i="21" s="1"/>
  <c r="AF130" i="21"/>
  <c r="AJ89" i="21"/>
  <c r="AJ111" i="21" s="1"/>
  <c r="AJ134" i="21"/>
  <c r="D83" i="21"/>
  <c r="D105" i="21" s="1"/>
  <c r="D128" i="21"/>
  <c r="AL70" i="21"/>
  <c r="AL92" i="21" s="1"/>
  <c r="AL115" i="21"/>
  <c r="T72" i="21"/>
  <c r="T94" i="21" s="1"/>
  <c r="T117" i="21"/>
  <c r="AD78" i="21"/>
  <c r="AD100" i="21" s="1"/>
  <c r="AD123" i="21"/>
  <c r="J81" i="21"/>
  <c r="J103" i="21" s="1"/>
  <c r="I126" i="21"/>
  <c r="P88" i="21"/>
  <c r="P110" i="21" s="1"/>
  <c r="P133" i="21"/>
  <c r="J89" i="21"/>
  <c r="J111" i="21" s="1"/>
  <c r="I134" i="21"/>
  <c r="D84" i="21"/>
  <c r="D106" i="21" s="1"/>
  <c r="D129" i="21"/>
  <c r="H73" i="21"/>
  <c r="H95" i="21" s="1"/>
  <c r="G118" i="21"/>
  <c r="N72" i="21"/>
  <c r="N94" i="21" s="1"/>
  <c r="M117" i="21"/>
  <c r="J73" i="21"/>
  <c r="J95" i="21" s="1"/>
  <c r="J118" i="21"/>
  <c r="X74" i="21"/>
  <c r="X96" i="21" s="1"/>
  <c r="W119" i="21"/>
  <c r="T75" i="21"/>
  <c r="T97" i="21" s="1"/>
  <c r="T120" i="21"/>
  <c r="V76" i="21"/>
  <c r="V98" i="21" s="1"/>
  <c r="U121" i="21"/>
  <c r="U135" i="21" s="1"/>
  <c r="S10" i="12" s="1"/>
  <c r="T8" i="12" s="1"/>
  <c r="AM78" i="21"/>
  <c r="AM100" i="21" s="1"/>
  <c r="AM123" i="21"/>
  <c r="AL81" i="21"/>
  <c r="AL103" i="21" s="1"/>
  <c r="AL126" i="21"/>
  <c r="AI82" i="21"/>
  <c r="AI104" i="21" s="1"/>
  <c r="AI127" i="21"/>
  <c r="AG84" i="21"/>
  <c r="AG106" i="21" s="1"/>
  <c r="AG129" i="21"/>
  <c r="V79" i="21"/>
  <c r="V101" i="21" s="1"/>
  <c r="V124" i="21"/>
  <c r="Q78" i="21"/>
  <c r="Q100" i="21" s="1"/>
  <c r="Q123" i="21"/>
  <c r="O77" i="21"/>
  <c r="O99" i="21" s="1"/>
  <c r="F79" i="21"/>
  <c r="F101" i="21" s="1"/>
  <c r="E124" i="21"/>
  <c r="Q83" i="21"/>
  <c r="Q105" i="21" s="1"/>
  <c r="Q128" i="21"/>
  <c r="AI85" i="21"/>
  <c r="AI107" i="21" s="1"/>
  <c r="AI130" i="21"/>
  <c r="P86" i="21"/>
  <c r="P108" i="21" s="1"/>
  <c r="P131" i="21"/>
  <c r="E87" i="21"/>
  <c r="E109" i="21" s="1"/>
  <c r="E132" i="21"/>
  <c r="F88" i="21"/>
  <c r="F110" i="21" s="1"/>
  <c r="F133" i="21"/>
  <c r="S89" i="21"/>
  <c r="S111" i="21" s="1"/>
  <c r="S134" i="21"/>
  <c r="E74" i="21"/>
  <c r="E96" i="21" s="1"/>
  <c r="D119" i="21"/>
  <c r="AH73" i="21"/>
  <c r="AH95" i="21" s="1"/>
  <c r="AJ73" i="21"/>
  <c r="AJ95" i="21" s="1"/>
  <c r="AJ118" i="21"/>
  <c r="D73" i="21"/>
  <c r="D95" i="21" s="1"/>
  <c r="D118" i="21"/>
  <c r="M70" i="21"/>
  <c r="M92" i="21" s="1"/>
  <c r="M115" i="21"/>
  <c r="M135" i="21" s="1"/>
  <c r="K10" i="12" s="1"/>
  <c r="L8" i="12" s="1"/>
  <c r="R71" i="21"/>
  <c r="R93" i="21" s="1"/>
  <c r="R116" i="21"/>
  <c r="AE72" i="21"/>
  <c r="AE94" i="21" s="1"/>
  <c r="AE117" i="21"/>
  <c r="J79" i="21"/>
  <c r="J101" i="21" s="1"/>
  <c r="J124" i="21"/>
  <c r="N74" i="21"/>
  <c r="N96" i="21" s="1"/>
  <c r="N119" i="21"/>
  <c r="K75" i="21"/>
  <c r="K97" i="21" s="1"/>
  <c r="K120" i="21"/>
  <c r="H76" i="21"/>
  <c r="H98" i="21" s="1"/>
  <c r="H121" i="21"/>
  <c r="L89" i="21"/>
  <c r="L111" i="21" s="1"/>
  <c r="L134" i="21"/>
  <c r="E82" i="21"/>
  <c r="E104" i="21" s="1"/>
  <c r="E127" i="21"/>
  <c r="U82" i="21"/>
  <c r="U104" i="21" s="1"/>
  <c r="U127" i="21"/>
  <c r="AE84" i="21"/>
  <c r="AE106" i="21" s="1"/>
  <c r="AE129" i="21"/>
  <c r="G87" i="21"/>
  <c r="G109" i="21" s="1"/>
  <c r="F132" i="21"/>
  <c r="S88" i="21"/>
  <c r="S110" i="21" s="1"/>
  <c r="S133" i="21"/>
  <c r="S135" i="21" s="1"/>
  <c r="Q10" i="12" s="1"/>
  <c r="R8" i="12" s="1"/>
  <c r="X89" i="21"/>
  <c r="X111" i="21" s="1"/>
  <c r="X134" i="21"/>
  <c r="D71" i="21"/>
  <c r="D93" i="21" s="1"/>
  <c r="D116" i="21"/>
  <c r="D87" i="21"/>
  <c r="D109" i="21" s="1"/>
  <c r="D132" i="21"/>
  <c r="Q73" i="21"/>
  <c r="Q95" i="21" s="1"/>
  <c r="Q118" i="21"/>
  <c r="AG88" i="21"/>
  <c r="AG110" i="21" s="1"/>
  <c r="AF133" i="21"/>
  <c r="AB80" i="21"/>
  <c r="AB102" i="21" s="1"/>
  <c r="AB125" i="21"/>
  <c r="AH78" i="21"/>
  <c r="AH100" i="21" s="1"/>
  <c r="AH123" i="21"/>
  <c r="O79" i="21"/>
  <c r="O101" i="21" s="1"/>
  <c r="O124" i="21"/>
  <c r="AB79" i="21"/>
  <c r="AB101" i="21" s="1"/>
  <c r="AA124" i="21"/>
  <c r="AI86" i="21"/>
  <c r="AI108" i="21" s="1"/>
  <c r="AH131" i="21"/>
  <c r="AK71" i="21"/>
  <c r="AK93" i="21" s="1"/>
  <c r="AK116" i="21"/>
  <c r="W79" i="21"/>
  <c r="W101" i="21" s="1"/>
  <c r="E71" i="21"/>
  <c r="E93" i="21" s="1"/>
  <c r="T71" i="21"/>
  <c r="T93" i="21" s="1"/>
  <c r="U72" i="21"/>
  <c r="U94" i="21" s="1"/>
  <c r="J77" i="21"/>
  <c r="J99" i="21" s="1"/>
  <c r="AG79" i="21"/>
  <c r="AG101" i="21" s="1"/>
  <c r="AD89" i="21"/>
  <c r="AD111" i="21" s="1"/>
  <c r="R75" i="21"/>
  <c r="R97" i="21" s="1"/>
  <c r="U83" i="21"/>
  <c r="U105" i="21" s="1"/>
  <c r="O76" i="21"/>
  <c r="O98" i="21" s="1"/>
  <c r="AB76" i="21"/>
  <c r="AB98" i="21" s="1"/>
  <c r="AG73" i="21"/>
  <c r="AG95" i="21" s="1"/>
  <c r="Z70" i="21"/>
  <c r="Z92" i="21" s="1"/>
  <c r="AM87" i="21"/>
  <c r="AM109" i="21" s="1"/>
  <c r="M71" i="21"/>
  <c r="M93" i="21" s="1"/>
  <c r="Y71" i="21"/>
  <c r="Y93" i="21" s="1"/>
  <c r="Y87" i="21"/>
  <c r="Y109" i="21" s="1"/>
  <c r="V73" i="21"/>
  <c r="V95" i="21" s="1"/>
  <c r="AH77" i="21"/>
  <c r="AH99" i="21" s="1"/>
  <c r="AE78" i="21"/>
  <c r="AE100" i="21" s="1"/>
  <c r="E84" i="21"/>
  <c r="E106" i="21" s="1"/>
  <c r="U74" i="21"/>
  <c r="U96" i="21" s="1"/>
  <c r="Q77" i="21"/>
  <c r="Q99" i="21" s="1"/>
  <c r="N82" i="21"/>
  <c r="N104" i="21" s="1"/>
  <c r="J83" i="21"/>
  <c r="J105" i="21" s="1"/>
  <c r="W84" i="21"/>
  <c r="W106" i="21" s="1"/>
  <c r="AB85" i="21"/>
  <c r="AB107" i="21" s="1"/>
  <c r="M86" i="21"/>
  <c r="M108" i="21" s="1"/>
  <c r="AC86" i="21"/>
  <c r="AC108" i="21" s="1"/>
  <c r="N70" i="21"/>
  <c r="N92" i="21" s="1"/>
  <c r="O73" i="21"/>
  <c r="O95" i="21" s="1"/>
  <c r="H77" i="21"/>
  <c r="H99" i="21" s="1"/>
  <c r="X71" i="21"/>
  <c r="X93" i="21" s="1"/>
  <c r="V84" i="21"/>
  <c r="V106" i="21" s="1"/>
  <c r="AH76" i="21"/>
  <c r="AH98" i="21" s="1"/>
  <c r="AC83" i="21"/>
  <c r="AC105" i="21" s="1"/>
  <c r="N84" i="21"/>
  <c r="N106" i="21" s="1"/>
  <c r="N83" i="21"/>
  <c r="N105" i="21" s="1"/>
  <c r="AF78" i="21"/>
  <c r="AF100" i="21" s="1"/>
  <c r="AF81" i="21"/>
  <c r="AF103" i="21" s="1"/>
  <c r="AB71" i="21"/>
  <c r="AB93" i="21" s="1"/>
  <c r="W86" i="21"/>
  <c r="W108" i="21" s="1"/>
  <c r="W85" i="21"/>
  <c r="W107" i="21" s="1"/>
  <c r="AM80" i="21"/>
  <c r="AM102" i="21" s="1"/>
  <c r="AJ81" i="21"/>
  <c r="AJ103" i="21" s="1"/>
  <c r="AC85" i="21"/>
  <c r="AC107" i="21" s="1"/>
  <c r="K73" i="21"/>
  <c r="K95" i="21" s="1"/>
  <c r="H82" i="21"/>
  <c r="H104" i="21" s="1"/>
  <c r="AK78" i="21"/>
  <c r="AK100" i="21" s="1"/>
  <c r="AA86" i="21"/>
  <c r="AA108" i="21" s="1"/>
  <c r="AK72" i="21"/>
  <c r="AK94" i="21" s="1"/>
  <c r="G74" i="21"/>
  <c r="G96" i="21" s="1"/>
  <c r="AM74" i="21"/>
  <c r="AM96" i="21" s="1"/>
  <c r="M76" i="21"/>
  <c r="M98" i="21" s="1"/>
  <c r="AC76" i="21"/>
  <c r="AC98" i="21" s="1"/>
  <c r="W78" i="21"/>
  <c r="W100" i="21" s="1"/>
  <c r="X79" i="21"/>
  <c r="X101" i="21" s="1"/>
  <c r="O81" i="21"/>
  <c r="O103" i="21" s="1"/>
  <c r="AE81" i="21"/>
  <c r="AE103" i="21" s="1"/>
  <c r="AM82" i="21"/>
  <c r="AM104" i="21" s="1"/>
  <c r="M84" i="21"/>
  <c r="M106" i="21" s="1"/>
  <c r="F85" i="21"/>
  <c r="F107" i="21" s="1"/>
  <c r="AJ87" i="21"/>
  <c r="AJ109" i="21" s="1"/>
  <c r="J76" i="21"/>
  <c r="J98" i="21" s="1"/>
  <c r="N88" i="21"/>
  <c r="N110" i="21" s="1"/>
  <c r="AL75" i="21"/>
  <c r="AL97" i="21" s="1"/>
  <c r="P76" i="21"/>
  <c r="P98" i="21" s="1"/>
  <c r="H81" i="21"/>
  <c r="H103" i="21" s="1"/>
  <c r="N87" i="21"/>
  <c r="N109" i="21" s="1"/>
  <c r="P89" i="21"/>
  <c r="P111" i="21" s="1"/>
  <c r="AM71" i="21"/>
  <c r="AM93" i="21" s="1"/>
  <c r="I73" i="21"/>
  <c r="I95" i="21" s="1"/>
  <c r="Y73" i="21"/>
  <c r="Y95" i="21" s="1"/>
  <c r="AJ88" i="21"/>
  <c r="AJ110" i="21" s="1"/>
  <c r="W87" i="21"/>
  <c r="W109" i="21" s="1"/>
  <c r="I89" i="21"/>
  <c r="I111" i="21" s="1"/>
  <c r="AH84" i="21"/>
  <c r="AH106" i="21" s="1"/>
  <c r="AJ84" i="21"/>
  <c r="AJ106" i="21" s="1"/>
  <c r="K87" i="21"/>
  <c r="K109" i="21" s="1"/>
  <c r="G78" i="21"/>
  <c r="G100" i="21" s="1"/>
  <c r="J84" i="21"/>
  <c r="J106" i="21" s="1"/>
  <c r="AJ86" i="21"/>
  <c r="AJ108" i="21" s="1"/>
  <c r="N71" i="21"/>
  <c r="N93" i="21" s="1"/>
  <c r="T81" i="21"/>
  <c r="T103" i="21" s="1"/>
  <c r="J86" i="21"/>
  <c r="J108" i="21" s="1"/>
  <c r="S87" i="21"/>
  <c r="S109" i="21" s="1"/>
  <c r="AB70" i="21"/>
  <c r="AB92" i="21" s="1"/>
  <c r="AA72" i="21"/>
  <c r="AA94" i="21" s="1"/>
  <c r="S73" i="21"/>
  <c r="S95" i="21" s="1"/>
  <c r="H71" i="21"/>
  <c r="H93" i="21" s="1"/>
  <c r="K74" i="21"/>
  <c r="K96" i="21" s="1"/>
  <c r="H75" i="21"/>
  <c r="H97" i="21" s="1"/>
  <c r="E76" i="21"/>
  <c r="E98" i="21" s="1"/>
  <c r="AG76" i="21"/>
  <c r="AG98" i="21" s="1"/>
  <c r="AA78" i="21"/>
  <c r="AA100" i="21" s="1"/>
  <c r="Q80" i="21"/>
  <c r="Q102" i="21" s="1"/>
  <c r="V81" i="21"/>
  <c r="V103" i="21" s="1"/>
  <c r="K82" i="21"/>
  <c r="K104" i="21" s="1"/>
  <c r="AA82" i="21"/>
  <c r="AA104" i="21" s="1"/>
  <c r="AL71" i="21"/>
  <c r="AL93" i="21" s="1"/>
  <c r="W73" i="21"/>
  <c r="W95" i="21" s="1"/>
  <c r="AF74" i="21"/>
  <c r="AF96" i="21" s="1"/>
  <c r="U75" i="21"/>
  <c r="U97" i="21" s="1"/>
  <c r="AA77" i="21"/>
  <c r="AA99" i="21" s="1"/>
  <c r="Q79" i="21"/>
  <c r="Q101" i="21" s="1"/>
  <c r="L82" i="21"/>
  <c r="L104" i="21" s="1"/>
  <c r="Y83" i="21"/>
  <c r="Y105" i="21" s="1"/>
  <c r="AK83" i="21"/>
  <c r="AK105" i="21" s="1"/>
  <c r="W88" i="21"/>
  <c r="W110" i="21" s="1"/>
  <c r="X72" i="21"/>
  <c r="X94" i="21" s="1"/>
  <c r="AD74" i="21"/>
  <c r="AD96" i="21" s="1"/>
  <c r="AA75" i="21"/>
  <c r="AA97" i="21" s="1"/>
  <c r="G83" i="21"/>
  <c r="G105" i="21" s="1"/>
  <c r="AC73" i="21"/>
  <c r="AC95" i="21" s="1"/>
  <c r="U77" i="21"/>
  <c r="U99" i="21" s="1"/>
  <c r="V82" i="21"/>
  <c r="V104" i="21" s="1"/>
  <c r="M80" i="21"/>
  <c r="M102" i="21" s="1"/>
  <c r="AF80" i="21"/>
  <c r="AF102" i="21" s="1"/>
  <c r="F82" i="21"/>
  <c r="F104" i="21" s="1"/>
  <c r="AF84" i="21"/>
  <c r="AF106" i="21" s="1"/>
  <c r="R86" i="21"/>
  <c r="R108" i="21" s="1"/>
  <c r="X88" i="21"/>
  <c r="X110" i="21" s="1"/>
  <c r="T73" i="21"/>
  <c r="T95" i="21" s="1"/>
  <c r="J80" i="21"/>
  <c r="J102" i="21" s="1"/>
  <c r="K80" i="21"/>
  <c r="K102" i="21" s="1"/>
  <c r="AB72" i="21"/>
  <c r="AB94" i="21" s="1"/>
  <c r="K83" i="21"/>
  <c r="K105" i="21" s="1"/>
  <c r="Q89" i="21"/>
  <c r="Q111" i="21" s="1"/>
  <c r="E78" i="21"/>
  <c r="E100" i="21" s="1"/>
  <c r="X75" i="21"/>
  <c r="X97" i="21" s="1"/>
  <c r="Q76" i="21"/>
  <c r="Q98" i="21" s="1"/>
  <c r="R76" i="21"/>
  <c r="R98" i="21" s="1"/>
  <c r="AD76" i="21"/>
  <c r="AD98" i="21" s="1"/>
  <c r="AA81" i="21"/>
  <c r="AA103" i="21" s="1"/>
  <c r="X82" i="21"/>
  <c r="X104" i="21" s="1"/>
  <c r="AI72" i="21"/>
  <c r="AI94" i="21" s="1"/>
  <c r="H85" i="21"/>
  <c r="H107" i="21" s="1"/>
  <c r="AM75" i="21"/>
  <c r="AM97" i="21" s="1"/>
  <c r="U81" i="21"/>
  <c r="U103" i="21" s="1"/>
  <c r="V72" i="21"/>
  <c r="V94" i="21" s="1"/>
  <c r="P70" i="21"/>
  <c r="P92" i="21" s="1"/>
  <c r="AD72" i="21"/>
  <c r="AD94" i="21" s="1"/>
  <c r="AB82" i="21"/>
  <c r="AB104" i="21" s="1"/>
  <c r="N75" i="21"/>
  <c r="N97" i="21" s="1"/>
  <c r="AG72" i="21"/>
  <c r="AG94" i="21" s="1"/>
  <c r="AA74" i="21"/>
  <c r="AA96" i="21" s="1"/>
  <c r="H79" i="21"/>
  <c r="H101" i="21" s="1"/>
  <c r="J72" i="21"/>
  <c r="J94" i="21" s="1"/>
  <c r="G73" i="21"/>
  <c r="G95" i="21" s="1"/>
  <c r="K76" i="21"/>
  <c r="K98" i="21" s="1"/>
  <c r="AH79" i="21"/>
  <c r="AH101" i="21" s="1"/>
  <c r="M72" i="21"/>
  <c r="M94" i="21" s="1"/>
  <c r="Y72" i="21"/>
  <c r="Y94" i="21" s="1"/>
  <c r="AE74" i="21"/>
  <c r="AE96" i="21" s="1"/>
  <c r="AJ78" i="21"/>
  <c r="AJ100" i="21" s="1"/>
  <c r="L79" i="21"/>
  <c r="L101" i="21" s="1"/>
  <c r="N80" i="21"/>
  <c r="N102" i="21" s="1"/>
  <c r="AF87" i="21"/>
  <c r="AF109" i="21" s="1"/>
  <c r="AB77" i="21"/>
  <c r="AB99" i="21" s="1"/>
  <c r="AB78" i="21"/>
  <c r="AB100" i="21" s="1"/>
  <c r="P74" i="21"/>
  <c r="P96" i="21" s="1"/>
  <c r="AJ74" i="21"/>
  <c r="AJ96" i="21" s="1"/>
  <c r="J88" i="21"/>
  <c r="J110" i="21" s="1"/>
  <c r="AA88" i="21"/>
  <c r="AA110" i="21" s="1"/>
  <c r="Z88" i="21"/>
  <c r="Z110" i="21" s="1"/>
  <c r="H72" i="21"/>
  <c r="H94" i="21" s="1"/>
  <c r="G72" i="21"/>
  <c r="G94" i="21" s="1"/>
  <c r="AA76" i="21"/>
  <c r="AA98" i="21" s="1"/>
  <c r="E70" i="21"/>
  <c r="E92" i="21" s="1"/>
  <c r="AD71" i="21"/>
  <c r="AD93" i="21" s="1"/>
  <c r="F75" i="21"/>
  <c r="F97" i="21" s="1"/>
  <c r="AI76" i="21"/>
  <c r="AI98" i="21" s="1"/>
  <c r="P72" i="21"/>
  <c r="P94" i="21" s="1"/>
  <c r="V74" i="21"/>
  <c r="V96" i="21" s="1"/>
  <c r="AC77" i="21"/>
  <c r="AC99" i="21" s="1"/>
  <c r="AL83" i="21"/>
  <c r="AL105" i="21" s="1"/>
  <c r="O84" i="21"/>
  <c r="O106" i="21" s="1"/>
  <c r="V70" i="21"/>
  <c r="V92" i="21" s="1"/>
  <c r="O75" i="21"/>
  <c r="O97" i="21" s="1"/>
  <c r="T76" i="21"/>
  <c r="T98" i="21" s="1"/>
  <c r="T88" i="21"/>
  <c r="T110" i="21" s="1"/>
  <c r="AI83" i="21"/>
  <c r="AI105" i="21" s="1"/>
  <c r="P84" i="21"/>
  <c r="P106" i="21" s="1"/>
  <c r="Q85" i="21"/>
  <c r="Q107" i="21" s="1"/>
  <c r="R85" i="21"/>
  <c r="R107" i="21" s="1"/>
  <c r="T85" i="21"/>
  <c r="T107" i="21" s="1"/>
  <c r="S85" i="21"/>
  <c r="S107" i="21" s="1"/>
  <c r="Z79" i="21"/>
  <c r="Z101" i="21" s="1"/>
  <c r="AJ85" i="21"/>
  <c r="AJ107" i="21" s="1"/>
  <c r="R72" i="21"/>
  <c r="R94" i="21" s="1"/>
  <c r="R77" i="21"/>
  <c r="R99" i="21" s="1"/>
  <c r="AL79" i="21"/>
  <c r="AL101" i="21" s="1"/>
  <c r="AK79" i="21"/>
  <c r="AK101" i="21" s="1"/>
  <c r="AL80" i="21"/>
  <c r="AL102" i="21" s="1"/>
  <c r="AC70" i="21"/>
  <c r="AC92" i="21" s="1"/>
  <c r="AE76" i="21"/>
  <c r="AE98" i="21" s="1"/>
  <c r="Z71" i="21"/>
  <c r="Z93" i="21" s="1"/>
  <c r="AB75" i="21"/>
  <c r="AB97" i="21" s="1"/>
  <c r="V77" i="21"/>
  <c r="V99" i="21" s="1"/>
  <c r="P82" i="21"/>
  <c r="P104" i="21" s="1"/>
  <c r="O82" i="21"/>
  <c r="O104" i="21" s="1"/>
  <c r="L74" i="21"/>
  <c r="L96" i="21" s="1"/>
  <c r="I78" i="21"/>
  <c r="I100" i="21" s="1"/>
  <c r="U87" i="21"/>
  <c r="U109" i="21" s="1"/>
  <c r="H89" i="21"/>
  <c r="H111" i="21" s="1"/>
  <c r="G89" i="21"/>
  <c r="G111" i="21" s="1"/>
  <c r="K71" i="21"/>
  <c r="K93" i="21" s="1"/>
  <c r="J71" i="21"/>
  <c r="J93" i="21" s="1"/>
  <c r="X73" i="21"/>
  <c r="X95" i="21" s="1"/>
  <c r="L72" i="21"/>
  <c r="L94" i="21" s="1"/>
  <c r="X85" i="21"/>
  <c r="X107" i="21" s="1"/>
  <c r="R83" i="21"/>
  <c r="R105" i="21" s="1"/>
  <c r="S83" i="21"/>
  <c r="S105" i="21" s="1"/>
  <c r="AH83" i="21"/>
  <c r="AH105" i="21" s="1"/>
  <c r="M85" i="21"/>
  <c r="M107" i="21" s="1"/>
  <c r="L85" i="21"/>
  <c r="L107" i="21" s="1"/>
  <c r="F87" i="21"/>
  <c r="F109" i="21" s="1"/>
  <c r="R87" i="21"/>
  <c r="R109" i="21" s="1"/>
  <c r="X84" i="21"/>
  <c r="X106" i="21" s="1"/>
  <c r="J78" i="21"/>
  <c r="J100" i="21" s="1"/>
  <c r="I85" i="21"/>
  <c r="I107" i="21" s="1"/>
  <c r="AD85" i="21"/>
  <c r="AD107" i="21" s="1"/>
  <c r="F81" i="21"/>
  <c r="F103" i="21" s="1"/>
  <c r="AJ83" i="21"/>
  <c r="AJ105" i="21" s="1"/>
  <c r="K77" i="21"/>
  <c r="K99" i="21" s="1"/>
  <c r="V83" i="21"/>
  <c r="V105" i="21" s="1"/>
  <c r="D74" i="21"/>
  <c r="D96" i="21" s="1"/>
  <c r="D86" i="21"/>
  <c r="D108" i="21" s="1"/>
  <c r="R79" i="21"/>
  <c r="R101" i="21" s="1"/>
  <c r="I74" i="21"/>
  <c r="I96" i="21" s="1"/>
  <c r="Y78" i="21"/>
  <c r="Y100" i="21" s="1"/>
  <c r="AI75" i="21"/>
  <c r="AI97" i="21" s="1"/>
  <c r="X76" i="21"/>
  <c r="X98" i="21" s="1"/>
  <c r="P81" i="21"/>
  <c r="P103" i="21" s="1"/>
  <c r="AK82" i="21"/>
  <c r="AK104" i="21" s="1"/>
  <c r="AI84" i="21"/>
  <c r="AI106" i="21" s="1"/>
  <c r="P85" i="21"/>
  <c r="P107" i="21" s="1"/>
  <c r="I86" i="21"/>
  <c r="I108" i="21" s="1"/>
  <c r="Z87" i="21"/>
  <c r="Z109" i="21" s="1"/>
  <c r="G88" i="21"/>
  <c r="G110" i="21" s="1"/>
  <c r="AK89" i="21"/>
  <c r="AK111" i="21" s="1"/>
  <c r="P71" i="21"/>
  <c r="P93" i="21" s="1"/>
  <c r="Z74" i="21"/>
  <c r="Z96" i="21" s="1"/>
  <c r="L76" i="21"/>
  <c r="L98" i="21" s="1"/>
  <c r="AA79" i="21"/>
  <c r="AA101" i="21" s="1"/>
  <c r="H80" i="21"/>
  <c r="H102" i="21" s="1"/>
  <c r="N81" i="21"/>
  <c r="N103" i="21" s="1"/>
  <c r="AC81" i="21"/>
  <c r="AC103" i="21" s="1"/>
  <c r="AL82" i="21"/>
  <c r="AL104" i="21" s="1"/>
  <c r="H84" i="21"/>
  <c r="H106" i="21" s="1"/>
  <c r="AB84" i="21"/>
  <c r="AB106" i="21" s="1"/>
  <c r="U85" i="21"/>
  <c r="U107" i="21" s="1"/>
  <c r="AK85" i="21"/>
  <c r="AK107" i="21" s="1"/>
  <c r="AD86" i="21"/>
  <c r="AD108" i="21" s="1"/>
  <c r="AA87" i="21"/>
  <c r="AA109" i="21" s="1"/>
  <c r="AM72" i="21"/>
  <c r="AM94" i="21" s="1"/>
  <c r="I70" i="21"/>
  <c r="I92" i="21" s="1"/>
  <c r="M77" i="21"/>
  <c r="M99" i="21" s="1"/>
  <c r="J70" i="21"/>
  <c r="J92" i="21" s="1"/>
  <c r="AL74" i="21"/>
  <c r="AL96" i="21" s="1"/>
  <c r="L81" i="21"/>
  <c r="L103" i="21" s="1"/>
  <c r="Q82" i="21"/>
  <c r="Q104" i="21" s="1"/>
  <c r="Q86" i="21"/>
  <c r="Q108" i="21" s="1"/>
  <c r="J87" i="21"/>
  <c r="J109" i="21" s="1"/>
  <c r="AL87" i="21"/>
  <c r="AL109" i="21" s="1"/>
  <c r="AI88" i="21"/>
  <c r="AI110" i="21" s="1"/>
  <c r="M73" i="21"/>
  <c r="M95" i="21" s="1"/>
  <c r="R78" i="21"/>
  <c r="R100" i="21" s="1"/>
  <c r="T80" i="21"/>
  <c r="T102" i="21" s="1"/>
  <c r="AH82" i="21"/>
  <c r="AH104" i="21" s="1"/>
  <c r="T84" i="21"/>
  <c r="T106" i="21" s="1"/>
  <c r="AB88" i="21"/>
  <c r="AB110" i="21" s="1"/>
  <c r="M89" i="21"/>
  <c r="M111" i="21" s="1"/>
  <c r="Y89" i="21"/>
  <c r="Y111" i="21" s="1"/>
  <c r="AD84" i="21"/>
  <c r="AD106" i="21" s="1"/>
  <c r="AM77" i="21"/>
  <c r="AM99" i="21" s="1"/>
  <c r="R80" i="21"/>
  <c r="R102" i="21" s="1"/>
  <c r="AI81" i="21"/>
  <c r="AI103" i="21" s="1"/>
  <c r="L86" i="21"/>
  <c r="L108" i="21" s="1"/>
  <c r="AF72" i="21"/>
  <c r="AF94" i="21" s="1"/>
  <c r="AE75" i="21"/>
  <c r="AE97" i="21" s="1"/>
  <c r="AF75" i="21"/>
  <c r="AF97" i="21" s="1"/>
  <c r="AD70" i="21"/>
  <c r="AD92" i="21" s="1"/>
  <c r="AG89" i="21"/>
  <c r="AG111" i="21" s="1"/>
  <c r="AH89" i="21"/>
  <c r="AH111" i="21" s="1"/>
  <c r="AC71" i="21"/>
  <c r="AC93" i="21" s="1"/>
  <c r="AH72" i="21"/>
  <c r="AH94" i="21" s="1"/>
  <c r="AD80" i="21"/>
  <c r="AD102" i="21" s="1"/>
  <c r="W70" i="21"/>
  <c r="W92" i="21" s="1"/>
  <c r="AL76" i="21"/>
  <c r="AL98" i="21" s="1"/>
  <c r="AK76" i="21"/>
  <c r="AK98" i="21" s="1"/>
  <c r="AE82" i="21"/>
  <c r="AE104" i="21" s="1"/>
  <c r="I84" i="21"/>
  <c r="I106" i="21" s="1"/>
  <c r="G86" i="21"/>
  <c r="G108" i="21" s="1"/>
  <c r="M78" i="21"/>
  <c r="M100" i="21" s="1"/>
  <c r="I75" i="21"/>
  <c r="I97" i="21" s="1"/>
  <c r="T78" i="21"/>
  <c r="T100" i="21" s="1"/>
  <c r="E79" i="21"/>
  <c r="E101" i="21" s="1"/>
  <c r="AD77" i="21"/>
  <c r="AD99" i="21" s="1"/>
  <c r="U70" i="21"/>
  <c r="U92" i="21" s="1"/>
  <c r="L77" i="21"/>
  <c r="L99" i="21" s="1"/>
  <c r="E73" i="21"/>
  <c r="E95" i="21" s="1"/>
  <c r="AG74" i="21"/>
  <c r="AG96" i="21" s="1"/>
  <c r="Y81" i="21"/>
  <c r="Y103" i="21" s="1"/>
  <c r="X81" i="21"/>
  <c r="X103" i="21" s="1"/>
  <c r="F83" i="21"/>
  <c r="F105" i="21" s="1"/>
  <c r="O71" i="21"/>
  <c r="O93" i="21" s="1"/>
  <c r="AA71" i="21"/>
  <c r="AA93" i="21" s="1"/>
  <c r="J74" i="21"/>
  <c r="J96" i="21" s="1"/>
  <c r="W75" i="21"/>
  <c r="W97" i="21" s="1"/>
  <c r="AJ76" i="21"/>
  <c r="AJ98" i="21" s="1"/>
  <c r="AB87" i="21"/>
  <c r="AB109" i="21" s="1"/>
  <c r="Y85" i="21"/>
  <c r="Y107" i="21" s="1"/>
  <c r="K79" i="21"/>
  <c r="K101" i="21" s="1"/>
  <c r="M81" i="21"/>
  <c r="M103" i="21" s="1"/>
  <c r="R82" i="21"/>
  <c r="R104" i="21" s="1"/>
  <c r="T87" i="21"/>
  <c r="T109" i="21" s="1"/>
  <c r="AG71" i="21"/>
  <c r="AG93" i="21" s="1"/>
  <c r="AK70" i="21"/>
  <c r="AK92" i="21" s="1"/>
  <c r="F84" i="21"/>
  <c r="F106" i="21" s="1"/>
  <c r="W72" i="21"/>
  <c r="W94" i="21" s="1"/>
  <c r="W74" i="21"/>
  <c r="W96" i="21" s="1"/>
  <c r="U80" i="21"/>
  <c r="U102" i="21" s="1"/>
  <c r="AG80" i="21"/>
  <c r="AG102" i="21" s="1"/>
  <c r="X87" i="21"/>
  <c r="X109" i="21" s="1"/>
  <c r="Q88" i="21"/>
  <c r="Q110" i="21" s="1"/>
  <c r="AH80" i="21"/>
  <c r="AH102" i="21" s="1"/>
  <c r="AM73" i="21"/>
  <c r="AM95" i="21" s="1"/>
  <c r="M75" i="21"/>
  <c r="M97" i="21" s="1"/>
  <c r="Z76" i="21"/>
  <c r="Z98" i="21" s="1"/>
  <c r="AI77" i="21"/>
  <c r="AI99" i="21" s="1"/>
  <c r="H78" i="21"/>
  <c r="H100" i="21" s="1"/>
  <c r="Z80" i="21"/>
  <c r="Z102" i="21" s="1"/>
  <c r="G81" i="21"/>
  <c r="G103" i="21" s="1"/>
  <c r="W81" i="21"/>
  <c r="W103" i="21" s="1"/>
  <c r="AM81" i="21"/>
  <c r="AM103" i="21" s="1"/>
  <c r="AJ82" i="21"/>
  <c r="AJ104" i="21" s="1"/>
  <c r="AG83" i="21"/>
  <c r="AG105" i="21" s="1"/>
  <c r="O85" i="21"/>
  <c r="O107" i="21" s="1"/>
  <c r="AB86" i="21"/>
  <c r="AB108" i="21" s="1"/>
  <c r="V88" i="21"/>
  <c r="V110" i="21" s="1"/>
  <c r="S80" i="21"/>
  <c r="S102" i="21" s="1"/>
  <c r="AG70" i="21"/>
  <c r="AG92" i="21" s="1"/>
  <c r="K72" i="21"/>
  <c r="K94" i="21" s="1"/>
  <c r="AK74" i="21"/>
  <c r="AK96" i="21" s="1"/>
  <c r="U73" i="21"/>
  <c r="U95" i="21" s="1"/>
  <c r="S75" i="21"/>
  <c r="S97" i="21" s="1"/>
  <c r="AG77" i="21"/>
  <c r="AG99" i="21" s="1"/>
  <c r="M82" i="21"/>
  <c r="M104" i="21" s="1"/>
  <c r="AD83" i="21"/>
  <c r="AD105" i="21" s="1"/>
  <c r="AH86" i="21"/>
  <c r="AH108" i="21" s="1"/>
  <c r="AG86" i="21"/>
  <c r="AG108" i="21" s="1"/>
  <c r="U89" i="21"/>
  <c r="U111" i="21" s="1"/>
  <c r="T89" i="21"/>
  <c r="T111" i="21" s="1"/>
  <c r="AF89" i="21"/>
  <c r="AF111" i="21" s="1"/>
  <c r="S71" i="21"/>
  <c r="S93" i="21" s="1"/>
  <c r="G75" i="21"/>
  <c r="G97" i="21" s="1"/>
  <c r="I77" i="21"/>
  <c r="I99" i="21" s="1"/>
  <c r="Z89" i="21"/>
  <c r="Z111" i="21" s="1"/>
  <c r="AJ80" i="21"/>
  <c r="AJ102" i="21" s="1"/>
  <c r="Z78" i="21"/>
  <c r="Z100" i="21" s="1"/>
  <c r="AL78" i="21"/>
  <c r="AL100" i="21" s="1"/>
  <c r="AI79" i="21"/>
  <c r="AI101" i="21" s="1"/>
  <c r="L80" i="21"/>
  <c r="L102" i="21" s="1"/>
  <c r="X80" i="21"/>
  <c r="X102" i="21" s="1"/>
  <c r="Q81" i="21"/>
  <c r="Q103" i="21" s="1"/>
  <c r="AG81" i="21"/>
  <c r="AG103" i="21" s="1"/>
  <c r="J82" i="21"/>
  <c r="J104" i="21" s="1"/>
  <c r="O83" i="21"/>
  <c r="O105" i="21" s="1"/>
  <c r="L84" i="21"/>
  <c r="L106" i="21" s="1"/>
  <c r="AG85" i="21"/>
  <c r="AG107" i="21" s="1"/>
  <c r="AL86" i="21"/>
  <c r="AL108" i="21" s="1"/>
  <c r="H88" i="21"/>
  <c r="H110" i="21" s="1"/>
  <c r="E89" i="21"/>
  <c r="E111" i="21" s="1"/>
  <c r="T82" i="21"/>
  <c r="T104" i="21" s="1"/>
  <c r="S82" i="21"/>
  <c r="S104" i="21" s="1"/>
  <c r="K85" i="21"/>
  <c r="K107" i="21" s="1"/>
  <c r="Q70" i="21"/>
  <c r="Q92" i="21" s="1"/>
  <c r="Q74" i="21"/>
  <c r="Q96" i="21" s="1"/>
  <c r="X77" i="21"/>
  <c r="X99" i="21" s="1"/>
  <c r="F78" i="21"/>
  <c r="F100" i="21" s="1"/>
  <c r="S74" i="21"/>
  <c r="S96" i="21" s="1"/>
  <c r="AI78" i="21"/>
  <c r="AI100" i="21" s="1"/>
  <c r="L83" i="21"/>
  <c r="L105" i="21" s="1"/>
  <c r="U84" i="21"/>
  <c r="U106" i="21" s="1"/>
  <c r="AE73" i="21"/>
  <c r="AE95" i="21" s="1"/>
  <c r="Z72" i="21"/>
  <c r="Z94" i="21" s="1"/>
  <c r="L75" i="21"/>
  <c r="L97" i="21" s="1"/>
  <c r="AJ75" i="21"/>
  <c r="AJ97" i="21" s="1"/>
  <c r="U76" i="21"/>
  <c r="U98" i="21" s="1"/>
  <c r="AF79" i="21"/>
  <c r="AF101" i="21" s="1"/>
  <c r="AD81" i="21"/>
  <c r="AD103" i="21" s="1"/>
  <c r="Y84" i="21"/>
  <c r="Y106" i="21" s="1"/>
  <c r="AL84" i="21"/>
  <c r="AL106" i="21" s="1"/>
  <c r="AK84" i="21"/>
  <c r="AK106" i="21" s="1"/>
  <c r="S86" i="21"/>
  <c r="S108" i="21" s="1"/>
  <c r="AK88" i="21"/>
  <c r="AK110" i="21" s="1"/>
  <c r="H74" i="21"/>
  <c r="H96" i="21" s="1"/>
  <c r="Q75" i="21"/>
  <c r="Q97" i="21" s="1"/>
  <c r="AC75" i="21"/>
  <c r="AC97" i="21" s="1"/>
  <c r="N76" i="21"/>
  <c r="N98" i="21" s="1"/>
  <c r="W77" i="21"/>
  <c r="W99" i="21" s="1"/>
  <c r="P78" i="21"/>
  <c r="P100" i="21" s="1"/>
  <c r="X78" i="21"/>
  <c r="X100" i="21" s="1"/>
  <c r="Y79" i="21"/>
  <c r="Y101" i="21" s="1"/>
  <c r="Y86" i="21"/>
  <c r="Y108" i="21" s="1"/>
  <c r="G71" i="21"/>
  <c r="G93" i="21" s="1"/>
  <c r="AI71" i="21"/>
  <c r="AI93" i="21" s="1"/>
  <c r="Z86" i="21"/>
  <c r="Z108" i="21" s="1"/>
  <c r="P80" i="21"/>
  <c r="P102" i="21" s="1"/>
  <c r="AK81" i="21"/>
  <c r="AK103" i="21" s="1"/>
  <c r="AD82" i="21"/>
  <c r="AD104" i="21" s="1"/>
  <c r="AM83" i="21"/>
  <c r="AM105" i="21" s="1"/>
  <c r="N86" i="21"/>
  <c r="N108" i="21" s="1"/>
  <c r="O86" i="21"/>
  <c r="O108" i="21" s="1"/>
  <c r="E88" i="21"/>
  <c r="E110" i="21" s="1"/>
  <c r="D88" i="21"/>
  <c r="D110" i="21" s="1"/>
  <c r="AL85" i="21"/>
  <c r="AL107" i="21" s="1"/>
  <c r="Z83" i="21"/>
  <c r="Z105" i="21" s="1"/>
  <c r="I81" i="21"/>
  <c r="I103" i="21" s="1"/>
  <c r="D18" i="13"/>
  <c r="C4" i="12"/>
  <c r="D4" i="12"/>
  <c r="E4" i="12"/>
  <c r="F4" i="12"/>
  <c r="G4" i="12"/>
  <c r="H4" i="12"/>
  <c r="I4" i="12"/>
  <c r="J4" i="12"/>
  <c r="K4" i="12"/>
  <c r="L4" i="12"/>
  <c r="M4" i="12"/>
  <c r="N4" i="12"/>
  <c r="O4" i="12"/>
  <c r="P4" i="12"/>
  <c r="Q4" i="12"/>
  <c r="R4" i="12"/>
  <c r="S4" i="12"/>
  <c r="T4" i="12"/>
  <c r="U4" i="12"/>
  <c r="V4" i="12"/>
  <c r="W4" i="12"/>
  <c r="X4" i="12"/>
  <c r="Y4" i="12"/>
  <c r="Z4" i="12"/>
  <c r="AA4" i="12"/>
  <c r="AB4" i="12"/>
  <c r="AC4" i="12"/>
  <c r="AD4" i="12"/>
  <c r="AE4" i="12"/>
  <c r="AF4" i="12"/>
  <c r="AG4" i="12"/>
  <c r="AH4" i="12"/>
  <c r="AI4" i="12"/>
  <c r="AJ4" i="12"/>
  <c r="AK4" i="12"/>
  <c r="B4" i="12"/>
  <c r="B197" i="19"/>
  <c r="B196" i="19"/>
  <c r="B192" i="19"/>
  <c r="B187" i="19"/>
  <c r="B184" i="19"/>
  <c r="AA183" i="19"/>
  <c r="B180" i="19"/>
  <c r="B203" i="19" s="1"/>
  <c r="B179" i="19"/>
  <c r="B202" i="19" s="1"/>
  <c r="B178" i="19"/>
  <c r="B201" i="19" s="1"/>
  <c r="B177" i="19"/>
  <c r="B200" i="19" s="1"/>
  <c r="N176" i="19"/>
  <c r="B176" i="19"/>
  <c r="B199" i="19" s="1"/>
  <c r="AM175" i="19"/>
  <c r="AL175" i="19"/>
  <c r="AK175" i="19"/>
  <c r="AJ175" i="19"/>
  <c r="AI175" i="19"/>
  <c r="AH175" i="19"/>
  <c r="AG175" i="19"/>
  <c r="AF175" i="19"/>
  <c r="AE175" i="19"/>
  <c r="AD175" i="19"/>
  <c r="AC175" i="19"/>
  <c r="AB175" i="19"/>
  <c r="AA175" i="19"/>
  <c r="Z175" i="19"/>
  <c r="Y175" i="19"/>
  <c r="X175" i="19"/>
  <c r="W175" i="19"/>
  <c r="V175" i="19"/>
  <c r="U175" i="19"/>
  <c r="T175" i="19"/>
  <c r="S175" i="19"/>
  <c r="R175" i="19"/>
  <c r="Q175" i="19"/>
  <c r="P175" i="19"/>
  <c r="O175" i="19"/>
  <c r="N175" i="19"/>
  <c r="M175" i="19"/>
  <c r="L175" i="19"/>
  <c r="K175" i="19"/>
  <c r="J175" i="19"/>
  <c r="I175" i="19"/>
  <c r="H175" i="19"/>
  <c r="G175" i="19"/>
  <c r="F175" i="19"/>
  <c r="E175" i="19"/>
  <c r="D175" i="19"/>
  <c r="B175" i="19"/>
  <c r="B198" i="19" s="1"/>
  <c r="B174" i="19"/>
  <c r="B173" i="19"/>
  <c r="AM172" i="19"/>
  <c r="AL172" i="19"/>
  <c r="AK172" i="19"/>
  <c r="AJ172" i="19"/>
  <c r="AI172" i="19"/>
  <c r="AH172" i="19"/>
  <c r="AG172" i="19"/>
  <c r="AF172" i="19"/>
  <c r="AE172" i="19"/>
  <c r="AD172" i="19"/>
  <c r="AC172" i="19"/>
  <c r="AB172" i="19"/>
  <c r="AA172" i="19"/>
  <c r="Z172" i="19"/>
  <c r="Y172" i="19"/>
  <c r="X172" i="19"/>
  <c r="W172" i="19"/>
  <c r="V172" i="19"/>
  <c r="U172" i="19"/>
  <c r="T172" i="19"/>
  <c r="S172" i="19"/>
  <c r="R172" i="19"/>
  <c r="Q172" i="19"/>
  <c r="P172" i="19"/>
  <c r="O172" i="19"/>
  <c r="N172" i="19"/>
  <c r="M172" i="19"/>
  <c r="L172" i="19"/>
  <c r="K172" i="19"/>
  <c r="J172" i="19"/>
  <c r="I172" i="19"/>
  <c r="H172" i="19"/>
  <c r="G172" i="19"/>
  <c r="F172" i="19"/>
  <c r="E172" i="19"/>
  <c r="D172" i="19"/>
  <c r="B172" i="19"/>
  <c r="B195" i="19" s="1"/>
  <c r="B171" i="19"/>
  <c r="B194" i="19" s="1"/>
  <c r="B170" i="19"/>
  <c r="B193" i="19" s="1"/>
  <c r="AM169" i="19"/>
  <c r="AL169" i="19"/>
  <c r="AK169" i="19"/>
  <c r="AJ169" i="19"/>
  <c r="AI169" i="19"/>
  <c r="AH169" i="19"/>
  <c r="AG169" i="19"/>
  <c r="AF169" i="19"/>
  <c r="AE169" i="19"/>
  <c r="AD169" i="19"/>
  <c r="AC169" i="19"/>
  <c r="AB169" i="19"/>
  <c r="AA169" i="19"/>
  <c r="Z169" i="19"/>
  <c r="Y169" i="19"/>
  <c r="X169" i="19"/>
  <c r="W169" i="19"/>
  <c r="V169" i="19"/>
  <c r="U169" i="19"/>
  <c r="T169" i="19"/>
  <c r="S169" i="19"/>
  <c r="R169" i="19"/>
  <c r="Q169" i="19"/>
  <c r="P169" i="19"/>
  <c r="O169" i="19"/>
  <c r="N169" i="19"/>
  <c r="M169" i="19"/>
  <c r="L169" i="19"/>
  <c r="K169" i="19"/>
  <c r="J169" i="19"/>
  <c r="I169" i="19"/>
  <c r="H169" i="19"/>
  <c r="G169" i="19"/>
  <c r="F169" i="19"/>
  <c r="E169" i="19"/>
  <c r="D169" i="19"/>
  <c r="B169" i="19"/>
  <c r="B168" i="19"/>
  <c r="B191" i="19" s="1"/>
  <c r="B167" i="19"/>
  <c r="B190" i="19" s="1"/>
  <c r="B166" i="19"/>
  <c r="B189" i="19" s="1"/>
  <c r="B165" i="19"/>
  <c r="B188" i="19" s="1"/>
  <c r="B164" i="19"/>
  <c r="B163" i="19"/>
  <c r="B186" i="19" s="1"/>
  <c r="B162" i="19"/>
  <c r="B185" i="19" s="1"/>
  <c r="AM161" i="19"/>
  <c r="AL161" i="19"/>
  <c r="AK161" i="19"/>
  <c r="AJ161" i="19"/>
  <c r="AI161" i="19"/>
  <c r="AH161" i="19"/>
  <c r="AG161" i="19"/>
  <c r="AF161" i="19"/>
  <c r="AE161" i="19"/>
  <c r="AD161" i="19"/>
  <c r="AC161" i="19"/>
  <c r="AB161" i="19"/>
  <c r="AA161" i="19"/>
  <c r="Z161" i="19"/>
  <c r="Y161" i="19"/>
  <c r="X161" i="19"/>
  <c r="W161" i="19"/>
  <c r="V161" i="19"/>
  <c r="U161" i="19"/>
  <c r="T161" i="19"/>
  <c r="S161" i="19"/>
  <c r="R161" i="19"/>
  <c r="Q161" i="19"/>
  <c r="P161" i="19"/>
  <c r="O161" i="19"/>
  <c r="N161" i="19"/>
  <c r="M161" i="19"/>
  <c r="L161" i="19"/>
  <c r="K161" i="19"/>
  <c r="J161" i="19"/>
  <c r="I161" i="19"/>
  <c r="H161" i="19"/>
  <c r="G161" i="19"/>
  <c r="F161" i="19"/>
  <c r="E161" i="19"/>
  <c r="D161" i="19"/>
  <c r="B161" i="19"/>
  <c r="Z160" i="19"/>
  <c r="S160" i="19"/>
  <c r="B157" i="19"/>
  <c r="B156" i="19"/>
  <c r="B155" i="19"/>
  <c r="B154" i="19"/>
  <c r="B153" i="19"/>
  <c r="B152" i="19"/>
  <c r="B151" i="19"/>
  <c r="B150" i="19"/>
  <c r="B149" i="19"/>
  <c r="B148" i="19"/>
  <c r="B147" i="19"/>
  <c r="B146" i="19"/>
  <c r="B145" i="19"/>
  <c r="B144" i="19"/>
  <c r="T166" i="19"/>
  <c r="B143" i="19"/>
  <c r="B142" i="19"/>
  <c r="B141" i="19"/>
  <c r="B140" i="19"/>
  <c r="B139" i="19"/>
  <c r="B138" i="19"/>
  <c r="AK137" i="19"/>
  <c r="Z137" i="19"/>
  <c r="Y137" i="19"/>
  <c r="N137" i="19"/>
  <c r="J137" i="19"/>
  <c r="B134" i="19"/>
  <c r="B133" i="19"/>
  <c r="O132" i="19"/>
  <c r="B132" i="19"/>
  <c r="AF131" i="19"/>
  <c r="B131" i="19"/>
  <c r="Y130" i="19"/>
  <c r="B130" i="19"/>
  <c r="B129" i="19"/>
  <c r="K128" i="19"/>
  <c r="B128" i="19"/>
  <c r="AJ127" i="19"/>
  <c r="B127" i="19"/>
  <c r="U126" i="19"/>
  <c r="B126" i="19"/>
  <c r="F125" i="19"/>
  <c r="B125" i="19"/>
  <c r="AA124" i="19"/>
  <c r="B124" i="19"/>
  <c r="T123" i="19"/>
  <c r="B123" i="19"/>
  <c r="AK122" i="19"/>
  <c r="E122" i="19"/>
  <c r="B122" i="19"/>
  <c r="V121" i="19"/>
  <c r="B121" i="19"/>
  <c r="AE120" i="19"/>
  <c r="B120" i="19"/>
  <c r="T119" i="19"/>
  <c r="B119" i="19"/>
  <c r="U118" i="19"/>
  <c r="B118" i="19"/>
  <c r="AL117" i="19"/>
  <c r="F117" i="19"/>
  <c r="B117" i="19"/>
  <c r="AA116" i="19"/>
  <c r="B116" i="19"/>
  <c r="P115" i="19"/>
  <c r="B115" i="19"/>
  <c r="AL114" i="19"/>
  <c r="AK114" i="19"/>
  <c r="Z114" i="19"/>
  <c r="V114" i="19"/>
  <c r="U114" i="19"/>
  <c r="J114" i="19"/>
  <c r="F114" i="19"/>
  <c r="E114" i="19"/>
  <c r="AM111" i="19"/>
  <c r="AL111" i="19"/>
  <c r="AK111" i="19"/>
  <c r="AJ111" i="19"/>
  <c r="AI111" i="19"/>
  <c r="AH111" i="19"/>
  <c r="AG111" i="19"/>
  <c r="AF111" i="19"/>
  <c r="AE111" i="19"/>
  <c r="AD111" i="19"/>
  <c r="AC111" i="19"/>
  <c r="AB111" i="19"/>
  <c r="AA111" i="19"/>
  <c r="Z111" i="19"/>
  <c r="Y111" i="19"/>
  <c r="X111" i="19"/>
  <c r="W111" i="19"/>
  <c r="V111" i="19"/>
  <c r="U111" i="19"/>
  <c r="T111" i="19"/>
  <c r="S111" i="19"/>
  <c r="R111" i="19"/>
  <c r="Q111" i="19"/>
  <c r="P111" i="19"/>
  <c r="O111" i="19"/>
  <c r="N111" i="19"/>
  <c r="M111" i="19"/>
  <c r="L111" i="19"/>
  <c r="K111" i="19"/>
  <c r="J111" i="19"/>
  <c r="I111" i="19"/>
  <c r="H111" i="19"/>
  <c r="G111" i="19"/>
  <c r="F111" i="19"/>
  <c r="E111" i="19"/>
  <c r="D111" i="19"/>
  <c r="B111" i="19"/>
  <c r="AM110" i="19"/>
  <c r="AL110" i="19"/>
  <c r="AK110" i="19"/>
  <c r="AJ110" i="19"/>
  <c r="AI110" i="19"/>
  <c r="AH110" i="19"/>
  <c r="AG110" i="19"/>
  <c r="AF110" i="19"/>
  <c r="AE110" i="19"/>
  <c r="AD110" i="19"/>
  <c r="AC110" i="19"/>
  <c r="AB110" i="19"/>
  <c r="AA110" i="19"/>
  <c r="Z110" i="19"/>
  <c r="Y110" i="19"/>
  <c r="X110" i="19"/>
  <c r="W110" i="19"/>
  <c r="V110" i="19"/>
  <c r="U110" i="19"/>
  <c r="T110" i="19"/>
  <c r="S110" i="19"/>
  <c r="R110" i="19"/>
  <c r="Q110" i="19"/>
  <c r="P110" i="19"/>
  <c r="O110" i="19"/>
  <c r="N110" i="19"/>
  <c r="M110" i="19"/>
  <c r="L110" i="19"/>
  <c r="K110" i="19"/>
  <c r="J110" i="19"/>
  <c r="I110" i="19"/>
  <c r="H110" i="19"/>
  <c r="G110" i="19"/>
  <c r="F110" i="19"/>
  <c r="E110" i="19"/>
  <c r="D110" i="19"/>
  <c r="B110" i="19"/>
  <c r="AM109" i="19"/>
  <c r="AL109" i="19"/>
  <c r="AK109" i="19"/>
  <c r="AJ109" i="19"/>
  <c r="AI109" i="19"/>
  <c r="AH109" i="19"/>
  <c r="AG109" i="19"/>
  <c r="AF109" i="19"/>
  <c r="AE109" i="19"/>
  <c r="AD109" i="19"/>
  <c r="AC109" i="19"/>
  <c r="AB109" i="19"/>
  <c r="AA109" i="19"/>
  <c r="Z109" i="19"/>
  <c r="Y109" i="19"/>
  <c r="X109" i="19"/>
  <c r="W109" i="19"/>
  <c r="V109" i="19"/>
  <c r="U109" i="19"/>
  <c r="T109" i="19"/>
  <c r="S109" i="19"/>
  <c r="R109" i="19"/>
  <c r="Q109" i="19"/>
  <c r="P109" i="19"/>
  <c r="O109" i="19"/>
  <c r="N109" i="19"/>
  <c r="M109" i="19"/>
  <c r="L109" i="19"/>
  <c r="K109" i="19"/>
  <c r="J109" i="19"/>
  <c r="I109" i="19"/>
  <c r="H109" i="19"/>
  <c r="G109" i="19"/>
  <c r="F109" i="19"/>
  <c r="E109" i="19"/>
  <c r="D109" i="19"/>
  <c r="B109" i="19"/>
  <c r="AM108" i="19"/>
  <c r="AL108" i="19"/>
  <c r="AK108" i="19"/>
  <c r="AJ108" i="19"/>
  <c r="AI108" i="19"/>
  <c r="AH108" i="19"/>
  <c r="AG108" i="19"/>
  <c r="AF108" i="19"/>
  <c r="AE108" i="19"/>
  <c r="AD108" i="19"/>
  <c r="AC108" i="19"/>
  <c r="AB108" i="19"/>
  <c r="AA108" i="19"/>
  <c r="Z108" i="19"/>
  <c r="Y108" i="19"/>
  <c r="X108" i="19"/>
  <c r="W108" i="19"/>
  <c r="V108" i="19"/>
  <c r="U108" i="19"/>
  <c r="T108" i="19"/>
  <c r="S108" i="19"/>
  <c r="R108" i="19"/>
  <c r="Q108" i="19"/>
  <c r="P108" i="19"/>
  <c r="O108" i="19"/>
  <c r="N108" i="19"/>
  <c r="M108" i="19"/>
  <c r="L108" i="19"/>
  <c r="K108" i="19"/>
  <c r="J108" i="19"/>
  <c r="I108" i="19"/>
  <c r="H108" i="19"/>
  <c r="G108" i="19"/>
  <c r="F108" i="19"/>
  <c r="E108" i="19"/>
  <c r="D108" i="19"/>
  <c r="B108" i="19"/>
  <c r="AM107" i="19"/>
  <c r="AL107" i="19"/>
  <c r="AK107" i="19"/>
  <c r="AJ107" i="19"/>
  <c r="AI107" i="19"/>
  <c r="AH107" i="19"/>
  <c r="AG107" i="19"/>
  <c r="AF107" i="19"/>
  <c r="AE107" i="19"/>
  <c r="AD107" i="19"/>
  <c r="AC107" i="19"/>
  <c r="AB107" i="19"/>
  <c r="AA107" i="19"/>
  <c r="Z107" i="19"/>
  <c r="Y107" i="19"/>
  <c r="X107" i="19"/>
  <c r="W107" i="19"/>
  <c r="V107" i="19"/>
  <c r="U107" i="19"/>
  <c r="T107" i="19"/>
  <c r="S107" i="19"/>
  <c r="R107" i="19"/>
  <c r="Q107" i="19"/>
  <c r="P107" i="19"/>
  <c r="O107" i="19"/>
  <c r="N107" i="19"/>
  <c r="M107" i="19"/>
  <c r="L107" i="19"/>
  <c r="K107" i="19"/>
  <c r="J107" i="19"/>
  <c r="I107" i="19"/>
  <c r="H107" i="19"/>
  <c r="G107" i="19"/>
  <c r="F107" i="19"/>
  <c r="E107" i="19"/>
  <c r="D107" i="19"/>
  <c r="B107" i="19"/>
  <c r="AM106" i="19"/>
  <c r="AL106" i="19"/>
  <c r="AK106" i="19"/>
  <c r="AJ106" i="19"/>
  <c r="AI106" i="19"/>
  <c r="AH106" i="19"/>
  <c r="AG106" i="19"/>
  <c r="AF106" i="19"/>
  <c r="AE106" i="19"/>
  <c r="AD106" i="19"/>
  <c r="AC106" i="19"/>
  <c r="AB106" i="19"/>
  <c r="AA106" i="19"/>
  <c r="Z106" i="19"/>
  <c r="Y106" i="19"/>
  <c r="X106" i="19"/>
  <c r="W106" i="19"/>
  <c r="V106" i="19"/>
  <c r="U106" i="19"/>
  <c r="T106" i="19"/>
  <c r="S106" i="19"/>
  <c r="R106" i="19"/>
  <c r="Q106" i="19"/>
  <c r="P106" i="19"/>
  <c r="O106" i="19"/>
  <c r="N106" i="19"/>
  <c r="M106" i="19"/>
  <c r="L106" i="19"/>
  <c r="K106" i="19"/>
  <c r="J106" i="19"/>
  <c r="I106" i="19"/>
  <c r="H106" i="19"/>
  <c r="G106" i="19"/>
  <c r="F106" i="19"/>
  <c r="E106" i="19"/>
  <c r="D106" i="19"/>
  <c r="B106" i="19"/>
  <c r="AM105" i="19"/>
  <c r="AL105" i="19"/>
  <c r="AK105" i="19"/>
  <c r="AJ105" i="19"/>
  <c r="AI105" i="19"/>
  <c r="AH105" i="19"/>
  <c r="AG105" i="19"/>
  <c r="AF105" i="19"/>
  <c r="AE105" i="19"/>
  <c r="AD105" i="19"/>
  <c r="AC105" i="19"/>
  <c r="AB105" i="19"/>
  <c r="AA105" i="19"/>
  <c r="Z105" i="19"/>
  <c r="Y105" i="19"/>
  <c r="X105" i="19"/>
  <c r="W105" i="19"/>
  <c r="V105" i="19"/>
  <c r="U105" i="19"/>
  <c r="T105" i="19"/>
  <c r="S105" i="19"/>
  <c r="R105" i="19"/>
  <c r="Q105" i="19"/>
  <c r="P105" i="19"/>
  <c r="O105" i="19"/>
  <c r="N105" i="19"/>
  <c r="M105" i="19"/>
  <c r="L105" i="19"/>
  <c r="K105" i="19"/>
  <c r="J105" i="19"/>
  <c r="I105" i="19"/>
  <c r="H105" i="19"/>
  <c r="G105" i="19"/>
  <c r="F105" i="19"/>
  <c r="E105" i="19"/>
  <c r="D105" i="19"/>
  <c r="B105" i="19"/>
  <c r="AM104" i="19"/>
  <c r="AL104" i="19"/>
  <c r="AK104" i="19"/>
  <c r="AJ104" i="19"/>
  <c r="AI104" i="19"/>
  <c r="AH104" i="19"/>
  <c r="AG104" i="19"/>
  <c r="AF104" i="19"/>
  <c r="AE104" i="19"/>
  <c r="AD104" i="19"/>
  <c r="AC104" i="19"/>
  <c r="AB104" i="19"/>
  <c r="AA104" i="19"/>
  <c r="Z104" i="19"/>
  <c r="Y104" i="19"/>
  <c r="X104" i="19"/>
  <c r="W104" i="19"/>
  <c r="V104" i="19"/>
  <c r="U104" i="19"/>
  <c r="T104" i="19"/>
  <c r="S104" i="19"/>
  <c r="R104" i="19"/>
  <c r="Q104" i="19"/>
  <c r="P104" i="19"/>
  <c r="O104" i="19"/>
  <c r="N104" i="19"/>
  <c r="M104" i="19"/>
  <c r="L104" i="19"/>
  <c r="K104" i="19"/>
  <c r="J104" i="19"/>
  <c r="I104" i="19"/>
  <c r="H104" i="19"/>
  <c r="G104" i="19"/>
  <c r="F104" i="19"/>
  <c r="E104" i="19"/>
  <c r="D104" i="19"/>
  <c r="B104" i="19"/>
  <c r="AM103" i="19"/>
  <c r="AL103" i="19"/>
  <c r="AK103" i="19"/>
  <c r="AJ103" i="19"/>
  <c r="AI103" i="19"/>
  <c r="AH103" i="19"/>
  <c r="AG103" i="19"/>
  <c r="AF103" i="19"/>
  <c r="AE103" i="19"/>
  <c r="AD103" i="19"/>
  <c r="AC103" i="19"/>
  <c r="AB103" i="19"/>
  <c r="AA103" i="19"/>
  <c r="Z103" i="19"/>
  <c r="Y103" i="19"/>
  <c r="X103" i="19"/>
  <c r="W103" i="19"/>
  <c r="V103" i="19"/>
  <c r="U103" i="19"/>
  <c r="T103" i="19"/>
  <c r="S103" i="19"/>
  <c r="R103" i="19"/>
  <c r="Q103" i="19"/>
  <c r="P103" i="19"/>
  <c r="O103" i="19"/>
  <c r="N103" i="19"/>
  <c r="M103" i="19"/>
  <c r="L103" i="19"/>
  <c r="K103" i="19"/>
  <c r="J103" i="19"/>
  <c r="I103" i="19"/>
  <c r="H103" i="19"/>
  <c r="G103" i="19"/>
  <c r="F103" i="19"/>
  <c r="E103" i="19"/>
  <c r="D103" i="19"/>
  <c r="B103" i="19"/>
  <c r="AM102" i="19"/>
  <c r="AL102" i="19"/>
  <c r="AK102" i="19"/>
  <c r="AJ102" i="19"/>
  <c r="AI102" i="19"/>
  <c r="AH102" i="19"/>
  <c r="AG102" i="19"/>
  <c r="AF102" i="19"/>
  <c r="AE102" i="19"/>
  <c r="AD102" i="19"/>
  <c r="AC102" i="19"/>
  <c r="AB102" i="19"/>
  <c r="AA102" i="19"/>
  <c r="Z102" i="19"/>
  <c r="Y102" i="19"/>
  <c r="X102" i="19"/>
  <c r="W102" i="19"/>
  <c r="V102" i="19"/>
  <c r="U102" i="19"/>
  <c r="T102" i="19"/>
  <c r="S102" i="19"/>
  <c r="R102" i="19"/>
  <c r="Q102" i="19"/>
  <c r="P102" i="19"/>
  <c r="O102" i="19"/>
  <c r="N102" i="19"/>
  <c r="M102" i="19"/>
  <c r="L102" i="19"/>
  <c r="K102" i="19"/>
  <c r="J102" i="19"/>
  <c r="I102" i="19"/>
  <c r="H102" i="19"/>
  <c r="G102" i="19"/>
  <c r="F102" i="19"/>
  <c r="E102" i="19"/>
  <c r="D102" i="19"/>
  <c r="B102" i="19"/>
  <c r="AM101" i="19"/>
  <c r="AL101" i="19"/>
  <c r="AK101" i="19"/>
  <c r="AJ101" i="19"/>
  <c r="AI101" i="19"/>
  <c r="AH101" i="19"/>
  <c r="AG101" i="19"/>
  <c r="AF101" i="19"/>
  <c r="AE101" i="19"/>
  <c r="AD101" i="19"/>
  <c r="AC101" i="19"/>
  <c r="AB101" i="19"/>
  <c r="AA101" i="19"/>
  <c r="Z101" i="19"/>
  <c r="Y101" i="19"/>
  <c r="X101" i="19"/>
  <c r="W101" i="19"/>
  <c r="V101" i="19"/>
  <c r="U101" i="19"/>
  <c r="T101" i="19"/>
  <c r="S101" i="19"/>
  <c r="R101" i="19"/>
  <c r="Q101" i="19"/>
  <c r="P101" i="19"/>
  <c r="O101" i="19"/>
  <c r="N101" i="19"/>
  <c r="M101" i="19"/>
  <c r="L101" i="19"/>
  <c r="K101" i="19"/>
  <c r="J101" i="19"/>
  <c r="I101" i="19"/>
  <c r="H101" i="19"/>
  <c r="G101" i="19"/>
  <c r="F101" i="19"/>
  <c r="E101" i="19"/>
  <c r="D101" i="19"/>
  <c r="B101" i="19"/>
  <c r="AM100" i="19"/>
  <c r="AL100" i="19"/>
  <c r="AK100" i="19"/>
  <c r="AJ100" i="19"/>
  <c r="AI100" i="19"/>
  <c r="AH100" i="19"/>
  <c r="AG100" i="19"/>
  <c r="AF100" i="19"/>
  <c r="AE100" i="19"/>
  <c r="AD100" i="19"/>
  <c r="AC100" i="19"/>
  <c r="AB100" i="19"/>
  <c r="AA100" i="19"/>
  <c r="Z100" i="19"/>
  <c r="Y100" i="19"/>
  <c r="X100" i="19"/>
  <c r="W100" i="19"/>
  <c r="V100" i="19"/>
  <c r="U100" i="19"/>
  <c r="T100" i="19"/>
  <c r="S100" i="19"/>
  <c r="R100" i="19"/>
  <c r="Q100" i="19"/>
  <c r="P100" i="19"/>
  <c r="O100" i="19"/>
  <c r="N100" i="19"/>
  <c r="M100" i="19"/>
  <c r="L100" i="19"/>
  <c r="K100" i="19"/>
  <c r="J100" i="19"/>
  <c r="I100" i="19"/>
  <c r="H100" i="19"/>
  <c r="G100" i="19"/>
  <c r="F100" i="19"/>
  <c r="E100" i="19"/>
  <c r="D100" i="19"/>
  <c r="B100" i="19"/>
  <c r="AM99" i="19"/>
  <c r="AL99" i="19"/>
  <c r="AK99" i="19"/>
  <c r="AJ99" i="19"/>
  <c r="AI99" i="19"/>
  <c r="AH99" i="19"/>
  <c r="AG99" i="19"/>
  <c r="AF99" i="19"/>
  <c r="AE99" i="19"/>
  <c r="AD99" i="19"/>
  <c r="AC99" i="19"/>
  <c r="AB99" i="19"/>
  <c r="AA99" i="19"/>
  <c r="Z99" i="19"/>
  <c r="Y99" i="19"/>
  <c r="X99" i="19"/>
  <c r="W99" i="19"/>
  <c r="V99" i="19"/>
  <c r="U99" i="19"/>
  <c r="T99" i="19"/>
  <c r="S99" i="19"/>
  <c r="R99" i="19"/>
  <c r="Q99" i="19"/>
  <c r="P99" i="19"/>
  <c r="O99" i="19"/>
  <c r="N99" i="19"/>
  <c r="M99" i="19"/>
  <c r="L99" i="19"/>
  <c r="K99" i="19"/>
  <c r="J99" i="19"/>
  <c r="I99" i="19"/>
  <c r="H99" i="19"/>
  <c r="G99" i="19"/>
  <c r="F99" i="19"/>
  <c r="E99" i="19"/>
  <c r="D99" i="19"/>
  <c r="B99" i="19"/>
  <c r="AM98" i="19"/>
  <c r="AL98" i="19"/>
  <c r="AK98" i="19"/>
  <c r="AJ98" i="19"/>
  <c r="AI98" i="19"/>
  <c r="AH98" i="19"/>
  <c r="AG98" i="19"/>
  <c r="AF98" i="19"/>
  <c r="AE98" i="19"/>
  <c r="AD98" i="19"/>
  <c r="AC98" i="19"/>
  <c r="AB98" i="19"/>
  <c r="AA98" i="19"/>
  <c r="Z98" i="19"/>
  <c r="Y98" i="19"/>
  <c r="X98" i="19"/>
  <c r="W98" i="19"/>
  <c r="V98" i="19"/>
  <c r="U98" i="19"/>
  <c r="T98" i="19"/>
  <c r="S98" i="19"/>
  <c r="R98" i="19"/>
  <c r="Q98" i="19"/>
  <c r="P98" i="19"/>
  <c r="O98" i="19"/>
  <c r="N98" i="19"/>
  <c r="M98" i="19"/>
  <c r="L98" i="19"/>
  <c r="K98" i="19"/>
  <c r="J98" i="19"/>
  <c r="I98" i="19"/>
  <c r="H98" i="19"/>
  <c r="G98" i="19"/>
  <c r="F98" i="19"/>
  <c r="E98" i="19"/>
  <c r="D98" i="19"/>
  <c r="B98" i="19"/>
  <c r="AM97" i="19"/>
  <c r="AL97" i="19"/>
  <c r="AK97" i="19"/>
  <c r="AJ97" i="19"/>
  <c r="AI97" i="19"/>
  <c r="AH97" i="19"/>
  <c r="AG97" i="19"/>
  <c r="AF97" i="19"/>
  <c r="AE97" i="19"/>
  <c r="AD97" i="19"/>
  <c r="AC97" i="19"/>
  <c r="AB97" i="19"/>
  <c r="AA97" i="19"/>
  <c r="Z97" i="19"/>
  <c r="Y97" i="19"/>
  <c r="X97" i="19"/>
  <c r="W97" i="19"/>
  <c r="V97" i="19"/>
  <c r="U97" i="19"/>
  <c r="T97" i="19"/>
  <c r="S97" i="19"/>
  <c r="R97" i="19"/>
  <c r="Q97" i="19"/>
  <c r="P97" i="19"/>
  <c r="O97" i="19"/>
  <c r="N97" i="19"/>
  <c r="M97" i="19"/>
  <c r="L97" i="19"/>
  <c r="K97" i="19"/>
  <c r="J97" i="19"/>
  <c r="I97" i="19"/>
  <c r="H97" i="19"/>
  <c r="G97" i="19"/>
  <c r="F97" i="19"/>
  <c r="E97" i="19"/>
  <c r="D97" i="19"/>
  <c r="B97" i="19"/>
  <c r="AM96" i="19"/>
  <c r="AL96" i="19"/>
  <c r="AK96" i="19"/>
  <c r="AJ96" i="19"/>
  <c r="AI96" i="19"/>
  <c r="AH96" i="19"/>
  <c r="AG96" i="19"/>
  <c r="AF96" i="19"/>
  <c r="AE96" i="19"/>
  <c r="AD96" i="19"/>
  <c r="AC96" i="19"/>
  <c r="AB96" i="19"/>
  <c r="AA96" i="19"/>
  <c r="Z96" i="19"/>
  <c r="Y96" i="19"/>
  <c r="X96" i="19"/>
  <c r="W96" i="19"/>
  <c r="V96" i="19"/>
  <c r="U96" i="19"/>
  <c r="T96" i="19"/>
  <c r="S96" i="19"/>
  <c r="R96" i="19"/>
  <c r="Q96" i="19"/>
  <c r="P96" i="19"/>
  <c r="O96" i="19"/>
  <c r="N96" i="19"/>
  <c r="M96" i="19"/>
  <c r="L96" i="19"/>
  <c r="K96" i="19"/>
  <c r="J96" i="19"/>
  <c r="I96" i="19"/>
  <c r="H96" i="19"/>
  <c r="G96" i="19"/>
  <c r="F96" i="19"/>
  <c r="E96" i="19"/>
  <c r="D96" i="19"/>
  <c r="B96" i="19"/>
  <c r="AM95" i="19"/>
  <c r="AL95" i="19"/>
  <c r="AK95" i="19"/>
  <c r="AJ95" i="19"/>
  <c r="AI95" i="19"/>
  <c r="AH95" i="19"/>
  <c r="AG95" i="19"/>
  <c r="AF95" i="19"/>
  <c r="AE95" i="19"/>
  <c r="AD95" i="19"/>
  <c r="AC95" i="19"/>
  <c r="AB95" i="19"/>
  <c r="AA95" i="19"/>
  <c r="Z95" i="19"/>
  <c r="Y95" i="19"/>
  <c r="X95" i="19"/>
  <c r="W95" i="19"/>
  <c r="V95" i="19"/>
  <c r="U95" i="19"/>
  <c r="T95" i="19"/>
  <c r="S95" i="19"/>
  <c r="R95" i="19"/>
  <c r="Q95" i="19"/>
  <c r="P95" i="19"/>
  <c r="O95" i="19"/>
  <c r="N95" i="19"/>
  <c r="M95" i="19"/>
  <c r="L95" i="19"/>
  <c r="K95" i="19"/>
  <c r="J95" i="19"/>
  <c r="I95" i="19"/>
  <c r="H95" i="19"/>
  <c r="G95" i="19"/>
  <c r="F95" i="19"/>
  <c r="E95" i="19"/>
  <c r="D95" i="19"/>
  <c r="B95" i="19"/>
  <c r="AM94" i="19"/>
  <c r="AL94" i="19"/>
  <c r="AK94" i="19"/>
  <c r="AJ94" i="19"/>
  <c r="AI94" i="19"/>
  <c r="AH94" i="19"/>
  <c r="AG94" i="19"/>
  <c r="AF94" i="19"/>
  <c r="AE94" i="19"/>
  <c r="AD94" i="19"/>
  <c r="AC94" i="19"/>
  <c r="AB94" i="19"/>
  <c r="AA94" i="19"/>
  <c r="Z94" i="19"/>
  <c r="Y94" i="19"/>
  <c r="X94" i="19"/>
  <c r="W94" i="19"/>
  <c r="V94" i="19"/>
  <c r="U94" i="19"/>
  <c r="T94" i="19"/>
  <c r="S94" i="19"/>
  <c r="R94" i="19"/>
  <c r="Q94" i="19"/>
  <c r="P94" i="19"/>
  <c r="O94" i="19"/>
  <c r="N94" i="19"/>
  <c r="M94" i="19"/>
  <c r="L94" i="19"/>
  <c r="K94" i="19"/>
  <c r="J94" i="19"/>
  <c r="I94" i="19"/>
  <c r="H94" i="19"/>
  <c r="G94" i="19"/>
  <c r="F94" i="19"/>
  <c r="E94" i="19"/>
  <c r="D94" i="19"/>
  <c r="B94" i="19"/>
  <c r="AM93" i="19"/>
  <c r="AL93" i="19"/>
  <c r="AK93" i="19"/>
  <c r="AJ93" i="19"/>
  <c r="AI93" i="19"/>
  <c r="AH93" i="19"/>
  <c r="AG93" i="19"/>
  <c r="AF93" i="19"/>
  <c r="AE93" i="19"/>
  <c r="AD93" i="19"/>
  <c r="AC93" i="19"/>
  <c r="AB93" i="19"/>
  <c r="AA93" i="19"/>
  <c r="Z93" i="19"/>
  <c r="Y93" i="19"/>
  <c r="X93" i="19"/>
  <c r="W93" i="19"/>
  <c r="V93" i="19"/>
  <c r="U93" i="19"/>
  <c r="T93" i="19"/>
  <c r="S93" i="19"/>
  <c r="R93" i="19"/>
  <c r="Q93" i="19"/>
  <c r="P93" i="19"/>
  <c r="O93" i="19"/>
  <c r="N93" i="19"/>
  <c r="M93" i="19"/>
  <c r="L93" i="19"/>
  <c r="K93" i="19"/>
  <c r="J93" i="19"/>
  <c r="I93" i="19"/>
  <c r="H93" i="19"/>
  <c r="G93" i="19"/>
  <c r="F93" i="19"/>
  <c r="E93" i="19"/>
  <c r="D93" i="19"/>
  <c r="B93" i="19"/>
  <c r="AM92" i="19"/>
  <c r="AL92" i="19"/>
  <c r="AK92" i="19"/>
  <c r="AJ92" i="19"/>
  <c r="AI92" i="19"/>
  <c r="AH92" i="19"/>
  <c r="AG92" i="19"/>
  <c r="AF92" i="19"/>
  <c r="AE92" i="19"/>
  <c r="AD92" i="19"/>
  <c r="AC92" i="19"/>
  <c r="AC112" i="19" s="1"/>
  <c r="AB92" i="19"/>
  <c r="AA92" i="19"/>
  <c r="Z92" i="19"/>
  <c r="Y92" i="19"/>
  <c r="X92" i="19"/>
  <c r="W92" i="19"/>
  <c r="V92" i="19"/>
  <c r="U92" i="19"/>
  <c r="T92" i="19"/>
  <c r="S92" i="19"/>
  <c r="R92" i="19"/>
  <c r="Q92" i="19"/>
  <c r="P92" i="19"/>
  <c r="O92" i="19"/>
  <c r="N92" i="19"/>
  <c r="M92" i="19"/>
  <c r="M112" i="19" s="1"/>
  <c r="L92" i="19"/>
  <c r="K92" i="19"/>
  <c r="J92" i="19"/>
  <c r="I92" i="19"/>
  <c r="H92" i="19"/>
  <c r="G92" i="19"/>
  <c r="F92" i="19"/>
  <c r="E92" i="19"/>
  <c r="D92" i="19"/>
  <c r="B92" i="19"/>
  <c r="B89" i="19"/>
  <c r="B88" i="19"/>
  <c r="B87" i="19"/>
  <c r="B86" i="19"/>
  <c r="B85" i="19"/>
  <c r="B84" i="19"/>
  <c r="B83" i="19"/>
  <c r="B82" i="19"/>
  <c r="B81" i="19"/>
  <c r="B80" i="19"/>
  <c r="B79" i="19"/>
  <c r="B78" i="19"/>
  <c r="B77" i="19"/>
  <c r="B76" i="19"/>
  <c r="B75" i="19"/>
  <c r="B74" i="19"/>
  <c r="B73" i="19"/>
  <c r="B72" i="19"/>
  <c r="B71" i="19"/>
  <c r="B70" i="19"/>
  <c r="AM67" i="19"/>
  <c r="AM134" i="19" s="1"/>
  <c r="AL67" i="19"/>
  <c r="AL134" i="19" s="1"/>
  <c r="AK67" i="19"/>
  <c r="AK134" i="19" s="1"/>
  <c r="AJ67" i="19"/>
  <c r="AJ134" i="19" s="1"/>
  <c r="AI67" i="19"/>
  <c r="AI134" i="19" s="1"/>
  <c r="AH67" i="19"/>
  <c r="AH89" i="19" s="1"/>
  <c r="AG67" i="19"/>
  <c r="AG134" i="19" s="1"/>
  <c r="AF67" i="19"/>
  <c r="AF134" i="19" s="1"/>
  <c r="AE67" i="19"/>
  <c r="AE134" i="19" s="1"/>
  <c r="AD67" i="19"/>
  <c r="AD134" i="19" s="1"/>
  <c r="AC67" i="19"/>
  <c r="AC134" i="19" s="1"/>
  <c r="AB67" i="19"/>
  <c r="AB134" i="19" s="1"/>
  <c r="AA67" i="19"/>
  <c r="AA134" i="19" s="1"/>
  <c r="Z67" i="19"/>
  <c r="Z134" i="19" s="1"/>
  <c r="Y67" i="19"/>
  <c r="Y134" i="19" s="1"/>
  <c r="X67" i="19"/>
  <c r="X134" i="19" s="1"/>
  <c r="W67" i="19"/>
  <c r="W134" i="19" s="1"/>
  <c r="V67" i="19"/>
  <c r="V89" i="19" s="1"/>
  <c r="U67" i="19"/>
  <c r="U134" i="19" s="1"/>
  <c r="T67" i="19"/>
  <c r="T134" i="19" s="1"/>
  <c r="S67" i="19"/>
  <c r="S134" i="19" s="1"/>
  <c r="R67" i="19"/>
  <c r="R134" i="19" s="1"/>
  <c r="Q67" i="19"/>
  <c r="Q134" i="19" s="1"/>
  <c r="P67" i="19"/>
  <c r="P134" i="19" s="1"/>
  <c r="O67" i="19"/>
  <c r="O134" i="19" s="1"/>
  <c r="N67" i="19"/>
  <c r="N134" i="19" s="1"/>
  <c r="M67" i="19"/>
  <c r="M134" i="19" s="1"/>
  <c r="L67" i="19"/>
  <c r="L134" i="19" s="1"/>
  <c r="K67" i="19"/>
  <c r="K134" i="19" s="1"/>
  <c r="J67" i="19"/>
  <c r="J134" i="19" s="1"/>
  <c r="I67" i="19"/>
  <c r="I134" i="19" s="1"/>
  <c r="H67" i="19"/>
  <c r="H134" i="19" s="1"/>
  <c r="G67" i="19"/>
  <c r="G134" i="19" s="1"/>
  <c r="F67" i="19"/>
  <c r="F134" i="19" s="1"/>
  <c r="E67" i="19"/>
  <c r="E134" i="19" s="1"/>
  <c r="D67" i="19"/>
  <c r="D134" i="19" s="1"/>
  <c r="B67" i="19"/>
  <c r="AM66" i="19"/>
  <c r="AM88" i="19" s="1"/>
  <c r="AL66" i="19"/>
  <c r="AL133" i="19" s="1"/>
  <c r="AK66" i="19"/>
  <c r="AK133" i="19" s="1"/>
  <c r="AJ66" i="19"/>
  <c r="AJ133" i="19" s="1"/>
  <c r="AI66" i="19"/>
  <c r="AI88" i="19" s="1"/>
  <c r="AH66" i="19"/>
  <c r="AH133" i="19" s="1"/>
  <c r="AG66" i="19"/>
  <c r="AG133" i="19" s="1"/>
  <c r="AF66" i="19"/>
  <c r="AF133" i="19" s="1"/>
  <c r="AE66" i="19"/>
  <c r="AE133" i="19" s="1"/>
  <c r="AD66" i="19"/>
  <c r="AD88" i="19" s="1"/>
  <c r="AC66" i="19"/>
  <c r="AC133" i="19" s="1"/>
  <c r="AB66" i="19"/>
  <c r="AB133" i="19" s="1"/>
  <c r="AA66" i="19"/>
  <c r="AA133" i="19" s="1"/>
  <c r="Z66" i="19"/>
  <c r="Z133" i="19" s="1"/>
  <c r="Y66" i="19"/>
  <c r="Y133" i="19" s="1"/>
  <c r="X66" i="19"/>
  <c r="X133" i="19" s="1"/>
  <c r="W66" i="19"/>
  <c r="W133" i="19" s="1"/>
  <c r="V66" i="19"/>
  <c r="V133" i="19" s="1"/>
  <c r="U66" i="19"/>
  <c r="U133" i="19" s="1"/>
  <c r="T66" i="19"/>
  <c r="T133" i="19" s="1"/>
  <c r="S66" i="19"/>
  <c r="S88" i="19" s="1"/>
  <c r="R66" i="19"/>
  <c r="R133" i="19" s="1"/>
  <c r="Q66" i="19"/>
  <c r="Q133" i="19" s="1"/>
  <c r="P66" i="19"/>
  <c r="P133" i="19" s="1"/>
  <c r="O66" i="19"/>
  <c r="O133" i="19" s="1"/>
  <c r="N66" i="19"/>
  <c r="N133" i="19" s="1"/>
  <c r="M66" i="19"/>
  <c r="M133" i="19" s="1"/>
  <c r="L66" i="19"/>
  <c r="L133" i="19" s="1"/>
  <c r="K66" i="19"/>
  <c r="K133" i="19" s="1"/>
  <c r="J66" i="19"/>
  <c r="J133" i="19" s="1"/>
  <c r="I66" i="19"/>
  <c r="I133" i="19" s="1"/>
  <c r="H66" i="19"/>
  <c r="H133" i="19" s="1"/>
  <c r="G66" i="19"/>
  <c r="G88" i="19" s="1"/>
  <c r="F66" i="19"/>
  <c r="F133" i="19" s="1"/>
  <c r="E66" i="19"/>
  <c r="E133" i="19" s="1"/>
  <c r="D66" i="19"/>
  <c r="D133" i="19" s="1"/>
  <c r="B66" i="19"/>
  <c r="AM65" i="19"/>
  <c r="AM132" i="19" s="1"/>
  <c r="AL65" i="19"/>
  <c r="AL132" i="19" s="1"/>
  <c r="AK65" i="19"/>
  <c r="AK132" i="19" s="1"/>
  <c r="AJ65" i="19"/>
  <c r="AJ132" i="19" s="1"/>
  <c r="AI65" i="19"/>
  <c r="AI132" i="19" s="1"/>
  <c r="AH65" i="19"/>
  <c r="AH132" i="19" s="1"/>
  <c r="AG65" i="19"/>
  <c r="AG132" i="19" s="1"/>
  <c r="AF65" i="19"/>
  <c r="AF132" i="19" s="1"/>
  <c r="AE65" i="19"/>
  <c r="AE132" i="19" s="1"/>
  <c r="AD65" i="19"/>
  <c r="AD132" i="19" s="1"/>
  <c r="AC65" i="19"/>
  <c r="AC132" i="19" s="1"/>
  <c r="AB65" i="19"/>
  <c r="AB132" i="19" s="1"/>
  <c r="AA65" i="19"/>
  <c r="AA132" i="19" s="1"/>
  <c r="Z65" i="19"/>
  <c r="Z132" i="19" s="1"/>
  <c r="Y65" i="19"/>
  <c r="Y132" i="19" s="1"/>
  <c r="X65" i="19"/>
  <c r="X87" i="19" s="1"/>
  <c r="W65" i="19"/>
  <c r="W132" i="19" s="1"/>
  <c r="V65" i="19"/>
  <c r="V132" i="19" s="1"/>
  <c r="U65" i="19"/>
  <c r="U132" i="19" s="1"/>
  <c r="T65" i="19"/>
  <c r="T132" i="19" s="1"/>
  <c r="S65" i="19"/>
  <c r="S132" i="19" s="1"/>
  <c r="R65" i="19"/>
  <c r="R132" i="19" s="1"/>
  <c r="Q65" i="19"/>
  <c r="Q132" i="19" s="1"/>
  <c r="P65" i="19"/>
  <c r="P132" i="19" s="1"/>
  <c r="O65" i="19"/>
  <c r="O87" i="19" s="1"/>
  <c r="N65" i="19"/>
  <c r="N132" i="19" s="1"/>
  <c r="M65" i="19"/>
  <c r="M132" i="19" s="1"/>
  <c r="L65" i="19"/>
  <c r="L132" i="19" s="1"/>
  <c r="K65" i="19"/>
  <c r="K132" i="19" s="1"/>
  <c r="J65" i="19"/>
  <c r="J132" i="19" s="1"/>
  <c r="I65" i="19"/>
  <c r="I132" i="19" s="1"/>
  <c r="H65" i="19"/>
  <c r="H132" i="19" s="1"/>
  <c r="G65" i="19"/>
  <c r="G132" i="19" s="1"/>
  <c r="F65" i="19"/>
  <c r="F132" i="19" s="1"/>
  <c r="E65" i="19"/>
  <c r="E132" i="19" s="1"/>
  <c r="D65" i="19"/>
  <c r="D132" i="19" s="1"/>
  <c r="B65" i="19"/>
  <c r="AM64" i="19"/>
  <c r="AM131" i="19" s="1"/>
  <c r="AL64" i="19"/>
  <c r="AL131" i="19" s="1"/>
  <c r="AK64" i="19"/>
  <c r="AK131" i="19" s="1"/>
  <c r="AJ64" i="19"/>
  <c r="AJ131" i="19" s="1"/>
  <c r="AI64" i="19"/>
  <c r="AI131" i="19" s="1"/>
  <c r="AH64" i="19"/>
  <c r="AH131" i="19" s="1"/>
  <c r="AG64" i="19"/>
  <c r="AG131" i="19" s="1"/>
  <c r="AF64" i="19"/>
  <c r="AF86" i="19" s="1"/>
  <c r="AE64" i="19"/>
  <c r="AE131" i="19" s="1"/>
  <c r="AD64" i="19"/>
  <c r="AD131" i="19" s="1"/>
  <c r="AC64" i="19"/>
  <c r="AC131" i="19" s="1"/>
  <c r="AB64" i="19"/>
  <c r="AB86" i="19" s="1"/>
  <c r="AA64" i="19"/>
  <c r="AA131" i="19" s="1"/>
  <c r="Z64" i="19"/>
  <c r="Z131" i="19" s="1"/>
  <c r="Y64" i="19"/>
  <c r="Y131" i="19" s="1"/>
  <c r="X64" i="19"/>
  <c r="X131" i="19" s="1"/>
  <c r="W64" i="19"/>
  <c r="W131" i="19" s="1"/>
  <c r="V64" i="19"/>
  <c r="V131" i="19" s="1"/>
  <c r="U64" i="19"/>
  <c r="U131" i="19" s="1"/>
  <c r="T64" i="19"/>
  <c r="T86" i="19" s="1"/>
  <c r="S64" i="19"/>
  <c r="S131" i="19" s="1"/>
  <c r="R64" i="19"/>
  <c r="R131" i="19" s="1"/>
  <c r="Q64" i="19"/>
  <c r="Q131" i="19" s="1"/>
  <c r="P64" i="19"/>
  <c r="P131" i="19" s="1"/>
  <c r="O64" i="19"/>
  <c r="O131" i="19" s="1"/>
  <c r="N64" i="19"/>
  <c r="N131" i="19" s="1"/>
  <c r="M64" i="19"/>
  <c r="M131" i="19" s="1"/>
  <c r="L64" i="19"/>
  <c r="L131" i="19" s="1"/>
  <c r="K64" i="19"/>
  <c r="K131" i="19" s="1"/>
  <c r="J64" i="19"/>
  <c r="J131" i="19" s="1"/>
  <c r="I64" i="19"/>
  <c r="I131" i="19" s="1"/>
  <c r="H64" i="19"/>
  <c r="H131" i="19" s="1"/>
  <c r="G64" i="19"/>
  <c r="G131" i="19" s="1"/>
  <c r="F64" i="19"/>
  <c r="F131" i="19" s="1"/>
  <c r="E64" i="19"/>
  <c r="E131" i="19" s="1"/>
  <c r="D64" i="19"/>
  <c r="D131" i="19" s="1"/>
  <c r="B64" i="19"/>
  <c r="AM63" i="19"/>
  <c r="AM130" i="19" s="1"/>
  <c r="AL63" i="19"/>
  <c r="AL130" i="19" s="1"/>
  <c r="AK63" i="19"/>
  <c r="AK85" i="19" s="1"/>
  <c r="AJ63" i="19"/>
  <c r="AJ130" i="19" s="1"/>
  <c r="AI63" i="19"/>
  <c r="AI130" i="19" s="1"/>
  <c r="AH63" i="19"/>
  <c r="AH130" i="19" s="1"/>
  <c r="AG63" i="19"/>
  <c r="AG130" i="19" s="1"/>
  <c r="AF63" i="19"/>
  <c r="AF130" i="19" s="1"/>
  <c r="AE63" i="19"/>
  <c r="AE130" i="19" s="1"/>
  <c r="AD63" i="19"/>
  <c r="AD130" i="19" s="1"/>
  <c r="AC63" i="19"/>
  <c r="AC85" i="19" s="1"/>
  <c r="AB63" i="19"/>
  <c r="AB130" i="19" s="1"/>
  <c r="AA63" i="19"/>
  <c r="AA130" i="19" s="1"/>
  <c r="Z63" i="19"/>
  <c r="Z130" i="19" s="1"/>
  <c r="Y63" i="19"/>
  <c r="Y85" i="19" s="1"/>
  <c r="X63" i="19"/>
  <c r="X130" i="19" s="1"/>
  <c r="W63" i="19"/>
  <c r="W130" i="19" s="1"/>
  <c r="V63" i="19"/>
  <c r="V130" i="19" s="1"/>
  <c r="U63" i="19"/>
  <c r="U130" i="19" s="1"/>
  <c r="T63" i="19"/>
  <c r="T130" i="19" s="1"/>
  <c r="S63" i="19"/>
  <c r="S130" i="19" s="1"/>
  <c r="R63" i="19"/>
  <c r="R130" i="19" s="1"/>
  <c r="Q63" i="19"/>
  <c r="Q130" i="19" s="1"/>
  <c r="P63" i="19"/>
  <c r="P130" i="19" s="1"/>
  <c r="O63" i="19"/>
  <c r="O130" i="19" s="1"/>
  <c r="N63" i="19"/>
  <c r="N130" i="19" s="1"/>
  <c r="M63" i="19"/>
  <c r="M85" i="19" s="1"/>
  <c r="L63" i="19"/>
  <c r="L130" i="19" s="1"/>
  <c r="K63" i="19"/>
  <c r="K130" i="19" s="1"/>
  <c r="J63" i="19"/>
  <c r="J130" i="19" s="1"/>
  <c r="I63" i="19"/>
  <c r="I130" i="19" s="1"/>
  <c r="H63" i="19"/>
  <c r="H130" i="19" s="1"/>
  <c r="G63" i="19"/>
  <c r="G130" i="19" s="1"/>
  <c r="F63" i="19"/>
  <c r="F130" i="19" s="1"/>
  <c r="E63" i="19"/>
  <c r="E85" i="19" s="1"/>
  <c r="D63" i="19"/>
  <c r="D130" i="19" s="1"/>
  <c r="B63" i="19"/>
  <c r="AM62" i="19"/>
  <c r="AM129" i="19" s="1"/>
  <c r="AL62" i="19"/>
  <c r="AL129" i="19" s="1"/>
  <c r="AK62" i="19"/>
  <c r="AK129" i="19" s="1"/>
  <c r="AJ62" i="19"/>
  <c r="AJ129" i="19" s="1"/>
  <c r="AI62" i="19"/>
  <c r="AI129" i="19" s="1"/>
  <c r="AH62" i="19"/>
  <c r="AH129" i="19" s="1"/>
  <c r="AG62" i="19"/>
  <c r="AG129" i="19" s="1"/>
  <c r="AF62" i="19"/>
  <c r="AF129" i="19" s="1"/>
  <c r="AE62" i="19"/>
  <c r="AE129" i="19" s="1"/>
  <c r="AD62" i="19"/>
  <c r="AD129" i="19" s="1"/>
  <c r="AC62" i="19"/>
  <c r="AC129" i="19" s="1"/>
  <c r="AB62" i="19"/>
  <c r="AB129" i="19" s="1"/>
  <c r="AA62" i="19"/>
  <c r="AA129" i="19" s="1"/>
  <c r="Z62" i="19"/>
  <c r="Z129" i="19" s="1"/>
  <c r="Y62" i="19"/>
  <c r="Y129" i="19" s="1"/>
  <c r="X62" i="19"/>
  <c r="X129" i="19" s="1"/>
  <c r="W62" i="19"/>
  <c r="W129" i="19" s="1"/>
  <c r="V62" i="19"/>
  <c r="V84" i="19" s="1"/>
  <c r="U62" i="19"/>
  <c r="U129" i="19" s="1"/>
  <c r="T62" i="19"/>
  <c r="T129" i="19" s="1"/>
  <c r="S62" i="19"/>
  <c r="S129" i="19" s="1"/>
  <c r="R62" i="19"/>
  <c r="R129" i="19" s="1"/>
  <c r="Q62" i="19"/>
  <c r="Q129" i="19" s="1"/>
  <c r="P62" i="19"/>
  <c r="P129" i="19" s="1"/>
  <c r="O62" i="19"/>
  <c r="O129" i="19" s="1"/>
  <c r="N62" i="19"/>
  <c r="N129" i="19" s="1"/>
  <c r="M62" i="19"/>
  <c r="M129" i="19" s="1"/>
  <c r="L62" i="19"/>
  <c r="L129" i="19" s="1"/>
  <c r="K62" i="19"/>
  <c r="K129" i="19" s="1"/>
  <c r="J62" i="19"/>
  <c r="J129" i="19" s="1"/>
  <c r="I62" i="19"/>
  <c r="I129" i="19" s="1"/>
  <c r="H62" i="19"/>
  <c r="H129" i="19" s="1"/>
  <c r="G62" i="19"/>
  <c r="G129" i="19" s="1"/>
  <c r="F62" i="19"/>
  <c r="F129" i="19" s="1"/>
  <c r="E62" i="19"/>
  <c r="E129" i="19" s="1"/>
  <c r="D62" i="19"/>
  <c r="D129" i="19" s="1"/>
  <c r="B62" i="19"/>
  <c r="AM61" i="19"/>
  <c r="AM83" i="19" s="1"/>
  <c r="AL61" i="19"/>
  <c r="AL128" i="19" s="1"/>
  <c r="AK61" i="19"/>
  <c r="AK128" i="19" s="1"/>
  <c r="AJ61" i="19"/>
  <c r="AJ128" i="19" s="1"/>
  <c r="AI61" i="19"/>
  <c r="AI128" i="19" s="1"/>
  <c r="AH61" i="19"/>
  <c r="AH128" i="19" s="1"/>
  <c r="AG61" i="19"/>
  <c r="AG128" i="19" s="1"/>
  <c r="AF61" i="19"/>
  <c r="AF128" i="19" s="1"/>
  <c r="AE61" i="19"/>
  <c r="AE83" i="19" s="1"/>
  <c r="AD61" i="19"/>
  <c r="AD128" i="19" s="1"/>
  <c r="AC61" i="19"/>
  <c r="AC128" i="19" s="1"/>
  <c r="AB61" i="19"/>
  <c r="AB128" i="19" s="1"/>
  <c r="AA61" i="19"/>
  <c r="AA128" i="19" s="1"/>
  <c r="Z61" i="19"/>
  <c r="Z128" i="19" s="1"/>
  <c r="Y61" i="19"/>
  <c r="Y128" i="19" s="1"/>
  <c r="X61" i="19"/>
  <c r="X128" i="19" s="1"/>
  <c r="W61" i="19"/>
  <c r="W83" i="19" s="1"/>
  <c r="V61" i="19"/>
  <c r="V128" i="19" s="1"/>
  <c r="U61" i="19"/>
  <c r="U128" i="19" s="1"/>
  <c r="T61" i="19"/>
  <c r="T128" i="19" s="1"/>
  <c r="S61" i="19"/>
  <c r="S128" i="19" s="1"/>
  <c r="R61" i="19"/>
  <c r="R128" i="19" s="1"/>
  <c r="Q61" i="19"/>
  <c r="Q128" i="19" s="1"/>
  <c r="P61" i="19"/>
  <c r="P128" i="19" s="1"/>
  <c r="O61" i="19"/>
  <c r="O128" i="19" s="1"/>
  <c r="N61" i="19"/>
  <c r="N128" i="19" s="1"/>
  <c r="M61" i="19"/>
  <c r="M128" i="19" s="1"/>
  <c r="L61" i="19"/>
  <c r="L128" i="19" s="1"/>
  <c r="K61" i="19"/>
  <c r="K83" i="19" s="1"/>
  <c r="J61" i="19"/>
  <c r="J128" i="19" s="1"/>
  <c r="I61" i="19"/>
  <c r="I128" i="19" s="1"/>
  <c r="H61" i="19"/>
  <c r="H128" i="19" s="1"/>
  <c r="G61" i="19"/>
  <c r="G83" i="19" s="1"/>
  <c r="F61" i="19"/>
  <c r="F128" i="19" s="1"/>
  <c r="E61" i="19"/>
  <c r="E128" i="19" s="1"/>
  <c r="D61" i="19"/>
  <c r="D128" i="19" s="1"/>
  <c r="B61" i="19"/>
  <c r="AM60" i="19"/>
  <c r="AM127" i="19" s="1"/>
  <c r="AL60" i="19"/>
  <c r="AL127" i="19" s="1"/>
  <c r="AK60" i="19"/>
  <c r="AK127" i="19" s="1"/>
  <c r="AJ60" i="19"/>
  <c r="AJ82" i="19" s="1"/>
  <c r="AI60" i="19"/>
  <c r="AI127" i="19" s="1"/>
  <c r="AH60" i="19"/>
  <c r="AH127" i="19" s="1"/>
  <c r="AG60" i="19"/>
  <c r="AG127" i="19" s="1"/>
  <c r="AF60" i="19"/>
  <c r="AF127" i="19" s="1"/>
  <c r="AE60" i="19"/>
  <c r="AE127" i="19" s="1"/>
  <c r="AD60" i="19"/>
  <c r="AD127" i="19" s="1"/>
  <c r="AC60" i="19"/>
  <c r="AC127" i="19" s="1"/>
  <c r="AB60" i="19"/>
  <c r="AB127" i="19" s="1"/>
  <c r="AA60" i="19"/>
  <c r="AA127" i="19" s="1"/>
  <c r="Z60" i="19"/>
  <c r="Z127" i="19" s="1"/>
  <c r="Y60" i="19"/>
  <c r="Y127" i="19" s="1"/>
  <c r="X60" i="19"/>
  <c r="X127" i="19" s="1"/>
  <c r="W60" i="19"/>
  <c r="W127" i="19" s="1"/>
  <c r="V60" i="19"/>
  <c r="V127" i="19" s="1"/>
  <c r="U60" i="19"/>
  <c r="U127" i="19" s="1"/>
  <c r="T60" i="19"/>
  <c r="T127" i="19" s="1"/>
  <c r="S60" i="19"/>
  <c r="S127" i="19" s="1"/>
  <c r="R60" i="19"/>
  <c r="R127" i="19" s="1"/>
  <c r="Q60" i="19"/>
  <c r="Q127" i="19" s="1"/>
  <c r="P60" i="19"/>
  <c r="P82" i="19" s="1"/>
  <c r="O60" i="19"/>
  <c r="O127" i="19" s="1"/>
  <c r="N60" i="19"/>
  <c r="N127" i="19" s="1"/>
  <c r="M60" i="19"/>
  <c r="M127" i="19" s="1"/>
  <c r="L60" i="19"/>
  <c r="L82" i="19" s="1"/>
  <c r="K60" i="19"/>
  <c r="K127" i="19" s="1"/>
  <c r="J60" i="19"/>
  <c r="J127" i="19" s="1"/>
  <c r="I60" i="19"/>
  <c r="I127" i="19" s="1"/>
  <c r="H60" i="19"/>
  <c r="H127" i="19" s="1"/>
  <c r="G60" i="19"/>
  <c r="G127" i="19" s="1"/>
  <c r="F60" i="19"/>
  <c r="F127" i="19" s="1"/>
  <c r="E60" i="19"/>
  <c r="E127" i="19" s="1"/>
  <c r="D60" i="19"/>
  <c r="D82" i="19" s="1"/>
  <c r="B60" i="19"/>
  <c r="AM59" i="19"/>
  <c r="AM126" i="19" s="1"/>
  <c r="AL59" i="19"/>
  <c r="AL126" i="19" s="1"/>
  <c r="AK59" i="19"/>
  <c r="AK126" i="19" s="1"/>
  <c r="AJ59" i="19"/>
  <c r="AJ126" i="19" s="1"/>
  <c r="AI59" i="19"/>
  <c r="AI126" i="19" s="1"/>
  <c r="AH59" i="19"/>
  <c r="AH126" i="19" s="1"/>
  <c r="AG59" i="19"/>
  <c r="AG126" i="19" s="1"/>
  <c r="AF59" i="19"/>
  <c r="AF126" i="19" s="1"/>
  <c r="AE59" i="19"/>
  <c r="AE126" i="19" s="1"/>
  <c r="AD59" i="19"/>
  <c r="AD126" i="19" s="1"/>
  <c r="AC59" i="19"/>
  <c r="AC126" i="19" s="1"/>
  <c r="AB59" i="19"/>
  <c r="AB126" i="19" s="1"/>
  <c r="AA59" i="19"/>
  <c r="AA126" i="19" s="1"/>
  <c r="Z59" i="19"/>
  <c r="Z126" i="19" s="1"/>
  <c r="Y59" i="19"/>
  <c r="Y126" i="19" s="1"/>
  <c r="X59" i="19"/>
  <c r="X126" i="19" s="1"/>
  <c r="W59" i="19"/>
  <c r="W126" i="19" s="1"/>
  <c r="V59" i="19"/>
  <c r="V126" i="19" s="1"/>
  <c r="U59" i="19"/>
  <c r="U81" i="19" s="1"/>
  <c r="T59" i="19"/>
  <c r="T126" i="19" s="1"/>
  <c r="S59" i="19"/>
  <c r="S126" i="19" s="1"/>
  <c r="R59" i="19"/>
  <c r="R126" i="19" s="1"/>
  <c r="Q59" i="19"/>
  <c r="Q81" i="19" s="1"/>
  <c r="P59" i="19"/>
  <c r="P126" i="19" s="1"/>
  <c r="O59" i="19"/>
  <c r="O126" i="19" s="1"/>
  <c r="N59" i="19"/>
  <c r="N126" i="19" s="1"/>
  <c r="M59" i="19"/>
  <c r="M126" i="19" s="1"/>
  <c r="L59" i="19"/>
  <c r="L126" i="19" s="1"/>
  <c r="K59" i="19"/>
  <c r="K126" i="19" s="1"/>
  <c r="J59" i="19"/>
  <c r="J126" i="19" s="1"/>
  <c r="I59" i="19"/>
  <c r="I81" i="19" s="1"/>
  <c r="H59" i="19"/>
  <c r="H126" i="19" s="1"/>
  <c r="G59" i="19"/>
  <c r="G126" i="19" s="1"/>
  <c r="F59" i="19"/>
  <c r="F126" i="19" s="1"/>
  <c r="E59" i="19"/>
  <c r="E126" i="19" s="1"/>
  <c r="D59" i="19"/>
  <c r="D126" i="19" s="1"/>
  <c r="B59" i="19"/>
  <c r="AM58" i="19"/>
  <c r="AM125" i="19" s="1"/>
  <c r="AL58" i="19"/>
  <c r="AL80" i="19" s="1"/>
  <c r="AK58" i="19"/>
  <c r="AK125" i="19" s="1"/>
  <c r="AJ58" i="19"/>
  <c r="AJ125" i="19" s="1"/>
  <c r="AI58" i="19"/>
  <c r="AI125" i="19" s="1"/>
  <c r="AH58" i="19"/>
  <c r="AH125" i="19" s="1"/>
  <c r="AG58" i="19"/>
  <c r="AG125" i="19" s="1"/>
  <c r="AF58" i="19"/>
  <c r="AF125" i="19" s="1"/>
  <c r="AE58" i="19"/>
  <c r="AE125" i="19" s="1"/>
  <c r="AD58" i="19"/>
  <c r="AD125" i="19" s="1"/>
  <c r="AC58" i="19"/>
  <c r="AC125" i="19" s="1"/>
  <c r="AB58" i="19"/>
  <c r="AB125" i="19" s="1"/>
  <c r="AA58" i="19"/>
  <c r="AA125" i="19" s="1"/>
  <c r="Z58" i="19"/>
  <c r="Z125" i="19" s="1"/>
  <c r="Y58" i="19"/>
  <c r="Y125" i="19" s="1"/>
  <c r="X58" i="19"/>
  <c r="X125" i="19" s="1"/>
  <c r="W58" i="19"/>
  <c r="W125" i="19" s="1"/>
  <c r="V58" i="19"/>
  <c r="V125" i="19" s="1"/>
  <c r="U58" i="19"/>
  <c r="U125" i="19" s="1"/>
  <c r="T58" i="19"/>
  <c r="T125" i="19" s="1"/>
  <c r="S58" i="19"/>
  <c r="S125" i="19" s="1"/>
  <c r="R58" i="19"/>
  <c r="R125" i="19" s="1"/>
  <c r="Q58" i="19"/>
  <c r="Q125" i="19" s="1"/>
  <c r="P58" i="19"/>
  <c r="P125" i="19" s="1"/>
  <c r="O58" i="19"/>
  <c r="O125" i="19" s="1"/>
  <c r="N58" i="19"/>
  <c r="N80" i="19" s="1"/>
  <c r="M58" i="19"/>
  <c r="M125" i="19" s="1"/>
  <c r="L58" i="19"/>
  <c r="L125" i="19" s="1"/>
  <c r="K58" i="19"/>
  <c r="K125" i="19" s="1"/>
  <c r="J58" i="19"/>
  <c r="J125" i="19" s="1"/>
  <c r="I58" i="19"/>
  <c r="I125" i="19" s="1"/>
  <c r="H58" i="19"/>
  <c r="H125" i="19" s="1"/>
  <c r="G58" i="19"/>
  <c r="G125" i="19" s="1"/>
  <c r="F58" i="19"/>
  <c r="F80" i="19" s="1"/>
  <c r="E58" i="19"/>
  <c r="E125" i="19" s="1"/>
  <c r="D58" i="19"/>
  <c r="D125" i="19" s="1"/>
  <c r="B58" i="19"/>
  <c r="AM57" i="19"/>
  <c r="AM124" i="19" s="1"/>
  <c r="AL57" i="19"/>
  <c r="AL124" i="19" s="1"/>
  <c r="AK57" i="19"/>
  <c r="AK124" i="19" s="1"/>
  <c r="AJ57" i="19"/>
  <c r="AJ124" i="19" s="1"/>
  <c r="AI57" i="19"/>
  <c r="AI124" i="19" s="1"/>
  <c r="AH57" i="19"/>
  <c r="AH124" i="19" s="1"/>
  <c r="AG57" i="19"/>
  <c r="AG124" i="19" s="1"/>
  <c r="AF57" i="19"/>
  <c r="AF124" i="19" s="1"/>
  <c r="AE57" i="19"/>
  <c r="AE124" i="19" s="1"/>
  <c r="AD57" i="19"/>
  <c r="AD124" i="19" s="1"/>
  <c r="AC57" i="19"/>
  <c r="AC124" i="19" s="1"/>
  <c r="AB57" i="19"/>
  <c r="AB124" i="19" s="1"/>
  <c r="AA57" i="19"/>
  <c r="AA79" i="19" s="1"/>
  <c r="Z57" i="19"/>
  <c r="Z124" i="19" s="1"/>
  <c r="Y57" i="19"/>
  <c r="Y124" i="19" s="1"/>
  <c r="X57" i="19"/>
  <c r="X124" i="19" s="1"/>
  <c r="W57" i="19"/>
  <c r="W79" i="19" s="1"/>
  <c r="V57" i="19"/>
  <c r="V124" i="19" s="1"/>
  <c r="U57" i="19"/>
  <c r="U124" i="19" s="1"/>
  <c r="T57" i="19"/>
  <c r="T124" i="19" s="1"/>
  <c r="S57" i="19"/>
  <c r="S124" i="19" s="1"/>
  <c r="R57" i="19"/>
  <c r="R124" i="19" s="1"/>
  <c r="Q57" i="19"/>
  <c r="Q124" i="19" s="1"/>
  <c r="P57" i="19"/>
  <c r="P124" i="19" s="1"/>
  <c r="O57" i="19"/>
  <c r="O79" i="19" s="1"/>
  <c r="N57" i="19"/>
  <c r="N124" i="19" s="1"/>
  <c r="M57" i="19"/>
  <c r="M124" i="19" s="1"/>
  <c r="L57" i="19"/>
  <c r="L124" i="19" s="1"/>
  <c r="K57" i="19"/>
  <c r="K124" i="19" s="1"/>
  <c r="J57" i="19"/>
  <c r="J124" i="19" s="1"/>
  <c r="I57" i="19"/>
  <c r="I124" i="19" s="1"/>
  <c r="H57" i="19"/>
  <c r="H124" i="19" s="1"/>
  <c r="G57" i="19"/>
  <c r="G124" i="19" s="1"/>
  <c r="F57" i="19"/>
  <c r="F124" i="19" s="1"/>
  <c r="E57" i="19"/>
  <c r="E124" i="19" s="1"/>
  <c r="D57" i="19"/>
  <c r="D124" i="19" s="1"/>
  <c r="B57" i="19"/>
  <c r="AM56" i="19"/>
  <c r="AM123" i="19" s="1"/>
  <c r="AL56" i="19"/>
  <c r="AL123" i="19" s="1"/>
  <c r="AK56" i="19"/>
  <c r="AK123" i="19" s="1"/>
  <c r="AJ56" i="19"/>
  <c r="AJ123" i="19" s="1"/>
  <c r="AI56" i="19"/>
  <c r="AI123" i="19" s="1"/>
  <c r="AH56" i="19"/>
  <c r="AH123" i="19" s="1"/>
  <c r="AG56" i="19"/>
  <c r="AG123" i="19" s="1"/>
  <c r="AF56" i="19"/>
  <c r="AF78" i="19" s="1"/>
  <c r="AE56" i="19"/>
  <c r="AE123" i="19" s="1"/>
  <c r="AD56" i="19"/>
  <c r="AD123" i="19" s="1"/>
  <c r="AC56" i="19"/>
  <c r="AC123" i="19" s="1"/>
  <c r="AB56" i="19"/>
  <c r="AB123" i="19" s="1"/>
  <c r="AA56" i="19"/>
  <c r="AA123" i="19" s="1"/>
  <c r="Z56" i="19"/>
  <c r="Z123" i="19" s="1"/>
  <c r="Y56" i="19"/>
  <c r="Y123" i="19" s="1"/>
  <c r="X56" i="19"/>
  <c r="X123" i="19" s="1"/>
  <c r="W56" i="19"/>
  <c r="W123" i="19" s="1"/>
  <c r="V56" i="19"/>
  <c r="V123" i="19" s="1"/>
  <c r="U56" i="19"/>
  <c r="U123" i="19" s="1"/>
  <c r="T56" i="19"/>
  <c r="T78" i="19" s="1"/>
  <c r="S56" i="19"/>
  <c r="S123" i="19" s="1"/>
  <c r="R56" i="19"/>
  <c r="R123" i="19" s="1"/>
  <c r="Q56" i="19"/>
  <c r="Q123" i="19" s="1"/>
  <c r="P56" i="19"/>
  <c r="P123" i="19" s="1"/>
  <c r="O56" i="19"/>
  <c r="O123" i="19" s="1"/>
  <c r="N56" i="19"/>
  <c r="N123" i="19" s="1"/>
  <c r="M56" i="19"/>
  <c r="M123" i="19" s="1"/>
  <c r="L56" i="19"/>
  <c r="L123" i="19" s="1"/>
  <c r="K56" i="19"/>
  <c r="K123" i="19" s="1"/>
  <c r="J56" i="19"/>
  <c r="J123" i="19" s="1"/>
  <c r="I56" i="19"/>
  <c r="I123" i="19" s="1"/>
  <c r="H56" i="19"/>
  <c r="H78" i="19" s="1"/>
  <c r="G56" i="19"/>
  <c r="G123" i="19" s="1"/>
  <c r="F56" i="19"/>
  <c r="F123" i="19" s="1"/>
  <c r="E56" i="19"/>
  <c r="E123" i="19" s="1"/>
  <c r="D56" i="19"/>
  <c r="D123" i="19" s="1"/>
  <c r="B56" i="19"/>
  <c r="AM55" i="19"/>
  <c r="AM122" i="19" s="1"/>
  <c r="AL55" i="19"/>
  <c r="AL122" i="19" s="1"/>
  <c r="AK55" i="19"/>
  <c r="AK77" i="19" s="1"/>
  <c r="AJ55" i="19"/>
  <c r="AJ122" i="19" s="1"/>
  <c r="AI55" i="19"/>
  <c r="AI122" i="19" s="1"/>
  <c r="AH55" i="19"/>
  <c r="AH122" i="19" s="1"/>
  <c r="AG55" i="19"/>
  <c r="AG122" i="19" s="1"/>
  <c r="AF55" i="19"/>
  <c r="AF122" i="19" s="1"/>
  <c r="AE55" i="19"/>
  <c r="AE122" i="19" s="1"/>
  <c r="AD55" i="19"/>
  <c r="AD122" i="19" s="1"/>
  <c r="AC55" i="19"/>
  <c r="AC77" i="19" s="1"/>
  <c r="AB55" i="19"/>
  <c r="AB122" i="19" s="1"/>
  <c r="AA55" i="19"/>
  <c r="AA122" i="19" s="1"/>
  <c r="Z55" i="19"/>
  <c r="Z122" i="19" s="1"/>
  <c r="Y55" i="19"/>
  <c r="Y77" i="19" s="1"/>
  <c r="X55" i="19"/>
  <c r="X122" i="19" s="1"/>
  <c r="W55" i="19"/>
  <c r="W122" i="19" s="1"/>
  <c r="V55" i="19"/>
  <c r="V122" i="19" s="1"/>
  <c r="U55" i="19"/>
  <c r="U122" i="19" s="1"/>
  <c r="T55" i="19"/>
  <c r="T122" i="19" s="1"/>
  <c r="S55" i="19"/>
  <c r="S122" i="19" s="1"/>
  <c r="R55" i="19"/>
  <c r="R122" i="19" s="1"/>
  <c r="Q55" i="19"/>
  <c r="Q122" i="19" s="1"/>
  <c r="P55" i="19"/>
  <c r="P122" i="19" s="1"/>
  <c r="O55" i="19"/>
  <c r="O122" i="19" s="1"/>
  <c r="N55" i="19"/>
  <c r="N122" i="19" s="1"/>
  <c r="M55" i="19"/>
  <c r="M77" i="19" s="1"/>
  <c r="L55" i="19"/>
  <c r="L122" i="19" s="1"/>
  <c r="K55" i="19"/>
  <c r="K122" i="19" s="1"/>
  <c r="J55" i="19"/>
  <c r="J122" i="19" s="1"/>
  <c r="I55" i="19"/>
  <c r="I122" i="19" s="1"/>
  <c r="H55" i="19"/>
  <c r="H122" i="19" s="1"/>
  <c r="G55" i="19"/>
  <c r="G122" i="19" s="1"/>
  <c r="F55" i="19"/>
  <c r="F122" i="19" s="1"/>
  <c r="E55" i="19"/>
  <c r="E77" i="19" s="1"/>
  <c r="D55" i="19"/>
  <c r="D122" i="19" s="1"/>
  <c r="B55" i="19"/>
  <c r="AM54" i="19"/>
  <c r="AM121" i="19" s="1"/>
  <c r="AL54" i="19"/>
  <c r="AL121" i="19" s="1"/>
  <c r="AK54" i="19"/>
  <c r="AK121" i="19" s="1"/>
  <c r="AJ54" i="19"/>
  <c r="AJ121" i="19" s="1"/>
  <c r="AI54" i="19"/>
  <c r="AI121" i="19" s="1"/>
  <c r="AH54" i="19"/>
  <c r="AH121" i="19" s="1"/>
  <c r="AG54" i="19"/>
  <c r="AG121" i="19" s="1"/>
  <c r="AF54" i="19"/>
  <c r="AF121" i="19" s="1"/>
  <c r="AE54" i="19"/>
  <c r="AE121" i="19" s="1"/>
  <c r="AD54" i="19"/>
  <c r="AD121" i="19" s="1"/>
  <c r="AC54" i="19"/>
  <c r="AC121" i="19" s="1"/>
  <c r="AB54" i="19"/>
  <c r="AB121" i="19" s="1"/>
  <c r="AA54" i="19"/>
  <c r="AA121" i="19" s="1"/>
  <c r="Z54" i="19"/>
  <c r="Z121" i="19" s="1"/>
  <c r="Y54" i="19"/>
  <c r="Y121" i="19" s="1"/>
  <c r="X54" i="19"/>
  <c r="X121" i="19" s="1"/>
  <c r="W54" i="19"/>
  <c r="W121" i="19" s="1"/>
  <c r="V54" i="19"/>
  <c r="V76" i="19" s="1"/>
  <c r="U54" i="19"/>
  <c r="U121" i="19" s="1"/>
  <c r="T54" i="19"/>
  <c r="T121" i="19" s="1"/>
  <c r="S54" i="19"/>
  <c r="S121" i="19" s="1"/>
  <c r="R54" i="19"/>
  <c r="R121" i="19" s="1"/>
  <c r="Q54" i="19"/>
  <c r="Q121" i="19" s="1"/>
  <c r="P54" i="19"/>
  <c r="P121" i="19" s="1"/>
  <c r="O54" i="19"/>
  <c r="O121" i="19" s="1"/>
  <c r="N54" i="19"/>
  <c r="N121" i="19" s="1"/>
  <c r="M54" i="19"/>
  <c r="M121" i="19" s="1"/>
  <c r="L54" i="19"/>
  <c r="L121" i="19" s="1"/>
  <c r="K54" i="19"/>
  <c r="K121" i="19" s="1"/>
  <c r="J54" i="19"/>
  <c r="J121" i="19" s="1"/>
  <c r="I54" i="19"/>
  <c r="I121" i="19" s="1"/>
  <c r="H54" i="19"/>
  <c r="H121" i="19" s="1"/>
  <c r="G54" i="19"/>
  <c r="G121" i="19" s="1"/>
  <c r="F54" i="19"/>
  <c r="F121" i="19" s="1"/>
  <c r="E54" i="19"/>
  <c r="E121" i="19" s="1"/>
  <c r="D54" i="19"/>
  <c r="D121" i="19" s="1"/>
  <c r="B54" i="19"/>
  <c r="AM53" i="19"/>
  <c r="AM75" i="19" s="1"/>
  <c r="AL53" i="19"/>
  <c r="AL120" i="19" s="1"/>
  <c r="AK53" i="19"/>
  <c r="AK120" i="19" s="1"/>
  <c r="AJ53" i="19"/>
  <c r="AJ120" i="19" s="1"/>
  <c r="AI53" i="19"/>
  <c r="AI120" i="19" s="1"/>
  <c r="AH53" i="19"/>
  <c r="AH120" i="19" s="1"/>
  <c r="AG53" i="19"/>
  <c r="AG120" i="19" s="1"/>
  <c r="AF53" i="19"/>
  <c r="AF120" i="19" s="1"/>
  <c r="AE53" i="19"/>
  <c r="AE75" i="19" s="1"/>
  <c r="AD53" i="19"/>
  <c r="AD120" i="19" s="1"/>
  <c r="AC53" i="19"/>
  <c r="AC120" i="19" s="1"/>
  <c r="AB53" i="19"/>
  <c r="AB120" i="19" s="1"/>
  <c r="AA53" i="19"/>
  <c r="AA120" i="19" s="1"/>
  <c r="Z53" i="19"/>
  <c r="Z120" i="19" s="1"/>
  <c r="Y53" i="19"/>
  <c r="Y120" i="19" s="1"/>
  <c r="X53" i="19"/>
  <c r="X120" i="19" s="1"/>
  <c r="W53" i="19"/>
  <c r="W75" i="19" s="1"/>
  <c r="V53" i="19"/>
  <c r="V120" i="19" s="1"/>
  <c r="U53" i="19"/>
  <c r="U120" i="19" s="1"/>
  <c r="T53" i="19"/>
  <c r="T120" i="19" s="1"/>
  <c r="S53" i="19"/>
  <c r="S120" i="19" s="1"/>
  <c r="R53" i="19"/>
  <c r="R120" i="19" s="1"/>
  <c r="Q53" i="19"/>
  <c r="Q120" i="19" s="1"/>
  <c r="P53" i="19"/>
  <c r="P120" i="19" s="1"/>
  <c r="O53" i="19"/>
  <c r="O120" i="19" s="1"/>
  <c r="N53" i="19"/>
  <c r="N120" i="19" s="1"/>
  <c r="M53" i="19"/>
  <c r="M120" i="19" s="1"/>
  <c r="L53" i="19"/>
  <c r="L120" i="19" s="1"/>
  <c r="K53" i="19"/>
  <c r="K75" i="19" s="1"/>
  <c r="J53" i="19"/>
  <c r="J120" i="19" s="1"/>
  <c r="I53" i="19"/>
  <c r="I120" i="19" s="1"/>
  <c r="H53" i="19"/>
  <c r="H120" i="19" s="1"/>
  <c r="G53" i="19"/>
  <c r="G75" i="19" s="1"/>
  <c r="F53" i="19"/>
  <c r="F120" i="19" s="1"/>
  <c r="E53" i="19"/>
  <c r="E120" i="19" s="1"/>
  <c r="D53" i="19"/>
  <c r="D75" i="19" s="1"/>
  <c r="B53" i="19"/>
  <c r="AM52" i="19"/>
  <c r="AM119" i="19" s="1"/>
  <c r="AL52" i="19"/>
  <c r="AL119" i="19" s="1"/>
  <c r="AK52" i="19"/>
  <c r="AK119" i="19" s="1"/>
  <c r="AJ52" i="19"/>
  <c r="AJ74" i="19" s="1"/>
  <c r="AI52" i="19"/>
  <c r="AI119" i="19" s="1"/>
  <c r="AH52" i="19"/>
  <c r="AH119" i="19" s="1"/>
  <c r="AG52" i="19"/>
  <c r="AG74" i="19" s="1"/>
  <c r="AF52" i="19"/>
  <c r="AF119" i="19" s="1"/>
  <c r="AE52" i="19"/>
  <c r="AE119" i="19" s="1"/>
  <c r="AD52" i="19"/>
  <c r="AD119" i="19" s="1"/>
  <c r="AC52" i="19"/>
  <c r="AC119" i="19" s="1"/>
  <c r="AB52" i="19"/>
  <c r="AB74" i="19" s="1"/>
  <c r="AA52" i="19"/>
  <c r="AA119" i="19" s="1"/>
  <c r="Z52" i="19"/>
  <c r="Z119" i="19" s="1"/>
  <c r="Y52" i="19"/>
  <c r="Y74" i="19" s="1"/>
  <c r="X52" i="19"/>
  <c r="X119" i="19" s="1"/>
  <c r="W52" i="19"/>
  <c r="W119" i="19" s="1"/>
  <c r="V52" i="19"/>
  <c r="V119" i="19" s="1"/>
  <c r="U52" i="19"/>
  <c r="U74" i="19" s="1"/>
  <c r="T52" i="19"/>
  <c r="T74" i="19" s="1"/>
  <c r="S52" i="19"/>
  <c r="S119" i="19" s="1"/>
  <c r="R52" i="19"/>
  <c r="R119" i="19" s="1"/>
  <c r="Q52" i="19"/>
  <c r="Q74" i="19" s="1"/>
  <c r="P52" i="19"/>
  <c r="P119" i="19" s="1"/>
  <c r="O52" i="19"/>
  <c r="O119" i="19" s="1"/>
  <c r="N52" i="19"/>
  <c r="N119" i="19" s="1"/>
  <c r="M52" i="19"/>
  <c r="M119" i="19" s="1"/>
  <c r="L52" i="19"/>
  <c r="L74" i="19" s="1"/>
  <c r="K52" i="19"/>
  <c r="K119" i="19" s="1"/>
  <c r="J52" i="19"/>
  <c r="J119" i="19" s="1"/>
  <c r="I52" i="19"/>
  <c r="I119" i="19" s="1"/>
  <c r="H52" i="19"/>
  <c r="H119" i="19" s="1"/>
  <c r="G52" i="19"/>
  <c r="G119" i="19" s="1"/>
  <c r="F52" i="19"/>
  <c r="F119" i="19" s="1"/>
  <c r="E52" i="19"/>
  <c r="E74" i="19" s="1"/>
  <c r="D52" i="19"/>
  <c r="D74" i="19" s="1"/>
  <c r="B52" i="19"/>
  <c r="AM51" i="19"/>
  <c r="AM118" i="19" s="1"/>
  <c r="AL51" i="19"/>
  <c r="AL73" i="19" s="1"/>
  <c r="AK51" i="19"/>
  <c r="AK73" i="19" s="1"/>
  <c r="AJ51" i="19"/>
  <c r="AJ118" i="19" s="1"/>
  <c r="AI51" i="19"/>
  <c r="AI118" i="19" s="1"/>
  <c r="AH51" i="19"/>
  <c r="AH118" i="19" s="1"/>
  <c r="AG51" i="19"/>
  <c r="AG118" i="19" s="1"/>
  <c r="AF51" i="19"/>
  <c r="AF118" i="19" s="1"/>
  <c r="AE51" i="19"/>
  <c r="AE118" i="19" s="1"/>
  <c r="AD51" i="19"/>
  <c r="AD73" i="19" s="1"/>
  <c r="AC51" i="19"/>
  <c r="AC118" i="19" s="1"/>
  <c r="AB51" i="19"/>
  <c r="AB118" i="19" s="1"/>
  <c r="AA51" i="19"/>
  <c r="AA118" i="19" s="1"/>
  <c r="Z51" i="19"/>
  <c r="Z73" i="19" s="1"/>
  <c r="Y51" i="19"/>
  <c r="Y73" i="19" s="1"/>
  <c r="X51" i="19"/>
  <c r="X118" i="19" s="1"/>
  <c r="W51" i="19"/>
  <c r="W118" i="19" s="1"/>
  <c r="V51" i="19"/>
  <c r="V73" i="19" s="1"/>
  <c r="U51" i="19"/>
  <c r="U73" i="19" s="1"/>
  <c r="T51" i="19"/>
  <c r="T118" i="19" s="1"/>
  <c r="S51" i="19"/>
  <c r="S118" i="19" s="1"/>
  <c r="R51" i="19"/>
  <c r="R118" i="19" s="1"/>
  <c r="Q51" i="19"/>
  <c r="Q118" i="19" s="1"/>
  <c r="P51" i="19"/>
  <c r="P118" i="19" s="1"/>
  <c r="O51" i="19"/>
  <c r="O118" i="19" s="1"/>
  <c r="N51" i="19"/>
  <c r="N73" i="19" s="1"/>
  <c r="M51" i="19"/>
  <c r="M118" i="19" s="1"/>
  <c r="L51" i="19"/>
  <c r="L118" i="19" s="1"/>
  <c r="K51" i="19"/>
  <c r="K118" i="19" s="1"/>
  <c r="J51" i="19"/>
  <c r="J73" i="19" s="1"/>
  <c r="I51" i="19"/>
  <c r="I73" i="19" s="1"/>
  <c r="H51" i="19"/>
  <c r="H118" i="19" s="1"/>
  <c r="G51" i="19"/>
  <c r="G118" i="19" s="1"/>
  <c r="F51" i="19"/>
  <c r="F73" i="19" s="1"/>
  <c r="E51" i="19"/>
  <c r="E73" i="19" s="1"/>
  <c r="D51" i="19"/>
  <c r="D118" i="19" s="1"/>
  <c r="B51" i="19"/>
  <c r="AM50" i="19"/>
  <c r="AM72" i="19" s="1"/>
  <c r="AL50" i="19"/>
  <c r="AL72" i="19" s="1"/>
  <c r="AK50" i="19"/>
  <c r="AK117" i="19" s="1"/>
  <c r="AJ50" i="19"/>
  <c r="AJ117" i="19" s="1"/>
  <c r="AI50" i="19"/>
  <c r="AI117" i="19" s="1"/>
  <c r="AH50" i="19"/>
  <c r="AH117" i="19" s="1"/>
  <c r="AG50" i="19"/>
  <c r="AG117" i="19" s="1"/>
  <c r="AF50" i="19"/>
  <c r="AF117" i="19" s="1"/>
  <c r="AE50" i="19"/>
  <c r="AE72" i="19" s="1"/>
  <c r="AD50" i="19"/>
  <c r="AD117" i="19" s="1"/>
  <c r="AC50" i="19"/>
  <c r="AC117" i="19" s="1"/>
  <c r="AB50" i="19"/>
  <c r="AB117" i="19" s="1"/>
  <c r="AA50" i="19"/>
  <c r="AA72" i="19" s="1"/>
  <c r="Z50" i="19"/>
  <c r="Z117" i="19" s="1"/>
  <c r="Y50" i="19"/>
  <c r="Y117" i="19" s="1"/>
  <c r="X50" i="19"/>
  <c r="X117" i="19" s="1"/>
  <c r="W50" i="19"/>
  <c r="W72" i="19" s="1"/>
  <c r="V50" i="19"/>
  <c r="V72" i="19" s="1"/>
  <c r="U50" i="19"/>
  <c r="U117" i="19" s="1"/>
  <c r="T50" i="19"/>
  <c r="T117" i="19" s="1"/>
  <c r="S50" i="19"/>
  <c r="S117" i="19" s="1"/>
  <c r="R50" i="19"/>
  <c r="R117" i="19" s="1"/>
  <c r="Q50" i="19"/>
  <c r="Q117" i="19" s="1"/>
  <c r="P50" i="19"/>
  <c r="P117" i="19" s="1"/>
  <c r="O50" i="19"/>
  <c r="O72" i="19" s="1"/>
  <c r="N50" i="19"/>
  <c r="N117" i="19" s="1"/>
  <c r="M50" i="19"/>
  <c r="M117" i="19" s="1"/>
  <c r="L50" i="19"/>
  <c r="L117" i="19" s="1"/>
  <c r="K50" i="19"/>
  <c r="K72" i="19" s="1"/>
  <c r="J50" i="19"/>
  <c r="J117" i="19" s="1"/>
  <c r="I50" i="19"/>
  <c r="I117" i="19" s="1"/>
  <c r="H50" i="19"/>
  <c r="H117" i="19" s="1"/>
  <c r="G50" i="19"/>
  <c r="G72" i="19" s="1"/>
  <c r="F50" i="19"/>
  <c r="F72" i="19" s="1"/>
  <c r="E50" i="19"/>
  <c r="E117" i="19" s="1"/>
  <c r="D50" i="19"/>
  <c r="D117" i="19" s="1"/>
  <c r="B50" i="19"/>
  <c r="AM49" i="19"/>
  <c r="AM116" i="19" s="1"/>
  <c r="AL49" i="19"/>
  <c r="AL116" i="19" s="1"/>
  <c r="AK49" i="19"/>
  <c r="AK116" i="19" s="1"/>
  <c r="AJ49" i="19"/>
  <c r="AJ71" i="19" s="1"/>
  <c r="AI49" i="19"/>
  <c r="AI116" i="19" s="1"/>
  <c r="AH49" i="19"/>
  <c r="AH116" i="19" s="1"/>
  <c r="AG49" i="19"/>
  <c r="AG116" i="19" s="1"/>
  <c r="AF49" i="19"/>
  <c r="AF71" i="19" s="1"/>
  <c r="AE49" i="19"/>
  <c r="AE116" i="19" s="1"/>
  <c r="AD49" i="19"/>
  <c r="AD116" i="19" s="1"/>
  <c r="AC49" i="19"/>
  <c r="AC116" i="19" s="1"/>
  <c r="AB49" i="19"/>
  <c r="AB71" i="19" s="1"/>
  <c r="AA49" i="19"/>
  <c r="AA71" i="19" s="1"/>
  <c r="Z49" i="19"/>
  <c r="Z116" i="19" s="1"/>
  <c r="Y49" i="19"/>
  <c r="Y116" i="19" s="1"/>
  <c r="X49" i="19"/>
  <c r="X116" i="19" s="1"/>
  <c r="W49" i="19"/>
  <c r="W116" i="19" s="1"/>
  <c r="V49" i="19"/>
  <c r="V116" i="19" s="1"/>
  <c r="U49" i="19"/>
  <c r="U116" i="19" s="1"/>
  <c r="T49" i="19"/>
  <c r="T71" i="19" s="1"/>
  <c r="S49" i="19"/>
  <c r="S116" i="19" s="1"/>
  <c r="R49" i="19"/>
  <c r="R116" i="19" s="1"/>
  <c r="Q49" i="19"/>
  <c r="Q116" i="19" s="1"/>
  <c r="P49" i="19"/>
  <c r="P71" i="19" s="1"/>
  <c r="O49" i="19"/>
  <c r="O116" i="19" s="1"/>
  <c r="N49" i="19"/>
  <c r="N116" i="19" s="1"/>
  <c r="M49" i="19"/>
  <c r="M116" i="19" s="1"/>
  <c r="L49" i="19"/>
  <c r="L71" i="19" s="1"/>
  <c r="K49" i="19"/>
  <c r="K71" i="19" s="1"/>
  <c r="J49" i="19"/>
  <c r="J116" i="19" s="1"/>
  <c r="I49" i="19"/>
  <c r="I116" i="19" s="1"/>
  <c r="H49" i="19"/>
  <c r="H116" i="19" s="1"/>
  <c r="G49" i="19"/>
  <c r="G116" i="19" s="1"/>
  <c r="F49" i="19"/>
  <c r="F116" i="19" s="1"/>
  <c r="E49" i="19"/>
  <c r="E116" i="19" s="1"/>
  <c r="D49" i="19"/>
  <c r="D71" i="19" s="1"/>
  <c r="B49" i="19"/>
  <c r="AM48" i="19"/>
  <c r="AM115" i="19" s="1"/>
  <c r="AL48" i="19"/>
  <c r="AL115" i="19" s="1"/>
  <c r="AK48" i="19"/>
  <c r="AK70" i="19" s="1"/>
  <c r="AJ48" i="19"/>
  <c r="AJ115" i="19" s="1"/>
  <c r="AI48" i="19"/>
  <c r="AI115" i="19" s="1"/>
  <c r="AH48" i="19"/>
  <c r="AH115" i="19" s="1"/>
  <c r="AG48" i="19"/>
  <c r="AG70" i="19" s="1"/>
  <c r="AF48" i="19"/>
  <c r="AF70" i="19" s="1"/>
  <c r="AE48" i="19"/>
  <c r="AE115" i="19" s="1"/>
  <c r="AD48" i="19"/>
  <c r="AD115" i="19" s="1"/>
  <c r="AC48" i="19"/>
  <c r="AC115" i="19" s="1"/>
  <c r="AB48" i="19"/>
  <c r="AB115" i="19" s="1"/>
  <c r="AA48" i="19"/>
  <c r="AA115" i="19" s="1"/>
  <c r="Z48" i="19"/>
  <c r="Z115" i="19" s="1"/>
  <c r="Y48" i="19"/>
  <c r="Y70" i="19" s="1"/>
  <c r="X48" i="19"/>
  <c r="X115" i="19" s="1"/>
  <c r="W48" i="19"/>
  <c r="W115" i="19" s="1"/>
  <c r="V48" i="19"/>
  <c r="V115" i="19" s="1"/>
  <c r="U48" i="19"/>
  <c r="U70" i="19" s="1"/>
  <c r="T48" i="19"/>
  <c r="T115" i="19" s="1"/>
  <c r="S48" i="19"/>
  <c r="S115" i="19" s="1"/>
  <c r="R48" i="19"/>
  <c r="R115" i="19" s="1"/>
  <c r="Q48" i="19"/>
  <c r="Q70" i="19" s="1"/>
  <c r="P48" i="19"/>
  <c r="P70" i="19" s="1"/>
  <c r="O48" i="19"/>
  <c r="O115" i="19" s="1"/>
  <c r="N48" i="19"/>
  <c r="N115" i="19" s="1"/>
  <c r="M48" i="19"/>
  <c r="M115" i="19" s="1"/>
  <c r="L48" i="19"/>
  <c r="L115" i="19" s="1"/>
  <c r="K48" i="19"/>
  <c r="K115" i="19" s="1"/>
  <c r="J48" i="19"/>
  <c r="J115" i="19" s="1"/>
  <c r="I48" i="19"/>
  <c r="I70" i="19" s="1"/>
  <c r="H48" i="19"/>
  <c r="H115" i="19" s="1"/>
  <c r="G48" i="19"/>
  <c r="G115" i="19" s="1"/>
  <c r="F48" i="19"/>
  <c r="F115" i="19" s="1"/>
  <c r="E48" i="19"/>
  <c r="E70" i="19" s="1"/>
  <c r="D48" i="19"/>
  <c r="D115" i="19" s="1"/>
  <c r="B48" i="19"/>
  <c r="B45" i="19"/>
  <c r="B44" i="19"/>
  <c r="B43" i="19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Z183" i="19"/>
  <c r="Y114" i="19"/>
  <c r="E183" i="19"/>
  <c r="AB135" i="21" l="1"/>
  <c r="Z10" i="12" s="1"/>
  <c r="AA8" i="12" s="1"/>
  <c r="AC135" i="21"/>
  <c r="AA10" i="12" s="1"/>
  <c r="AB8" i="12" s="1"/>
  <c r="K135" i="21"/>
  <c r="I10" i="12" s="1"/>
  <c r="J8" i="12" s="1"/>
  <c r="J135" i="21"/>
  <c r="H10" i="12" s="1"/>
  <c r="I8" i="12" s="1"/>
  <c r="I11" i="12" s="1"/>
  <c r="AD135" i="21"/>
  <c r="AB10" i="12" s="1"/>
  <c r="AC8" i="12" s="1"/>
  <c r="E168" i="21"/>
  <c r="E181" i="21" s="1"/>
  <c r="AE135" i="21"/>
  <c r="AC10" i="12" s="1"/>
  <c r="AD8" i="12" s="1"/>
  <c r="X135" i="21"/>
  <c r="V10" i="12" s="1"/>
  <c r="W8" i="12" s="1"/>
  <c r="N135" i="21"/>
  <c r="L10" i="12" s="1"/>
  <c r="M8" i="12" s="1"/>
  <c r="I135" i="21"/>
  <c r="G10" i="12" s="1"/>
  <c r="H8" i="12" s="1"/>
  <c r="F135" i="21"/>
  <c r="D10" i="12" s="1"/>
  <c r="E8" i="12" s="1"/>
  <c r="AA135" i="21"/>
  <c r="Y10" i="12" s="1"/>
  <c r="Z8" i="12" s="1"/>
  <c r="Z135" i="21"/>
  <c r="X10" i="12" s="1"/>
  <c r="Y8" i="12" s="1"/>
  <c r="W135" i="21"/>
  <c r="U10" i="12" s="1"/>
  <c r="V8" i="12" s="1"/>
  <c r="V135" i="21"/>
  <c r="T10" i="12" s="1"/>
  <c r="U8" i="12" s="1"/>
  <c r="P135" i="21"/>
  <c r="N10" i="12" s="1"/>
  <c r="O8" i="12" s="1"/>
  <c r="AI135" i="21"/>
  <c r="AG10" i="12" s="1"/>
  <c r="AH8" i="12" s="1"/>
  <c r="AF135" i="21"/>
  <c r="AD10" i="12" s="1"/>
  <c r="AE8" i="12" s="1"/>
  <c r="D135" i="21"/>
  <c r="B10" i="12" s="1"/>
  <c r="C8" i="12" s="1"/>
  <c r="AH135" i="21"/>
  <c r="AF10" i="12" s="1"/>
  <c r="AG8" i="12" s="1"/>
  <c r="AJ135" i="21"/>
  <c r="AH10" i="12" s="1"/>
  <c r="AI8" i="12" s="1"/>
  <c r="D189" i="21"/>
  <c r="L135" i="21"/>
  <c r="J10" i="12" s="1"/>
  <c r="K8" i="12" s="1"/>
  <c r="G135" i="21"/>
  <c r="E10" i="12" s="1"/>
  <c r="F8" i="12" s="1"/>
  <c r="F11" i="12" s="1"/>
  <c r="AM135" i="21"/>
  <c r="AK10" i="12" s="1"/>
  <c r="U200" i="21"/>
  <c r="AF202" i="21"/>
  <c r="AL135" i="21"/>
  <c r="AJ10" i="12" s="1"/>
  <c r="AK8" i="12" s="1"/>
  <c r="O135" i="21"/>
  <c r="M10" i="12" s="1"/>
  <c r="N8" i="12" s="1"/>
  <c r="AG135" i="21"/>
  <c r="AE10" i="12" s="1"/>
  <c r="AF8" i="12" s="1"/>
  <c r="H135" i="21"/>
  <c r="F10" i="12" s="1"/>
  <c r="G8" i="12" s="1"/>
  <c r="AK135" i="21"/>
  <c r="AI10" i="12" s="1"/>
  <c r="AJ8" i="12" s="1"/>
  <c r="Y135" i="21"/>
  <c r="W10" i="12" s="1"/>
  <c r="X8" i="12" s="1"/>
  <c r="E135" i="21"/>
  <c r="C10" i="12" s="1"/>
  <c r="D8" i="12" s="1"/>
  <c r="T135" i="21"/>
  <c r="R10" i="12" s="1"/>
  <c r="S8" i="12" s="1"/>
  <c r="Q135" i="21"/>
  <c r="O10" i="12" s="1"/>
  <c r="P8" i="12" s="1"/>
  <c r="P11" i="12" s="1"/>
  <c r="D191" i="21"/>
  <c r="E191" i="21"/>
  <c r="P171" i="21"/>
  <c r="P148" i="21"/>
  <c r="W145" i="21"/>
  <c r="AL152" i="21"/>
  <c r="AE141" i="21"/>
  <c r="Q112" i="21"/>
  <c r="O9" i="12" s="1"/>
  <c r="O11" i="12" s="1"/>
  <c r="Q138" i="21"/>
  <c r="L152" i="21"/>
  <c r="AL146" i="21"/>
  <c r="AL192" i="21" s="1"/>
  <c r="T157" i="21"/>
  <c r="T180" i="21" s="1"/>
  <c r="U141" i="21"/>
  <c r="AG151" i="21"/>
  <c r="Z144" i="21"/>
  <c r="AG139" i="21"/>
  <c r="W143" i="21"/>
  <c r="E141" i="21"/>
  <c r="G154" i="21"/>
  <c r="AC139" i="21"/>
  <c r="AI149" i="21"/>
  <c r="AI172" i="21" s="1"/>
  <c r="Y157" i="21"/>
  <c r="Y180" i="21" s="1"/>
  <c r="AI156" i="21"/>
  <c r="M145" i="21"/>
  <c r="H152" i="21"/>
  <c r="H175" i="21" s="1"/>
  <c r="P139" i="21"/>
  <c r="P149" i="21"/>
  <c r="P172" i="21" s="1"/>
  <c r="P195" i="21" s="1"/>
  <c r="V151" i="21"/>
  <c r="V174" i="21" s="1"/>
  <c r="R155" i="21"/>
  <c r="R178" i="21" s="1"/>
  <c r="L140" i="21"/>
  <c r="L142" i="21"/>
  <c r="AL148" i="21"/>
  <c r="T176" i="21"/>
  <c r="T153" i="21"/>
  <c r="V112" i="21"/>
  <c r="T9" i="12" s="1"/>
  <c r="V138" i="21"/>
  <c r="AD139" i="21"/>
  <c r="AE162" i="21" s="1"/>
  <c r="AJ142" i="21"/>
  <c r="AJ165" i="21" s="1"/>
  <c r="AE142" i="21"/>
  <c r="AE165" i="21" s="1"/>
  <c r="K144" i="21"/>
  <c r="AD140" i="21"/>
  <c r="AA149" i="21"/>
  <c r="AA172" i="21" s="1"/>
  <c r="AB140" i="21"/>
  <c r="AF148" i="21"/>
  <c r="AF171" i="21" s="1"/>
  <c r="X140" i="21"/>
  <c r="AF142" i="21"/>
  <c r="AF165" i="21" s="1"/>
  <c r="AG144" i="21"/>
  <c r="AG167" i="21" s="1"/>
  <c r="S178" i="21"/>
  <c r="S155" i="21"/>
  <c r="AJ152" i="21"/>
  <c r="P157" i="21"/>
  <c r="P180" i="21" s="1"/>
  <c r="F153" i="21"/>
  <c r="F176" i="21" s="1"/>
  <c r="M144" i="21"/>
  <c r="AC153" i="21"/>
  <c r="AC176" i="21" s="1"/>
  <c r="N151" i="21"/>
  <c r="N174" i="21" s="1"/>
  <c r="N112" i="21"/>
  <c r="L9" i="12" s="1"/>
  <c r="L11" i="12" s="1"/>
  <c r="N138" i="21"/>
  <c r="U142" i="21"/>
  <c r="U165" i="21"/>
  <c r="AM155" i="21"/>
  <c r="AM178" i="21" s="1"/>
  <c r="E139" i="21"/>
  <c r="F156" i="21"/>
  <c r="Q151" i="21"/>
  <c r="Q174" i="21" s="1"/>
  <c r="Z141" i="21"/>
  <c r="AA184" i="21"/>
  <c r="AA112" i="21"/>
  <c r="Y9" i="12" s="1"/>
  <c r="Y11" i="12" s="1"/>
  <c r="AA138" i="21"/>
  <c r="X151" i="21"/>
  <c r="X112" i="21"/>
  <c r="V9" i="12" s="1"/>
  <c r="X138" i="21"/>
  <c r="AE154" i="21"/>
  <c r="V146" i="21"/>
  <c r="V192" i="21" s="1"/>
  <c r="D112" i="21"/>
  <c r="B9" i="12" s="1"/>
  <c r="D138" i="21"/>
  <c r="Y150" i="21"/>
  <c r="T151" i="21"/>
  <c r="T174" i="21" s="1"/>
  <c r="P143" i="21"/>
  <c r="P166" i="21" s="1"/>
  <c r="P189" i="21" s="1"/>
  <c r="W148" i="21"/>
  <c r="W171" i="21" s="1"/>
  <c r="L155" i="21"/>
  <c r="O155" i="21"/>
  <c r="O178" i="21" s="1"/>
  <c r="P201" i="21" s="1"/>
  <c r="G153" i="21"/>
  <c r="G145" i="21"/>
  <c r="AD141" i="21"/>
  <c r="R142" i="21"/>
  <c r="R165" i="21" s="1"/>
  <c r="AC146" i="21"/>
  <c r="AC192" i="21" s="1"/>
  <c r="AM151" i="21"/>
  <c r="AM174" i="21" s="1"/>
  <c r="Y147" i="21"/>
  <c r="Y170" i="21" s="1"/>
  <c r="AK156" i="21"/>
  <c r="AJ143" i="21"/>
  <c r="F146" i="21"/>
  <c r="F192" i="21" s="1"/>
  <c r="H156" i="21"/>
  <c r="X148" i="21"/>
  <c r="X171" i="21" s="1"/>
  <c r="G143" i="21"/>
  <c r="M150" i="21"/>
  <c r="V156" i="21"/>
  <c r="Z148" i="21"/>
  <c r="Z171" i="21" s="1"/>
  <c r="X155" i="21"/>
  <c r="Y153" i="21"/>
  <c r="Y176" i="21" s="1"/>
  <c r="Z199" i="21" s="1"/>
  <c r="X149" i="21"/>
  <c r="X172" i="21" s="1"/>
  <c r="T146" i="21"/>
  <c r="T192" i="21" s="1"/>
  <c r="W112" i="21"/>
  <c r="U9" i="12" s="1"/>
  <c r="W138" i="21"/>
  <c r="AH157" i="21"/>
  <c r="AH180" i="21" s="1"/>
  <c r="R148" i="21"/>
  <c r="R171" i="21" s="1"/>
  <c r="T148" i="21"/>
  <c r="T171" i="21" s="1"/>
  <c r="L149" i="21"/>
  <c r="L172" i="21" s="1"/>
  <c r="L195" i="21" s="1"/>
  <c r="AL150" i="21"/>
  <c r="AK157" i="21"/>
  <c r="AK180" i="21"/>
  <c r="X144" i="21"/>
  <c r="X167" i="21" s="1"/>
  <c r="K145" i="21"/>
  <c r="F155" i="21"/>
  <c r="F178" i="21" s="1"/>
  <c r="H157" i="21"/>
  <c r="Z139" i="21"/>
  <c r="AJ153" i="21"/>
  <c r="AJ176" i="21" s="1"/>
  <c r="T156" i="21"/>
  <c r="P140" i="21"/>
  <c r="Z156" i="21"/>
  <c r="P142" i="21"/>
  <c r="P165" i="21" s="1"/>
  <c r="Y140" i="21"/>
  <c r="AG140" i="21"/>
  <c r="H153" i="21"/>
  <c r="E146" i="21"/>
  <c r="E192" i="21" s="1"/>
  <c r="R154" i="21"/>
  <c r="G151" i="21"/>
  <c r="G174" i="21" s="1"/>
  <c r="Q147" i="21"/>
  <c r="Q170" i="21" s="1"/>
  <c r="V149" i="21"/>
  <c r="S141" i="21"/>
  <c r="S164" i="21" s="1"/>
  <c r="J152" i="21"/>
  <c r="J175" i="21" s="1"/>
  <c r="Y141" i="21"/>
  <c r="Y164" i="21" s="1"/>
  <c r="N156" i="21"/>
  <c r="O179" i="21" s="1"/>
  <c r="X147" i="21"/>
  <c r="AK146" i="21"/>
  <c r="AK192" i="21" s="1"/>
  <c r="AB139" i="21"/>
  <c r="X139" i="21"/>
  <c r="E152" i="21"/>
  <c r="Z112" i="21"/>
  <c r="X9" i="12" s="1"/>
  <c r="Z138" i="21"/>
  <c r="J145" i="21"/>
  <c r="AI154" i="21"/>
  <c r="AI177" i="21" s="1"/>
  <c r="AB148" i="21"/>
  <c r="AB171" i="21" s="1"/>
  <c r="D139" i="21"/>
  <c r="AE175" i="21"/>
  <c r="AE152" i="21"/>
  <c r="H144" i="21"/>
  <c r="AE140" i="21"/>
  <c r="AJ141" i="21"/>
  <c r="Q146" i="21"/>
  <c r="Q192" i="21" s="1"/>
  <c r="AL149" i="21"/>
  <c r="AL172" i="21" s="1"/>
  <c r="V144" i="21"/>
  <c r="N140" i="21"/>
  <c r="P156" i="21"/>
  <c r="AL112" i="21"/>
  <c r="AJ9" i="12" s="1"/>
  <c r="AL138" i="21"/>
  <c r="AA152" i="21"/>
  <c r="P145" i="21"/>
  <c r="Y145" i="21"/>
  <c r="T145" i="21"/>
  <c r="AL145" i="21"/>
  <c r="F141" i="21"/>
  <c r="F164" i="21" s="1"/>
  <c r="F157" i="21"/>
  <c r="F180" i="21" s="1"/>
  <c r="W151" i="21"/>
  <c r="W174" i="21"/>
  <c r="L141" i="21"/>
  <c r="E154" i="21"/>
  <c r="E177" i="21" s="1"/>
  <c r="H154" i="21"/>
  <c r="H177" i="21" s="1"/>
  <c r="N146" i="21"/>
  <c r="N192" i="21" s="1"/>
  <c r="M174" i="21"/>
  <c r="M151" i="21"/>
  <c r="R141" i="21"/>
  <c r="R164" i="21" s="1"/>
  <c r="E163" i="21"/>
  <c r="D140" i="21"/>
  <c r="F163" i="21" s="1"/>
  <c r="I156" i="21"/>
  <c r="AL157" i="21"/>
  <c r="AL180" i="21" s="1"/>
  <c r="AM203" i="21" s="1"/>
  <c r="I150" i="21"/>
  <c r="AB141" i="21"/>
  <c r="AB164" i="21" s="1"/>
  <c r="D157" i="21"/>
  <c r="D180" i="21" s="1"/>
  <c r="D203" i="21" s="1"/>
  <c r="K156" i="21"/>
  <c r="L179" i="21" s="1"/>
  <c r="AB149" i="21"/>
  <c r="W144" i="21"/>
  <c r="W167" i="21" s="1"/>
  <c r="W150" i="21"/>
  <c r="V148" i="21"/>
  <c r="Y143" i="21"/>
  <c r="AE153" i="21"/>
  <c r="AE176" i="21" s="1"/>
  <c r="S112" i="21"/>
  <c r="Q9" i="12" s="1"/>
  <c r="Q11" i="12" s="1"/>
  <c r="S138" i="21"/>
  <c r="S184" i="21" s="1"/>
  <c r="AE112" i="21"/>
  <c r="AC9" i="12" s="1"/>
  <c r="AE138" i="21"/>
  <c r="AM175" i="21"/>
  <c r="D176" i="21"/>
  <c r="D199" i="21" s="1"/>
  <c r="P174" i="21"/>
  <c r="Z151" i="21"/>
  <c r="Z174" i="21" s="1"/>
  <c r="O154" i="21"/>
  <c r="O177" i="21" s="1"/>
  <c r="O200" i="21" s="1"/>
  <c r="AK149" i="21"/>
  <c r="AK172" i="21" s="1"/>
  <c r="G139" i="21"/>
  <c r="P146" i="21"/>
  <c r="P192" i="21" s="1"/>
  <c r="Q143" i="21"/>
  <c r="AK152" i="21"/>
  <c r="AF147" i="21"/>
  <c r="AF170" i="21" s="1"/>
  <c r="Z140" i="21"/>
  <c r="AI146" i="21"/>
  <c r="AI192" i="21" s="1"/>
  <c r="Q142" i="21"/>
  <c r="Q165" i="21" s="1"/>
  <c r="T150" i="21"/>
  <c r="AG153" i="21"/>
  <c r="AG176" i="21" s="1"/>
  <c r="AG149" i="21"/>
  <c r="AI147" i="21"/>
  <c r="AI170" i="21" s="1"/>
  <c r="Z180" i="21"/>
  <c r="Z203" i="21" s="1"/>
  <c r="Z157" i="21"/>
  <c r="AF157" i="21"/>
  <c r="AF180" i="21" s="1"/>
  <c r="AH154" i="21"/>
  <c r="S166" i="21"/>
  <c r="S143" i="21"/>
  <c r="AG112" i="21"/>
  <c r="AE9" i="12" s="1"/>
  <c r="AG138" i="21"/>
  <c r="O153" i="21"/>
  <c r="O176" i="21" s="1"/>
  <c r="W149" i="21"/>
  <c r="AI145" i="21"/>
  <c r="AJ168" i="21" s="1"/>
  <c r="AJ181" i="21" s="1"/>
  <c r="AH148" i="21"/>
  <c r="AH171" i="21" s="1"/>
  <c r="U171" i="21"/>
  <c r="U148" i="21"/>
  <c r="AK112" i="21"/>
  <c r="AI9" i="12" s="1"/>
  <c r="AK138" i="21"/>
  <c r="M149" i="21"/>
  <c r="M172" i="21" s="1"/>
  <c r="AJ144" i="21"/>
  <c r="AJ167" i="21" s="1"/>
  <c r="O139" i="21"/>
  <c r="AG142" i="21"/>
  <c r="AD145" i="21"/>
  <c r="AE168" i="21" s="1"/>
  <c r="AE181" i="21" s="1"/>
  <c r="M146" i="21"/>
  <c r="M192" i="21" s="1"/>
  <c r="AK144" i="21"/>
  <c r="AH140" i="21"/>
  <c r="AD112" i="21"/>
  <c r="AB9" i="12" s="1"/>
  <c r="AD138" i="21"/>
  <c r="L154" i="21"/>
  <c r="L177" i="21" s="1"/>
  <c r="AD152" i="21"/>
  <c r="AD175" i="21"/>
  <c r="T152" i="21"/>
  <c r="M164" i="21"/>
  <c r="M141" i="21"/>
  <c r="Q154" i="21"/>
  <c r="J112" i="21"/>
  <c r="H9" i="12" s="1"/>
  <c r="H11" i="12" s="1"/>
  <c r="J138" i="21"/>
  <c r="AA155" i="21"/>
  <c r="AA178" i="21" s="1"/>
  <c r="AB152" i="21"/>
  <c r="AB175" i="21" s="1"/>
  <c r="N149" i="21"/>
  <c r="Z142" i="21"/>
  <c r="Z155" i="21"/>
  <c r="Z178" i="21" s="1"/>
  <c r="AK150" i="21"/>
  <c r="Y146" i="21"/>
  <c r="Y192" i="21" s="1"/>
  <c r="D142" i="21"/>
  <c r="F149" i="21"/>
  <c r="X152" i="21"/>
  <c r="X175" i="21" s="1"/>
  <c r="M153" i="21"/>
  <c r="M176" i="21" s="1"/>
  <c r="X153" i="21"/>
  <c r="X176" i="21" s="1"/>
  <c r="K139" i="21"/>
  <c r="I146" i="21"/>
  <c r="I192" i="21" s="1"/>
  <c r="V145" i="21"/>
  <c r="AC112" i="21"/>
  <c r="AA9" i="12" s="1"/>
  <c r="AC138" i="21"/>
  <c r="R145" i="21"/>
  <c r="S168" i="21" s="1"/>
  <c r="S181" i="21" s="1"/>
  <c r="S153" i="21"/>
  <c r="P152" i="21"/>
  <c r="O143" i="21"/>
  <c r="O166" i="21" s="1"/>
  <c r="AC145" i="21"/>
  <c r="AD168" i="21" s="1"/>
  <c r="AD181" i="21" s="1"/>
  <c r="F143" i="21"/>
  <c r="F166" i="21" s="1"/>
  <c r="G140" i="21"/>
  <c r="G163" i="21" s="1"/>
  <c r="J156" i="21"/>
  <c r="K179" i="21" s="1"/>
  <c r="AB145" i="21"/>
  <c r="AC168" i="21" s="1"/>
  <c r="AC181" i="21" s="1"/>
  <c r="AJ146" i="21"/>
  <c r="AJ192" i="21" s="1"/>
  <c r="AH147" i="21"/>
  <c r="H147" i="21"/>
  <c r="H170" i="21" s="1"/>
  <c r="AB150" i="21"/>
  <c r="U149" i="21"/>
  <c r="U172" i="21" s="1"/>
  <c r="X150" i="21"/>
  <c r="Q144" i="21"/>
  <c r="Q167" i="21" s="1"/>
  <c r="K151" i="21"/>
  <c r="K174" i="21" s="1"/>
  <c r="T141" i="21"/>
  <c r="T164" i="21" s="1"/>
  <c r="F150" i="21"/>
  <c r="V168" i="21"/>
  <c r="V181" i="21" s="1"/>
  <c r="U145" i="21"/>
  <c r="AD142" i="21"/>
  <c r="AD165" i="21"/>
  <c r="Y174" i="21"/>
  <c r="Y151" i="21"/>
  <c r="U143" i="21"/>
  <c r="U166" i="21" s="1"/>
  <c r="AA150" i="21"/>
  <c r="AA192" i="21"/>
  <c r="AA146" i="21"/>
  <c r="K142" i="21"/>
  <c r="K165" i="21" s="1"/>
  <c r="AB112" i="21"/>
  <c r="Z9" i="12" s="1"/>
  <c r="AB138" i="21"/>
  <c r="AB184" i="21" s="1"/>
  <c r="N139" i="21"/>
  <c r="K155" i="21"/>
  <c r="K178" i="21" s="1"/>
  <c r="W155" i="21"/>
  <c r="W178" i="21" s="1"/>
  <c r="AM139" i="21"/>
  <c r="P144" i="21"/>
  <c r="P167" i="21" s="1"/>
  <c r="AJ155" i="21"/>
  <c r="AJ178" i="21" s="1"/>
  <c r="AE149" i="21"/>
  <c r="AC144" i="21"/>
  <c r="AK140" i="21"/>
  <c r="K141" i="21"/>
  <c r="K164" i="21" s="1"/>
  <c r="W176" i="21"/>
  <c r="X199" i="21" s="1"/>
  <c r="W153" i="21"/>
  <c r="AF146" i="21"/>
  <c r="AF192" i="21" s="1"/>
  <c r="AH144" i="21"/>
  <c r="AH167" i="21" s="1"/>
  <c r="AH190" i="21" s="1"/>
  <c r="O141" i="21"/>
  <c r="AB153" i="21"/>
  <c r="Q145" i="21"/>
  <c r="AH145" i="21"/>
  <c r="AI168" i="21" s="1"/>
  <c r="AI181" i="21" s="1"/>
  <c r="M139" i="21"/>
  <c r="AB144" i="21"/>
  <c r="AD157" i="21"/>
  <c r="AD180" i="21" s="1"/>
  <c r="T139" i="21"/>
  <c r="AK139" i="21"/>
  <c r="AB147" i="21"/>
  <c r="AH146" i="21"/>
  <c r="AH192" i="21" s="1"/>
  <c r="AG156" i="21"/>
  <c r="AH179" i="21" s="1"/>
  <c r="D155" i="21"/>
  <c r="X157" i="21"/>
  <c r="G178" i="21"/>
  <c r="H201" i="21" s="1"/>
  <c r="G155" i="21"/>
  <c r="U150" i="21"/>
  <c r="L157" i="21"/>
  <c r="L180" i="21"/>
  <c r="L203" i="21" s="1"/>
  <c r="K143" i="21"/>
  <c r="J147" i="21"/>
  <c r="J170" i="21" s="1"/>
  <c r="R139" i="21"/>
  <c r="D141" i="21"/>
  <c r="O145" i="21"/>
  <c r="V147" i="21"/>
  <c r="V170" i="21" s="1"/>
  <c r="AI150" i="21"/>
  <c r="AM146" i="21"/>
  <c r="AM192" i="21" s="1"/>
  <c r="T143" i="21"/>
  <c r="J141" i="21"/>
  <c r="H141" i="21"/>
  <c r="J157" i="21"/>
  <c r="J180" i="21" s="1"/>
  <c r="K203" i="21" s="1"/>
  <c r="J149" i="21"/>
  <c r="J172" i="21" s="1"/>
  <c r="T140" i="21"/>
  <c r="D151" i="21"/>
  <c r="D174" i="21" s="1"/>
  <c r="D197" i="21" s="1"/>
  <c r="AF153" i="21"/>
  <c r="AF176" i="21" s="1"/>
  <c r="AF199" i="21" s="1"/>
  <c r="AE151" i="21"/>
  <c r="AE174" i="21" s="1"/>
  <c r="AF144" i="21"/>
  <c r="AF167" i="21" s="1"/>
  <c r="S144" i="21"/>
  <c r="Y112" i="21"/>
  <c r="W9" i="12" s="1"/>
  <c r="Y138" i="21"/>
  <c r="AI157" i="21"/>
  <c r="AI180" i="21" s="1"/>
  <c r="AA153" i="21"/>
  <c r="AF141" i="21"/>
  <c r="AC148" i="21"/>
  <c r="S146" i="21"/>
  <c r="S192" i="21" s="1"/>
  <c r="AK143" i="21"/>
  <c r="AL141" i="21"/>
  <c r="AL164" i="21" s="1"/>
  <c r="I140" i="21"/>
  <c r="D144" i="21"/>
  <c r="D167" i="21" s="1"/>
  <c r="L156" i="21"/>
  <c r="M179" i="21" s="1"/>
  <c r="V154" i="21"/>
  <c r="V177" i="21" s="1"/>
  <c r="V200" i="21" s="1"/>
  <c r="G147" i="21"/>
  <c r="G170" i="21" s="1"/>
  <c r="G152" i="21"/>
  <c r="G175" i="21" s="1"/>
  <c r="V143" i="21"/>
  <c r="V166" i="21" s="1"/>
  <c r="AE139" i="21"/>
  <c r="F112" i="21"/>
  <c r="D9" i="12" s="1"/>
  <c r="D11" i="12" s="1"/>
  <c r="F138" i="21"/>
  <c r="Q155" i="21"/>
  <c r="Q178" i="21" s="1"/>
  <c r="U147" i="21"/>
  <c r="AJ140" i="21"/>
  <c r="J153" i="21"/>
  <c r="J176" i="21" s="1"/>
  <c r="AF151" i="21"/>
  <c r="AF174" i="21" s="1"/>
  <c r="Y148" i="21"/>
  <c r="N145" i="21"/>
  <c r="Q139" i="21"/>
  <c r="K154" i="21"/>
  <c r="K177" i="21" s="1"/>
  <c r="T112" i="21"/>
  <c r="R9" i="12" s="1"/>
  <c r="T138" i="21"/>
  <c r="AC156" i="21"/>
  <c r="AD179" i="21" s="1"/>
  <c r="AM154" i="21"/>
  <c r="AK145" i="21"/>
  <c r="AJ139" i="21"/>
  <c r="S152" i="21"/>
  <c r="S175" i="21" s="1"/>
  <c r="AE148" i="21"/>
  <c r="AE171" i="21" s="1"/>
  <c r="Y142" i="21"/>
  <c r="O140" i="21"/>
  <c r="R112" i="21"/>
  <c r="P9" i="12" s="1"/>
  <c r="R138" i="21"/>
  <c r="D192" i="21"/>
  <c r="D146" i="21"/>
  <c r="AH156" i="21"/>
  <c r="AH155" i="21"/>
  <c r="AH178" i="21" s="1"/>
  <c r="AH201" i="21" s="1"/>
  <c r="X177" i="21"/>
  <c r="X154" i="21"/>
  <c r="E151" i="21"/>
  <c r="K149" i="21"/>
  <c r="K172" i="21"/>
  <c r="AD143" i="21"/>
  <c r="AD166" i="21" s="1"/>
  <c r="AC142" i="21"/>
  <c r="AC165" i="21" s="1"/>
  <c r="AB151" i="21"/>
  <c r="G150" i="21"/>
  <c r="AK148" i="21"/>
  <c r="AK171" i="21" s="1"/>
  <c r="I147" i="21"/>
  <c r="I170" i="21" s="1"/>
  <c r="Z145" i="21"/>
  <c r="I144" i="21"/>
  <c r="AB142" i="21"/>
  <c r="AB165" i="21" s="1"/>
  <c r="U156" i="21"/>
  <c r="G148" i="21"/>
  <c r="G171" i="21" s="1"/>
  <c r="Y156" i="21"/>
  <c r="AH176" i="21"/>
  <c r="AH153" i="21"/>
  <c r="I148" i="21"/>
  <c r="I171" i="21" s="1"/>
  <c r="D173" i="21"/>
  <c r="D196" i="21" s="1"/>
  <c r="AD193" i="21"/>
  <c r="AL153" i="21"/>
  <c r="AL176" i="21" s="1"/>
  <c r="N154" i="21"/>
  <c r="N177" i="21" s="1"/>
  <c r="Y154" i="21"/>
  <c r="Y177" i="21" s="1"/>
  <c r="H142" i="21"/>
  <c r="U144" i="21"/>
  <c r="U167" i="21" s="1"/>
  <c r="S142" i="21"/>
  <c r="S165" i="21" s="1"/>
  <c r="E157" i="21"/>
  <c r="E180" i="21" s="1"/>
  <c r="F203" i="21" s="1"/>
  <c r="Q149" i="21"/>
  <c r="I145" i="21"/>
  <c r="AD151" i="21"/>
  <c r="AD174" i="21" s="1"/>
  <c r="S148" i="21"/>
  <c r="G149" i="21"/>
  <c r="Q156" i="21"/>
  <c r="W165" i="21"/>
  <c r="W142" i="21"/>
  <c r="K147" i="21"/>
  <c r="K170" i="21" s="1"/>
  <c r="F151" i="21"/>
  <c r="E147" i="21"/>
  <c r="E170" i="21" s="1"/>
  <c r="AL144" i="21"/>
  <c r="AL167" i="21" s="1"/>
  <c r="AM190" i="21" s="1"/>
  <c r="AF143" i="21"/>
  <c r="AF166" i="21" s="1"/>
  <c r="AG189" i="21" s="1"/>
  <c r="AH150" i="21"/>
  <c r="Q150" i="21"/>
  <c r="AD154" i="21"/>
  <c r="AD177" i="21" s="1"/>
  <c r="H148" i="21"/>
  <c r="H171" i="21" s="1"/>
  <c r="I154" i="21"/>
  <c r="I165" i="21"/>
  <c r="I142" i="21"/>
  <c r="AD153" i="21"/>
  <c r="AD176" i="21" s="1"/>
  <c r="AH174" i="21"/>
  <c r="AH151" i="21"/>
  <c r="G157" i="21"/>
  <c r="G180" i="21"/>
  <c r="G203" i="21" s="1"/>
  <c r="AB166" i="21"/>
  <c r="AB143" i="21"/>
  <c r="R140" i="21"/>
  <c r="AI151" i="21"/>
  <c r="V142" i="21"/>
  <c r="V165" i="21" s="1"/>
  <c r="H140" i="21"/>
  <c r="AF155" i="21"/>
  <c r="AF178" i="21" s="1"/>
  <c r="AG201" i="21" s="1"/>
  <c r="AA142" i="21"/>
  <c r="AM143" i="21"/>
  <c r="AM166" i="21" s="1"/>
  <c r="X143" i="21"/>
  <c r="X166" i="21" s="1"/>
  <c r="X156" i="21"/>
  <c r="Y179" i="21" s="1"/>
  <c r="AC141" i="21"/>
  <c r="AC164" i="21" s="1"/>
  <c r="L150" i="21"/>
  <c r="K150" i="21"/>
  <c r="H139" i="21"/>
  <c r="AJ154" i="21"/>
  <c r="AJ177" i="21" s="1"/>
  <c r="AJ156" i="21"/>
  <c r="AL143" i="21"/>
  <c r="AL166" i="21" s="1"/>
  <c r="O172" i="21"/>
  <c r="O149" i="21"/>
  <c r="AA154" i="21"/>
  <c r="AA177" i="21" s="1"/>
  <c r="W154" i="21"/>
  <c r="V175" i="21"/>
  <c r="V152" i="21"/>
  <c r="W152" i="21"/>
  <c r="W175" i="21" s="1"/>
  <c r="V141" i="21"/>
  <c r="V164" i="21" s="1"/>
  <c r="O144" i="21"/>
  <c r="O167" i="21" s="1"/>
  <c r="AG170" i="21"/>
  <c r="AG147" i="21"/>
  <c r="E142" i="21"/>
  <c r="E165" i="21" s="1"/>
  <c r="P154" i="21"/>
  <c r="P177" i="21" s="1"/>
  <c r="Q140" i="21"/>
  <c r="AA141" i="21"/>
  <c r="AA164" i="21" s="1"/>
  <c r="AC157" i="21"/>
  <c r="AC180" i="21" s="1"/>
  <c r="H151" i="21"/>
  <c r="H174" i="21" s="1"/>
  <c r="K152" i="21"/>
  <c r="AH143" i="21"/>
  <c r="AH166" i="21" s="1"/>
  <c r="AK155" i="21"/>
  <c r="AK178" i="21" s="1"/>
  <c r="AK201" i="21" s="1"/>
  <c r="Z143" i="21"/>
  <c r="AH149" i="21"/>
  <c r="AI184" i="21"/>
  <c r="AI112" i="21"/>
  <c r="AG9" i="12" s="1"/>
  <c r="AG11" i="12" s="1"/>
  <c r="AI138" i="21"/>
  <c r="E149" i="21"/>
  <c r="AC150" i="21"/>
  <c r="AE157" i="21"/>
  <c r="AA171" i="21"/>
  <c r="AA148" i="21"/>
  <c r="O146" i="21"/>
  <c r="O192" i="21" s="1"/>
  <c r="AL156" i="21"/>
  <c r="AF112" i="21"/>
  <c r="AD9" i="12" s="1"/>
  <c r="AF138" i="21"/>
  <c r="AH142" i="21"/>
  <c r="AH165" i="21" s="1"/>
  <c r="D156" i="21"/>
  <c r="Z154" i="21"/>
  <c r="Z177" i="21" s="1"/>
  <c r="N144" i="21"/>
  <c r="Y152" i="21"/>
  <c r="Y175" i="21" s="1"/>
  <c r="U152" i="21"/>
  <c r="U175" i="21" s="1"/>
  <c r="K153" i="21"/>
  <c r="K176" i="21" s="1"/>
  <c r="O151" i="21"/>
  <c r="Z146" i="21"/>
  <c r="Z192" i="21" s="1"/>
  <c r="U157" i="21"/>
  <c r="U180" i="21" s="1"/>
  <c r="AK142" i="21"/>
  <c r="AK165" i="21"/>
  <c r="AK188" i="21" s="1"/>
  <c r="AJ150" i="21"/>
  <c r="M143" i="21"/>
  <c r="M166" i="21" s="1"/>
  <c r="W140" i="21"/>
  <c r="T155" i="21"/>
  <c r="J142" i="21"/>
  <c r="J165" i="21" s="1"/>
  <c r="M168" i="21"/>
  <c r="M181" i="21" s="1"/>
  <c r="L145" i="21"/>
  <c r="I152" i="21"/>
  <c r="I175" i="21" s="1"/>
  <c r="AE143" i="21"/>
  <c r="AE166" i="21" s="1"/>
  <c r="M157" i="21"/>
  <c r="M180" i="21" s="1"/>
  <c r="AL155" i="21"/>
  <c r="I112" i="21"/>
  <c r="G9" i="12" s="1"/>
  <c r="I138" i="21"/>
  <c r="AK153" i="21"/>
  <c r="AA147" i="21"/>
  <c r="AA170" i="21" s="1"/>
  <c r="P176" i="21"/>
  <c r="P153" i="21"/>
  <c r="R147" i="21"/>
  <c r="R170" i="21" s="1"/>
  <c r="I153" i="21"/>
  <c r="I176" i="21" s="1"/>
  <c r="S151" i="21"/>
  <c r="S174" i="21" s="1"/>
  <c r="X141" i="21"/>
  <c r="X164" i="21" s="1"/>
  <c r="O150" i="21"/>
  <c r="AK147" i="21"/>
  <c r="R153" i="21"/>
  <c r="R176" i="21" s="1"/>
  <c r="O152" i="21"/>
  <c r="O175" i="21" s="1"/>
  <c r="E112" i="21"/>
  <c r="C9" i="12" s="1"/>
  <c r="C11" i="12" s="1"/>
  <c r="E138" i="21"/>
  <c r="N148" i="21"/>
  <c r="G141" i="21"/>
  <c r="G164" i="21" s="1"/>
  <c r="P112" i="21"/>
  <c r="N9" i="12" s="1"/>
  <c r="P138" i="21"/>
  <c r="AD144" i="21"/>
  <c r="AD167" i="21" s="1"/>
  <c r="K148" i="21"/>
  <c r="M148" i="21"/>
  <c r="W156" i="21"/>
  <c r="X179" i="21" s="1"/>
  <c r="W141" i="21"/>
  <c r="W164" i="21" s="1"/>
  <c r="E144" i="21"/>
  <c r="J154" i="21"/>
  <c r="J177" i="21" s="1"/>
  <c r="AH152" i="21"/>
  <c r="AH175" i="21" s="1"/>
  <c r="N155" i="21"/>
  <c r="M152" i="21"/>
  <c r="AM142" i="21"/>
  <c r="AM165" i="21" s="1"/>
  <c r="AJ149" i="21"/>
  <c r="N152" i="21"/>
  <c r="N175" i="21" s="1"/>
  <c r="AC154" i="21"/>
  <c r="J151" i="21"/>
  <c r="J174" i="21" s="1"/>
  <c r="Y155" i="21"/>
  <c r="Y178" i="21" s="1"/>
  <c r="Z201" i="21" s="1"/>
  <c r="U151" i="21"/>
  <c r="U174" i="21" s="1"/>
  <c r="W147" i="21"/>
  <c r="W170" i="21" s="1"/>
  <c r="W193" i="21" s="1"/>
  <c r="O147" i="21"/>
  <c r="Q141" i="21"/>
  <c r="Q164" i="21" s="1"/>
  <c r="Q187" i="21" s="1"/>
  <c r="S156" i="21"/>
  <c r="E150" i="21"/>
  <c r="N142" i="21"/>
  <c r="N165" i="21" s="1"/>
  <c r="N188" i="21" s="1"/>
  <c r="M112" i="21"/>
  <c r="K9" i="12" s="1"/>
  <c r="M138" i="21"/>
  <c r="AG152" i="21"/>
  <c r="X142" i="21"/>
  <c r="D175" i="21"/>
  <c r="D198" i="21" s="1"/>
  <c r="D152" i="21"/>
  <c r="AD146" i="21"/>
  <c r="AD192" i="21" s="1"/>
  <c r="AJ157" i="21"/>
  <c r="AG150" i="21"/>
  <c r="AH139" i="21"/>
  <c r="V155" i="21"/>
  <c r="V178" i="21" s="1"/>
  <c r="AC152" i="21"/>
  <c r="P147" i="21"/>
  <c r="AI142" i="21"/>
  <c r="AI165" i="21" s="1"/>
  <c r="U139" i="21"/>
  <c r="W162" i="21" s="1"/>
  <c r="AE155" i="21"/>
  <c r="AE178" i="21" s="1"/>
  <c r="Z150" i="21"/>
  <c r="AI148" i="21"/>
  <c r="AI171" i="21" s="1"/>
  <c r="F139" i="21"/>
  <c r="E143" i="21"/>
  <c r="Z152" i="21"/>
  <c r="Z175" i="21" s="1"/>
  <c r="M147" i="21"/>
  <c r="M170" i="21" s="1"/>
  <c r="N193" i="21" s="1"/>
  <c r="O112" i="21"/>
  <c r="M9" i="12" s="1"/>
  <c r="O138" i="21"/>
  <c r="AJ112" i="21"/>
  <c r="AH9" i="12" s="1"/>
  <c r="AJ138" i="21"/>
  <c r="AE147" i="21"/>
  <c r="AD155" i="21"/>
  <c r="AD178" i="21" s="1"/>
  <c r="F145" i="21"/>
  <c r="AH112" i="21"/>
  <c r="AF9" i="12" s="1"/>
  <c r="AH138" i="21"/>
  <c r="W157" i="21"/>
  <c r="I155" i="21"/>
  <c r="AM176" i="21"/>
  <c r="AM153" i="21"/>
  <c r="U146" i="21"/>
  <c r="U192" i="21" s="1"/>
  <c r="AF145" i="21"/>
  <c r="AF168" i="21" s="1"/>
  <c r="Z149" i="21"/>
  <c r="Z172" i="21" s="1"/>
  <c r="L146" i="21"/>
  <c r="L192" i="21" s="1"/>
  <c r="Y144" i="21"/>
  <c r="Y167" i="21" s="1"/>
  <c r="Y190" i="21" s="1"/>
  <c r="K112" i="21"/>
  <c r="I9" i="12" s="1"/>
  <c r="K138" i="21"/>
  <c r="H112" i="21"/>
  <c r="F9" i="12" s="1"/>
  <c r="H138" i="21"/>
  <c r="S147" i="21"/>
  <c r="S170" i="21" s="1"/>
  <c r="T193" i="21" s="1"/>
  <c r="V180" i="21"/>
  <c r="D171" i="21"/>
  <c r="I149" i="21"/>
  <c r="I172" i="21" s="1"/>
  <c r="E156" i="21"/>
  <c r="AD150" i="21"/>
  <c r="AI139" i="21"/>
  <c r="X146" i="21"/>
  <c r="X192" i="21" s="1"/>
  <c r="AC143" i="21"/>
  <c r="AC166" i="21" s="1"/>
  <c r="S154" i="21"/>
  <c r="AD149" i="21"/>
  <c r="L143" i="21"/>
  <c r="L166" i="21" s="1"/>
  <c r="L174" i="21"/>
  <c r="L151" i="21"/>
  <c r="X145" i="21"/>
  <c r="S150" i="21"/>
  <c r="AL154" i="21"/>
  <c r="AL177" i="21" s="1"/>
  <c r="J150" i="21"/>
  <c r="L148" i="21"/>
  <c r="L171" i="21" s="1"/>
  <c r="AJ148" i="21"/>
  <c r="AJ171" i="21" s="1"/>
  <c r="S139" i="21"/>
  <c r="AG154" i="21"/>
  <c r="AG145" i="21"/>
  <c r="K140" i="21"/>
  <c r="AB154" i="21"/>
  <c r="AB177" i="21" s="1"/>
  <c r="AB200" i="21" s="1"/>
  <c r="AM149" i="21"/>
  <c r="H146" i="21"/>
  <c r="H192" i="21" s="1"/>
  <c r="AM141" i="21"/>
  <c r="AM164" i="21" s="1"/>
  <c r="AG148" i="21"/>
  <c r="F152" i="21"/>
  <c r="R150" i="21"/>
  <c r="AB155" i="21"/>
  <c r="AB178" i="21" s="1"/>
  <c r="AC201" i="21" s="1"/>
  <c r="AA139" i="21"/>
  <c r="AC162" i="21" s="1"/>
  <c r="Y149" i="21"/>
  <c r="Y172" i="21" s="1"/>
  <c r="U112" i="21"/>
  <c r="S9" i="12" s="1"/>
  <c r="U138" i="21"/>
  <c r="I143" i="21"/>
  <c r="I166" i="21" s="1"/>
  <c r="J189" i="21" s="1"/>
  <c r="AE150" i="21"/>
  <c r="AF173" i="21" s="1"/>
  <c r="AD148" i="21"/>
  <c r="AD171" i="21" s="1"/>
  <c r="AG157" i="21"/>
  <c r="AG180" i="21" s="1"/>
  <c r="AF140" i="21"/>
  <c r="AH163" i="21" s="1"/>
  <c r="AM145" i="21"/>
  <c r="AB156" i="21"/>
  <c r="AC179" i="21" s="1"/>
  <c r="R146" i="21"/>
  <c r="R192" i="21" s="1"/>
  <c r="J155" i="21"/>
  <c r="AL142" i="21"/>
  <c r="AL165" i="21" s="1"/>
  <c r="AM140" i="21"/>
  <c r="U153" i="21"/>
  <c r="AC149" i="21"/>
  <c r="AC172" i="21" s="1"/>
  <c r="L144" i="21"/>
  <c r="L167" i="21" s="1"/>
  <c r="G156" i="21"/>
  <c r="H179" i="21" s="1"/>
  <c r="AI152" i="21"/>
  <c r="AI143" i="21"/>
  <c r="AI166" i="21" s="1"/>
  <c r="D154" i="21"/>
  <c r="D177" i="21" s="1"/>
  <c r="E200" i="21" s="1"/>
  <c r="D200" i="21"/>
  <c r="AJ151" i="21"/>
  <c r="AJ174" i="21" s="1"/>
  <c r="J146" i="21"/>
  <c r="J192" i="21" s="1"/>
  <c r="L153" i="21"/>
  <c r="L176" i="21" s="1"/>
  <c r="R151" i="21"/>
  <c r="J139" i="21"/>
  <c r="U155" i="21"/>
  <c r="U178" i="21" s="1"/>
  <c r="P150" i="21"/>
  <c r="Q173" i="21" s="1"/>
  <c r="AE144" i="21"/>
  <c r="AE167" i="21" s="1"/>
  <c r="AL147" i="21"/>
  <c r="Z147" i="21"/>
  <c r="Z170" i="21" s="1"/>
  <c r="Z193" i="21" s="1"/>
  <c r="Q153" i="21"/>
  <c r="Q176" i="21" s="1"/>
  <c r="T144" i="21"/>
  <c r="T167" i="21" s="1"/>
  <c r="AL151" i="21"/>
  <c r="AI144" i="21"/>
  <c r="AI167" i="21" s="1"/>
  <c r="AI190" i="21" s="1"/>
  <c r="AA144" i="21"/>
  <c r="AA167" i="21" s="1"/>
  <c r="AA156" i="21"/>
  <c r="AB146" i="21"/>
  <c r="AB192" i="21" s="1"/>
  <c r="L147" i="21"/>
  <c r="L170" i="21" s="1"/>
  <c r="M140" i="21"/>
  <c r="J140" i="21"/>
  <c r="N143" i="21"/>
  <c r="X163" i="21"/>
  <c r="V140" i="21"/>
  <c r="AI140" i="21"/>
  <c r="R144" i="21"/>
  <c r="Q157" i="21"/>
  <c r="Q180" i="21" s="1"/>
  <c r="R203" i="21" s="1"/>
  <c r="J148" i="21"/>
  <c r="J171" i="21" s="1"/>
  <c r="AF152" i="21"/>
  <c r="AF175" i="21" s="1"/>
  <c r="V150" i="21"/>
  <c r="AA166" i="21"/>
  <c r="AA143" i="21"/>
  <c r="AK151" i="21"/>
  <c r="AK174" i="21" s="1"/>
  <c r="AA145" i="21"/>
  <c r="AL139" i="21"/>
  <c r="Q148" i="21"/>
  <c r="H143" i="21"/>
  <c r="H166" i="21" s="1"/>
  <c r="AA140" i="21"/>
  <c r="T149" i="21"/>
  <c r="T172" i="21" s="1"/>
  <c r="G146" i="21"/>
  <c r="G192" i="21" s="1"/>
  <c r="I157" i="21"/>
  <c r="I180" i="21"/>
  <c r="J203" i="21" s="1"/>
  <c r="I141" i="21"/>
  <c r="I164" i="21" s="1"/>
  <c r="H149" i="21"/>
  <c r="H172" i="21" s="1"/>
  <c r="I195" i="21" s="1"/>
  <c r="J144" i="21"/>
  <c r="J167" i="21" s="1"/>
  <c r="AM150" i="21"/>
  <c r="W146" i="21"/>
  <c r="W192" i="21" s="1"/>
  <c r="G142" i="21"/>
  <c r="H150" i="21"/>
  <c r="AM148" i="21"/>
  <c r="AM171" i="21" s="1"/>
  <c r="AF149" i="21"/>
  <c r="AF172" i="21" s="1"/>
  <c r="AC151" i="21"/>
  <c r="H145" i="21"/>
  <c r="I168" i="21" s="1"/>
  <c r="I181" i="21" s="1"/>
  <c r="M154" i="21"/>
  <c r="M177" i="21" s="1"/>
  <c r="M200" i="21" s="1"/>
  <c r="N150" i="21"/>
  <c r="AE146" i="21"/>
  <c r="AE192" i="21" s="1"/>
  <c r="Y139" i="21"/>
  <c r="AG141" i="21"/>
  <c r="AG164" i="21" s="1"/>
  <c r="R143" i="21"/>
  <c r="U140" i="21"/>
  <c r="AH141" i="21"/>
  <c r="AH164" i="21" s="1"/>
  <c r="AI187" i="21" s="1"/>
  <c r="S180" i="21"/>
  <c r="S157" i="21"/>
  <c r="E155" i="21"/>
  <c r="AI199" i="21"/>
  <c r="AI153" i="21"/>
  <c r="AI176" i="21" s="1"/>
  <c r="F147" i="21"/>
  <c r="F170" i="21" s="1"/>
  <c r="G193" i="21" s="1"/>
  <c r="N141" i="21"/>
  <c r="N164" i="21" s="1"/>
  <c r="L139" i="21"/>
  <c r="Q152" i="21"/>
  <c r="F144" i="21"/>
  <c r="F167" i="21" s="1"/>
  <c r="G190" i="21" s="1"/>
  <c r="AC140" i="21"/>
  <c r="N153" i="21"/>
  <c r="AI155" i="21"/>
  <c r="AI178" i="21" s="1"/>
  <c r="E153" i="21"/>
  <c r="E176" i="21" s="1"/>
  <c r="E199" i="21" s="1"/>
  <c r="K146" i="21"/>
  <c r="K192" i="21" s="1"/>
  <c r="W139" i="21"/>
  <c r="F142" i="21"/>
  <c r="AA157" i="21"/>
  <c r="AA180" i="21" s="1"/>
  <c r="AB203" i="21" s="1"/>
  <c r="O157" i="21"/>
  <c r="AK154" i="21"/>
  <c r="AK177" i="21" s="1"/>
  <c r="S149" i="21"/>
  <c r="S172" i="21" s="1"/>
  <c r="S195" i="21" s="1"/>
  <c r="R152" i="21"/>
  <c r="R175" i="21" s="1"/>
  <c r="AF150" i="21"/>
  <c r="S145" i="21"/>
  <c r="T142" i="21"/>
  <c r="T165" i="21" s="1"/>
  <c r="G112" i="21"/>
  <c r="E9" i="12" s="1"/>
  <c r="G138" i="21"/>
  <c r="I139" i="21"/>
  <c r="F154" i="21"/>
  <c r="F177" i="21" s="1"/>
  <c r="F200" i="21" s="1"/>
  <c r="D147" i="21"/>
  <c r="AA151" i="21"/>
  <c r="AA174" i="21" s="1"/>
  <c r="V153" i="21"/>
  <c r="O156" i="21"/>
  <c r="P179" i="21" s="1"/>
  <c r="I151" i="21"/>
  <c r="I174" i="21" s="1"/>
  <c r="I197" i="21" s="1"/>
  <c r="F148" i="21"/>
  <c r="F171" i="21" s="1"/>
  <c r="AJ147" i="21"/>
  <c r="O142" i="21"/>
  <c r="O165" i="21" s="1"/>
  <c r="AH162" i="21"/>
  <c r="AH185" i="21" s="1"/>
  <c r="AF139" i="21"/>
  <c r="AG162" i="21" s="1"/>
  <c r="O148" i="21"/>
  <c r="O171" i="21" s="1"/>
  <c r="AM112" i="21"/>
  <c r="AK9" i="12" s="1"/>
  <c r="AK11" i="12" s="1"/>
  <c r="AM138" i="21"/>
  <c r="AL140" i="21"/>
  <c r="N157" i="21"/>
  <c r="N180" i="21" s="1"/>
  <c r="L112" i="21"/>
  <c r="J9" i="12" s="1"/>
  <c r="J11" i="12" s="1"/>
  <c r="L138" i="21"/>
  <c r="D127" i="19"/>
  <c r="O70" i="19"/>
  <c r="AG115" i="19"/>
  <c r="AA70" i="19"/>
  <c r="Q115" i="19"/>
  <c r="AK115" i="19"/>
  <c r="AE70" i="19"/>
  <c r="U115" i="19"/>
  <c r="K70" i="19"/>
  <c r="E115" i="19"/>
  <c r="AF115" i="19"/>
  <c r="V71" i="19"/>
  <c r="I72" i="19"/>
  <c r="AF73" i="19"/>
  <c r="O74" i="19"/>
  <c r="F75" i="19"/>
  <c r="AL75" i="19"/>
  <c r="Y76" i="19"/>
  <c r="P77" i="19"/>
  <c r="AE78" i="19"/>
  <c r="V79" i="19"/>
  <c r="I80" i="19"/>
  <c r="AF81" i="19"/>
  <c r="O82" i="19"/>
  <c r="F83" i="19"/>
  <c r="AL83" i="19"/>
  <c r="Y84" i="19"/>
  <c r="P85" i="19"/>
  <c r="AE86" i="19"/>
  <c r="V87" i="19"/>
  <c r="I88" i="19"/>
  <c r="AF89" i="19"/>
  <c r="L116" i="19"/>
  <c r="AF116" i="19"/>
  <c r="K117" i="19"/>
  <c r="F118" i="19"/>
  <c r="Z118" i="19"/>
  <c r="Z135" i="19" s="1"/>
  <c r="E119" i="19"/>
  <c r="AG119" i="19"/>
  <c r="AG135" i="19" s="1"/>
  <c r="AI133" i="19"/>
  <c r="AI135" i="19" s="1"/>
  <c r="AH71" i="19"/>
  <c r="M72" i="19"/>
  <c r="D73" i="19"/>
  <c r="AJ73" i="19"/>
  <c r="AA74" i="19"/>
  <c r="R75" i="19"/>
  <c r="AC76" i="19"/>
  <c r="T77" i="19"/>
  <c r="K78" i="19"/>
  <c r="AH79" i="19"/>
  <c r="M80" i="19"/>
  <c r="D81" i="19"/>
  <c r="AJ81" i="19"/>
  <c r="AA82" i="19"/>
  <c r="R83" i="19"/>
  <c r="AC84" i="19"/>
  <c r="T85" i="19"/>
  <c r="K86" i="19"/>
  <c r="AH87" i="19"/>
  <c r="M88" i="19"/>
  <c r="D89" i="19"/>
  <c r="AJ89" i="19"/>
  <c r="P116" i="19"/>
  <c r="V117" i="19"/>
  <c r="AM117" i="19"/>
  <c r="J118" i="19"/>
  <c r="AK118" i="19"/>
  <c r="AK135" i="19" s="1"/>
  <c r="L119" i="19"/>
  <c r="Y122" i="19"/>
  <c r="AF123" i="19"/>
  <c r="I126" i="19"/>
  <c r="P127" i="19"/>
  <c r="P135" i="19" s="1"/>
  <c r="AE128" i="19"/>
  <c r="E130" i="19"/>
  <c r="T131" i="19"/>
  <c r="AM133" i="19"/>
  <c r="F71" i="19"/>
  <c r="AL71" i="19"/>
  <c r="Y72" i="19"/>
  <c r="P73" i="19"/>
  <c r="AE74" i="19"/>
  <c r="V75" i="19"/>
  <c r="I76" i="19"/>
  <c r="AF77" i="19"/>
  <c r="O78" i="19"/>
  <c r="F79" i="19"/>
  <c r="AL79" i="19"/>
  <c r="Y80" i="19"/>
  <c r="P81" i="19"/>
  <c r="AE82" i="19"/>
  <c r="V83" i="19"/>
  <c r="I84" i="19"/>
  <c r="AF85" i="19"/>
  <c r="O86" i="19"/>
  <c r="F87" i="19"/>
  <c r="AL87" i="19"/>
  <c r="Y88" i="19"/>
  <c r="P89" i="19"/>
  <c r="W117" i="19"/>
  <c r="AL118" i="19"/>
  <c r="D120" i="19"/>
  <c r="G133" i="19"/>
  <c r="R71" i="19"/>
  <c r="AC72" i="19"/>
  <c r="T73" i="19"/>
  <c r="K74" i="19"/>
  <c r="AH75" i="19"/>
  <c r="M76" i="19"/>
  <c r="D77" i="19"/>
  <c r="AJ77" i="19"/>
  <c r="AA78" i="19"/>
  <c r="R79" i="19"/>
  <c r="AC80" i="19"/>
  <c r="T81" i="19"/>
  <c r="K82" i="19"/>
  <c r="AH83" i="19"/>
  <c r="M84" i="19"/>
  <c r="D85" i="19"/>
  <c r="AJ85" i="19"/>
  <c r="AA86" i="19"/>
  <c r="R87" i="19"/>
  <c r="AC88" i="19"/>
  <c r="T89" i="19"/>
  <c r="K116" i="19"/>
  <c r="K135" i="19" s="1"/>
  <c r="AB116" i="19"/>
  <c r="G117" i="19"/>
  <c r="AA117" i="19"/>
  <c r="AA135" i="19" s="1"/>
  <c r="E118" i="19"/>
  <c r="V118" i="19"/>
  <c r="V135" i="19" s="1"/>
  <c r="U119" i="19"/>
  <c r="K120" i="19"/>
  <c r="O124" i="19"/>
  <c r="AL125" i="19"/>
  <c r="V129" i="19"/>
  <c r="AK130" i="19"/>
  <c r="S133" i="19"/>
  <c r="H183" i="19"/>
  <c r="H160" i="19"/>
  <c r="H137" i="19"/>
  <c r="H114" i="19"/>
  <c r="L160" i="19"/>
  <c r="L137" i="19"/>
  <c r="L183" i="19"/>
  <c r="L114" i="19"/>
  <c r="T183" i="19"/>
  <c r="T160" i="19"/>
  <c r="T137" i="19"/>
  <c r="T114" i="19"/>
  <c r="AB183" i="19"/>
  <c r="AB160" i="19"/>
  <c r="AB137" i="19"/>
  <c r="AB114" i="19"/>
  <c r="S135" i="19"/>
  <c r="S70" i="19"/>
  <c r="J71" i="19"/>
  <c r="Z71" i="19"/>
  <c r="AG72" i="19"/>
  <c r="H73" i="19"/>
  <c r="X73" i="19"/>
  <c r="S74" i="19"/>
  <c r="AI74" i="19"/>
  <c r="Z75" i="19"/>
  <c r="Q76" i="19"/>
  <c r="H77" i="19"/>
  <c r="S82" i="19"/>
  <c r="G70" i="19"/>
  <c r="W70" i="19"/>
  <c r="AM70" i="19"/>
  <c r="N71" i="19"/>
  <c r="AD71" i="19"/>
  <c r="E72" i="19"/>
  <c r="U72" i="19"/>
  <c r="AK72" i="19"/>
  <c r="L73" i="19"/>
  <c r="AB73" i="19"/>
  <c r="G74" i="19"/>
  <c r="W74" i="19"/>
  <c r="AM74" i="19"/>
  <c r="N75" i="19"/>
  <c r="AD75" i="19"/>
  <c r="E76" i="19"/>
  <c r="U76" i="19"/>
  <c r="AK76" i="19"/>
  <c r="L77" i="19"/>
  <c r="AB77" i="19"/>
  <c r="G78" i="19"/>
  <c r="W78" i="19"/>
  <c r="AM78" i="19"/>
  <c r="N79" i="19"/>
  <c r="AD79" i="19"/>
  <c r="E80" i="19"/>
  <c r="U80" i="19"/>
  <c r="AK80" i="19"/>
  <c r="L81" i="19"/>
  <c r="AB81" i="19"/>
  <c r="G82" i="19"/>
  <c r="W82" i="19"/>
  <c r="AM82" i="19"/>
  <c r="N83" i="19"/>
  <c r="AD83" i="19"/>
  <c r="E84" i="19"/>
  <c r="U84" i="19"/>
  <c r="AK84" i="19"/>
  <c r="L85" i="19"/>
  <c r="AB85" i="19"/>
  <c r="G86" i="19"/>
  <c r="W86" i="19"/>
  <c r="AM86" i="19"/>
  <c r="N87" i="19"/>
  <c r="AD87" i="19"/>
  <c r="E88" i="19"/>
  <c r="U88" i="19"/>
  <c r="AK88" i="19"/>
  <c r="L89" i="19"/>
  <c r="AB89" i="19"/>
  <c r="X112" i="19"/>
  <c r="AD164" i="19"/>
  <c r="N135" i="19"/>
  <c r="D183" i="19"/>
  <c r="D160" i="19"/>
  <c r="D137" i="19"/>
  <c r="D114" i="19"/>
  <c r="P183" i="19"/>
  <c r="P160" i="19"/>
  <c r="P137" i="19"/>
  <c r="P114" i="19"/>
  <c r="X160" i="19"/>
  <c r="X183" i="19"/>
  <c r="X137" i="19"/>
  <c r="X114" i="19"/>
  <c r="AF160" i="19"/>
  <c r="AF183" i="19"/>
  <c r="AF137" i="19"/>
  <c r="AF114" i="19"/>
  <c r="AJ183" i="19"/>
  <c r="AJ160" i="19"/>
  <c r="AJ137" i="19"/>
  <c r="AJ114" i="19"/>
  <c r="R135" i="19"/>
  <c r="AI70" i="19"/>
  <c r="Q72" i="19"/>
  <c r="J75" i="19"/>
  <c r="AG76" i="19"/>
  <c r="X77" i="19"/>
  <c r="S78" i="19"/>
  <c r="AI78" i="19"/>
  <c r="J79" i="19"/>
  <c r="Z79" i="19"/>
  <c r="Q80" i="19"/>
  <c r="AG80" i="19"/>
  <c r="H81" i="19"/>
  <c r="X81" i="19"/>
  <c r="AI82" i="19"/>
  <c r="J83" i="19"/>
  <c r="Z83" i="19"/>
  <c r="Q84" i="19"/>
  <c r="AG84" i="19"/>
  <c r="H85" i="19"/>
  <c r="X85" i="19"/>
  <c r="S86" i="19"/>
  <c r="AI86" i="19"/>
  <c r="J87" i="19"/>
  <c r="Z87" i="19"/>
  <c r="Q88" i="19"/>
  <c r="AG88" i="19"/>
  <c r="H89" i="19"/>
  <c r="X89" i="19"/>
  <c r="G112" i="19"/>
  <c r="K112" i="19"/>
  <c r="O112" i="19"/>
  <c r="S184" i="19"/>
  <c r="S112" i="19"/>
  <c r="W112" i="19"/>
  <c r="AA112" i="19"/>
  <c r="AE112" i="19"/>
  <c r="AI184" i="19"/>
  <c r="AI112" i="19"/>
  <c r="AM112" i="19"/>
  <c r="J112" i="19"/>
  <c r="O162" i="19"/>
  <c r="N112" i="19"/>
  <c r="AA162" i="19"/>
  <c r="Z112" i="19"/>
  <c r="AD112" i="19"/>
  <c r="E112" i="19"/>
  <c r="I112" i="19"/>
  <c r="N163" i="19"/>
  <c r="V163" i="19"/>
  <c r="U112" i="19"/>
  <c r="Y112" i="19"/>
  <c r="AH163" i="19"/>
  <c r="AK112" i="19"/>
  <c r="D112" i="19"/>
  <c r="L164" i="19"/>
  <c r="P164" i="19"/>
  <c r="T164" i="19"/>
  <c r="T112" i="19"/>
  <c r="X164" i="19"/>
  <c r="AF164" i="19"/>
  <c r="AJ164" i="19"/>
  <c r="AJ112" i="19"/>
  <c r="I165" i="19"/>
  <c r="I188" i="19" s="1"/>
  <c r="M165" i="19"/>
  <c r="U165" i="19"/>
  <c r="Y165" i="19"/>
  <c r="J166" i="19"/>
  <c r="R166" i="19"/>
  <c r="Z166" i="19"/>
  <c r="AD166" i="19"/>
  <c r="J167" i="19"/>
  <c r="Y168" i="19"/>
  <c r="V167" i="19"/>
  <c r="V168" i="19"/>
  <c r="O192" i="19"/>
  <c r="W192" i="19"/>
  <c r="AE192" i="19"/>
  <c r="AM192" i="19"/>
  <c r="G171" i="19"/>
  <c r="N171" i="19"/>
  <c r="AM171" i="19"/>
  <c r="P195" i="19"/>
  <c r="X195" i="19"/>
  <c r="AF195" i="19"/>
  <c r="K173" i="19"/>
  <c r="S173" i="19"/>
  <c r="AA173" i="19"/>
  <c r="AI173" i="19"/>
  <c r="F174" i="19"/>
  <c r="M198" i="19"/>
  <c r="Q198" i="19"/>
  <c r="Y198" i="19"/>
  <c r="AG198" i="19"/>
  <c r="L176" i="19"/>
  <c r="T176" i="19"/>
  <c r="L177" i="19"/>
  <c r="AJ177" i="19"/>
  <c r="K178" i="19"/>
  <c r="F179" i="19"/>
  <c r="R179" i="19"/>
  <c r="Z179" i="19"/>
  <c r="AH179" i="19"/>
  <c r="M180" i="19"/>
  <c r="AC180" i="19"/>
  <c r="AK180" i="19"/>
  <c r="E135" i="19"/>
  <c r="I183" i="19"/>
  <c r="I137" i="19"/>
  <c r="Q160" i="19"/>
  <c r="Q137" i="19"/>
  <c r="Q183" i="19"/>
  <c r="U183" i="19"/>
  <c r="U160" i="19"/>
  <c r="AC183" i="19"/>
  <c r="AC160" i="19"/>
  <c r="AC137" i="19"/>
  <c r="AK183" i="19"/>
  <c r="AK160" i="19"/>
  <c r="D70" i="19"/>
  <c r="L70" i="19"/>
  <c r="T70" i="19"/>
  <c r="AB70" i="19"/>
  <c r="AJ70" i="19"/>
  <c r="G71" i="19"/>
  <c r="O71" i="19"/>
  <c r="W71" i="19"/>
  <c r="AE71" i="19"/>
  <c r="AM71" i="19"/>
  <c r="J72" i="19"/>
  <c r="R72" i="19"/>
  <c r="Z72" i="19"/>
  <c r="AH72" i="19"/>
  <c r="M73" i="19"/>
  <c r="AC73" i="19"/>
  <c r="H74" i="19"/>
  <c r="P74" i="19"/>
  <c r="X74" i="19"/>
  <c r="AF74" i="19"/>
  <c r="S75" i="19"/>
  <c r="AA75" i="19"/>
  <c r="AI75" i="19"/>
  <c r="F76" i="19"/>
  <c r="N76" i="19"/>
  <c r="AD76" i="19"/>
  <c r="AL76" i="19"/>
  <c r="I77" i="19"/>
  <c r="Q77" i="19"/>
  <c r="AG77" i="19"/>
  <c r="D78" i="19"/>
  <c r="L78" i="19"/>
  <c r="AB78" i="19"/>
  <c r="K79" i="19"/>
  <c r="S79" i="19"/>
  <c r="AI79" i="19"/>
  <c r="AM79" i="19"/>
  <c r="J80" i="19"/>
  <c r="R80" i="19"/>
  <c r="Z80" i="19"/>
  <c r="AH80" i="19"/>
  <c r="E81" i="19"/>
  <c r="M81" i="19"/>
  <c r="AC81" i="19"/>
  <c r="AK81" i="19"/>
  <c r="H82" i="19"/>
  <c r="X82" i="19"/>
  <c r="S83" i="19"/>
  <c r="AA83" i="19"/>
  <c r="AI83" i="19"/>
  <c r="F84" i="19"/>
  <c r="N84" i="19"/>
  <c r="AD84" i="19"/>
  <c r="AL84" i="19"/>
  <c r="I85" i="19"/>
  <c r="Q85" i="19"/>
  <c r="AG85" i="19"/>
  <c r="D86" i="19"/>
  <c r="H86" i="19"/>
  <c r="P86" i="19"/>
  <c r="X86" i="19"/>
  <c r="AJ86" i="19"/>
  <c r="G87" i="19"/>
  <c r="W87" i="19"/>
  <c r="AE87" i="19"/>
  <c r="AM87" i="19"/>
  <c r="J88" i="19"/>
  <c r="R88" i="19"/>
  <c r="Z88" i="19"/>
  <c r="AH88" i="19"/>
  <c r="E89" i="19"/>
  <c r="M89" i="19"/>
  <c r="U89" i="19"/>
  <c r="AC89" i="19"/>
  <c r="AG89" i="19"/>
  <c r="H184" i="19"/>
  <c r="T184" i="19"/>
  <c r="AB184" i="19"/>
  <c r="T162" i="19"/>
  <c r="S163" i="19"/>
  <c r="R163" i="19"/>
  <c r="S186" i="19" s="1"/>
  <c r="AA163" i="19"/>
  <c r="I164" i="19"/>
  <c r="AG164" i="19"/>
  <c r="D188" i="19"/>
  <c r="D165" i="19"/>
  <c r="E165" i="19"/>
  <c r="AM166" i="19"/>
  <c r="K167" i="19"/>
  <c r="AI168" i="19"/>
  <c r="H192" i="19"/>
  <c r="X192" i="19"/>
  <c r="AF192" i="19"/>
  <c r="AB170" i="19"/>
  <c r="T171" i="19"/>
  <c r="E195" i="19"/>
  <c r="Y195" i="19"/>
  <c r="H173" i="19"/>
  <c r="P173" i="19"/>
  <c r="X173" i="19"/>
  <c r="AF173" i="19"/>
  <c r="G174" i="19"/>
  <c r="W174" i="19"/>
  <c r="F198" i="19"/>
  <c r="N198" i="19"/>
  <c r="V198" i="19"/>
  <c r="AD198" i="19"/>
  <c r="AL198" i="19"/>
  <c r="M176" i="19"/>
  <c r="N199" i="19" s="1"/>
  <c r="Q176" i="19"/>
  <c r="Y176" i="19"/>
  <c r="AC176" i="19"/>
  <c r="AK176" i="19"/>
  <c r="X177" i="19"/>
  <c r="H178" i="19"/>
  <c r="P178" i="19"/>
  <c r="X178" i="19"/>
  <c r="K179" i="19"/>
  <c r="AM179" i="19"/>
  <c r="R180" i="19"/>
  <c r="V180" i="19"/>
  <c r="U180" i="19"/>
  <c r="AL180" i="19"/>
  <c r="AF112" i="19"/>
  <c r="AB119" i="19"/>
  <c r="AJ119" i="19"/>
  <c r="W120" i="19"/>
  <c r="AC122" i="19"/>
  <c r="W128" i="19"/>
  <c r="AC130" i="19"/>
  <c r="J183" i="19"/>
  <c r="J160" i="19"/>
  <c r="N183" i="19"/>
  <c r="N160" i="19"/>
  <c r="AD183" i="19"/>
  <c r="AD137" i="19"/>
  <c r="AH183" i="19"/>
  <c r="AH160" i="19"/>
  <c r="AH137" i="19"/>
  <c r="G183" i="19"/>
  <c r="G160" i="19"/>
  <c r="G137" i="19"/>
  <c r="G114" i="19"/>
  <c r="K160" i="19"/>
  <c r="K183" i="19"/>
  <c r="K137" i="19"/>
  <c r="K114" i="19"/>
  <c r="O183" i="19"/>
  <c r="O137" i="19"/>
  <c r="O114" i="19"/>
  <c r="O160" i="19"/>
  <c r="S183" i="19"/>
  <c r="S137" i="19"/>
  <c r="S114" i="19"/>
  <c r="W183" i="19"/>
  <c r="W160" i="19"/>
  <c r="W137" i="19"/>
  <c r="W114" i="19"/>
  <c r="AA160" i="19"/>
  <c r="AA137" i="19"/>
  <c r="AA114" i="19"/>
  <c r="AE183" i="19"/>
  <c r="AE137" i="19"/>
  <c r="AE160" i="19"/>
  <c r="AE114" i="19"/>
  <c r="AI183" i="19"/>
  <c r="AI137" i="19"/>
  <c r="AI160" i="19"/>
  <c r="AI114" i="19"/>
  <c r="AM183" i="19"/>
  <c r="AM160" i="19"/>
  <c r="AM137" i="19"/>
  <c r="AM114" i="19"/>
  <c r="F135" i="19"/>
  <c r="J135" i="19"/>
  <c r="AL135" i="19"/>
  <c r="F70" i="19"/>
  <c r="J70" i="19"/>
  <c r="N70" i="19"/>
  <c r="R70" i="19"/>
  <c r="V70" i="19"/>
  <c r="Z70" i="19"/>
  <c r="AD70" i="19"/>
  <c r="AH70" i="19"/>
  <c r="AL70" i="19"/>
  <c r="E71" i="19"/>
  <c r="I71" i="19"/>
  <c r="M71" i="19"/>
  <c r="Q71" i="19"/>
  <c r="U71" i="19"/>
  <c r="Y71" i="19"/>
  <c r="AC71" i="19"/>
  <c r="AG71" i="19"/>
  <c r="AK71" i="19"/>
  <c r="D72" i="19"/>
  <c r="H72" i="19"/>
  <c r="L72" i="19"/>
  <c r="P72" i="19"/>
  <c r="T72" i="19"/>
  <c r="X72" i="19"/>
  <c r="AB72" i="19"/>
  <c r="AF72" i="19"/>
  <c r="AJ72" i="19"/>
  <c r="G73" i="19"/>
  <c r="K73" i="19"/>
  <c r="O73" i="19"/>
  <c r="S73" i="19"/>
  <c r="W73" i="19"/>
  <c r="AA73" i="19"/>
  <c r="AE73" i="19"/>
  <c r="AI73" i="19"/>
  <c r="AM73" i="19"/>
  <c r="F74" i="19"/>
  <c r="J74" i="19"/>
  <c r="N74" i="19"/>
  <c r="R74" i="19"/>
  <c r="V74" i="19"/>
  <c r="Z74" i="19"/>
  <c r="AD74" i="19"/>
  <c r="AH74" i="19"/>
  <c r="AL74" i="19"/>
  <c r="E75" i="19"/>
  <c r="I75" i="19"/>
  <c r="M75" i="19"/>
  <c r="Q75" i="19"/>
  <c r="U75" i="19"/>
  <c r="Y75" i="19"/>
  <c r="AC75" i="19"/>
  <c r="AG75" i="19"/>
  <c r="AK75" i="19"/>
  <c r="D76" i="19"/>
  <c r="H76" i="19"/>
  <c r="L76" i="19"/>
  <c r="P76" i="19"/>
  <c r="T76" i="19"/>
  <c r="X76" i="19"/>
  <c r="AB76" i="19"/>
  <c r="AF76" i="19"/>
  <c r="AJ76" i="19"/>
  <c r="G77" i="19"/>
  <c r="K77" i="19"/>
  <c r="O77" i="19"/>
  <c r="S77" i="19"/>
  <c r="W77" i="19"/>
  <c r="AA77" i="19"/>
  <c r="AE77" i="19"/>
  <c r="AI77" i="19"/>
  <c r="AM77" i="19"/>
  <c r="F78" i="19"/>
  <c r="J78" i="19"/>
  <c r="N78" i="19"/>
  <c r="R78" i="19"/>
  <c r="V78" i="19"/>
  <c r="Z78" i="19"/>
  <c r="AD78" i="19"/>
  <c r="AH78" i="19"/>
  <c r="AL78" i="19"/>
  <c r="E79" i="19"/>
  <c r="I79" i="19"/>
  <c r="M79" i="19"/>
  <c r="Q79" i="19"/>
  <c r="U79" i="19"/>
  <c r="Y79" i="19"/>
  <c r="AC79" i="19"/>
  <c r="AG79" i="19"/>
  <c r="AK79" i="19"/>
  <c r="D80" i="19"/>
  <c r="H80" i="19"/>
  <c r="L80" i="19"/>
  <c r="P80" i="19"/>
  <c r="T80" i="19"/>
  <c r="X80" i="19"/>
  <c r="AB80" i="19"/>
  <c r="AF80" i="19"/>
  <c r="AJ80" i="19"/>
  <c r="G81" i="19"/>
  <c r="K81" i="19"/>
  <c r="O81" i="19"/>
  <c r="S81" i="19"/>
  <c r="W81" i="19"/>
  <c r="AA81" i="19"/>
  <c r="AE81" i="19"/>
  <c r="AI81" i="19"/>
  <c r="AM81" i="19"/>
  <c r="F82" i="19"/>
  <c r="J82" i="19"/>
  <c r="N82" i="19"/>
  <c r="R82" i="19"/>
  <c r="V82" i="19"/>
  <c r="Z82" i="19"/>
  <c r="AD82" i="19"/>
  <c r="AH82" i="19"/>
  <c r="AL82" i="19"/>
  <c r="E83" i="19"/>
  <c r="I83" i="19"/>
  <c r="M83" i="19"/>
  <c r="Q83" i="19"/>
  <c r="U83" i="19"/>
  <c r="Y83" i="19"/>
  <c r="AC83" i="19"/>
  <c r="AG83" i="19"/>
  <c r="AK83" i="19"/>
  <c r="D84" i="19"/>
  <c r="H84" i="19"/>
  <c r="L84" i="19"/>
  <c r="P84" i="19"/>
  <c r="T84" i="19"/>
  <c r="X84" i="19"/>
  <c r="AB84" i="19"/>
  <c r="AF84" i="19"/>
  <c r="AJ84" i="19"/>
  <c r="G85" i="19"/>
  <c r="K85" i="19"/>
  <c r="O85" i="19"/>
  <c r="S85" i="19"/>
  <c r="W85" i="19"/>
  <c r="AA85" i="19"/>
  <c r="AE85" i="19"/>
  <c r="AI85" i="19"/>
  <c r="AM85" i="19"/>
  <c r="F86" i="19"/>
  <c r="J86" i="19"/>
  <c r="N86" i="19"/>
  <c r="R86" i="19"/>
  <c r="V86" i="19"/>
  <c r="Z86" i="19"/>
  <c r="AD86" i="19"/>
  <c r="AH86" i="19"/>
  <c r="AL86" i="19"/>
  <c r="E87" i="19"/>
  <c r="I87" i="19"/>
  <c r="M87" i="19"/>
  <c r="Q87" i="19"/>
  <c r="U87" i="19"/>
  <c r="Y87" i="19"/>
  <c r="AC87" i="19"/>
  <c r="AG87" i="19"/>
  <c r="AK87" i="19"/>
  <c r="D88" i="19"/>
  <c r="H88" i="19"/>
  <c r="L88" i="19"/>
  <c r="P88" i="19"/>
  <c r="T88" i="19"/>
  <c r="X88" i="19"/>
  <c r="AB88" i="19"/>
  <c r="AF88" i="19"/>
  <c r="AJ88" i="19"/>
  <c r="G89" i="19"/>
  <c r="K89" i="19"/>
  <c r="O89" i="19"/>
  <c r="S89" i="19"/>
  <c r="W89" i="19"/>
  <c r="AA89" i="19"/>
  <c r="AE89" i="19"/>
  <c r="AI89" i="19"/>
  <c r="AM89" i="19"/>
  <c r="F184" i="19"/>
  <c r="N184" i="19"/>
  <c r="R184" i="19"/>
  <c r="V184" i="19"/>
  <c r="AD184" i="19"/>
  <c r="J162" i="19"/>
  <c r="N162" i="19"/>
  <c r="V162" i="19"/>
  <c r="V185" i="19" s="1"/>
  <c r="Z162" i="19"/>
  <c r="E163" i="19"/>
  <c r="D163" i="19"/>
  <c r="D186" i="19" s="1"/>
  <c r="I163" i="19"/>
  <c r="M163" i="19"/>
  <c r="N186" i="19" s="1"/>
  <c r="U163" i="19"/>
  <c r="Y163" i="19"/>
  <c r="G164" i="19"/>
  <c r="S164" i="19"/>
  <c r="W164" i="19"/>
  <c r="AE164" i="19"/>
  <c r="AE187" i="19" s="1"/>
  <c r="AI164" i="19"/>
  <c r="AM164" i="19"/>
  <c r="H165" i="19"/>
  <c r="L165" i="19"/>
  <c r="P165" i="19"/>
  <c r="T165" i="19"/>
  <c r="E166" i="19"/>
  <c r="Q166" i="19"/>
  <c r="R189" i="19" s="1"/>
  <c r="U166" i="19"/>
  <c r="U189" i="19" s="1"/>
  <c r="Y166" i="19"/>
  <c r="AC166" i="19"/>
  <c r="AG166" i="19"/>
  <c r="AK166" i="19"/>
  <c r="E167" i="19"/>
  <c r="U167" i="19"/>
  <c r="AC167" i="19"/>
  <c r="AG167" i="19"/>
  <c r="Q168" i="19"/>
  <c r="AG168" i="19"/>
  <c r="AK168" i="19"/>
  <c r="F192" i="19"/>
  <c r="J192" i="19"/>
  <c r="N192" i="19"/>
  <c r="R192" i="19"/>
  <c r="V192" i="19"/>
  <c r="Z192" i="19"/>
  <c r="AD192" i="19"/>
  <c r="AH192" i="19"/>
  <c r="AL192" i="19"/>
  <c r="F170" i="19"/>
  <c r="J170" i="19"/>
  <c r="R170" i="19"/>
  <c r="V170" i="19"/>
  <c r="AH170" i="19"/>
  <c r="AL170" i="19"/>
  <c r="D171" i="19"/>
  <c r="E171" i="19"/>
  <c r="V171" i="19"/>
  <c r="AD171" i="19"/>
  <c r="G195" i="19"/>
  <c r="K195" i="19"/>
  <c r="O195" i="19"/>
  <c r="S195" i="19"/>
  <c r="W195" i="19"/>
  <c r="AA195" i="19"/>
  <c r="AE195" i="19"/>
  <c r="AI195" i="19"/>
  <c r="AM195" i="19"/>
  <c r="F173" i="19"/>
  <c r="J173" i="19"/>
  <c r="H112" i="19"/>
  <c r="R112" i="19"/>
  <c r="AH112" i="19"/>
  <c r="I114" i="19"/>
  <c r="N114" i="19"/>
  <c r="AD114" i="19"/>
  <c r="I115" i="19"/>
  <c r="Y115" i="19"/>
  <c r="D116" i="19"/>
  <c r="D135" i="19" s="1"/>
  <c r="B5" i="12" s="1"/>
  <c r="T116" i="19"/>
  <c r="AJ116" i="19"/>
  <c r="O117" i="19"/>
  <c r="O135" i="19" s="1"/>
  <c r="AE117" i="19"/>
  <c r="AE135" i="19" s="1"/>
  <c r="I118" i="19"/>
  <c r="N118" i="19"/>
  <c r="Y118" i="19"/>
  <c r="AD118" i="19"/>
  <c r="AD135" i="19" s="1"/>
  <c r="D119" i="19"/>
  <c r="Q119" i="19"/>
  <c r="Q135" i="19" s="1"/>
  <c r="Y119" i="19"/>
  <c r="G120" i="19"/>
  <c r="AM120" i="19"/>
  <c r="M122" i="19"/>
  <c r="M135" i="19" s="1"/>
  <c r="H123" i="19"/>
  <c r="H135" i="19" s="1"/>
  <c r="W124" i="19"/>
  <c r="N125" i="19"/>
  <c r="Q126" i="19"/>
  <c r="L127" i="19"/>
  <c r="G128" i="19"/>
  <c r="AM128" i="19"/>
  <c r="M130" i="19"/>
  <c r="AB131" i="19"/>
  <c r="X132" i="19"/>
  <c r="X135" i="19" s="1"/>
  <c r="AD133" i="19"/>
  <c r="V134" i="19"/>
  <c r="AH134" i="19"/>
  <c r="AH135" i="19" s="1"/>
  <c r="E137" i="19"/>
  <c r="U137" i="19"/>
  <c r="E198" i="19"/>
  <c r="I160" i="19"/>
  <c r="AA171" i="19"/>
  <c r="S178" i="19"/>
  <c r="Z167" i="19"/>
  <c r="AH167" i="19"/>
  <c r="Z168" i="19"/>
  <c r="G192" i="19"/>
  <c r="K192" i="19"/>
  <c r="S192" i="19"/>
  <c r="AI192" i="19"/>
  <c r="K171" i="19"/>
  <c r="AE171" i="19"/>
  <c r="AE194" i="19" s="1"/>
  <c r="D195" i="19"/>
  <c r="H195" i="19"/>
  <c r="L195" i="19"/>
  <c r="T195" i="19"/>
  <c r="AB195" i="19"/>
  <c r="AJ195" i="19"/>
  <c r="O173" i="19"/>
  <c r="AM173" i="19"/>
  <c r="J174" i="19"/>
  <c r="R174" i="19"/>
  <c r="Z174" i="19"/>
  <c r="AL174" i="19"/>
  <c r="I198" i="19"/>
  <c r="U198" i="19"/>
  <c r="AC198" i="19"/>
  <c r="AK198" i="19"/>
  <c r="X176" i="19"/>
  <c r="AJ176" i="19"/>
  <c r="AF177" i="19"/>
  <c r="G178" i="19"/>
  <c r="W178" i="19"/>
  <c r="AE178" i="19"/>
  <c r="AM178" i="19"/>
  <c r="N179" i="19"/>
  <c r="V179" i="19"/>
  <c r="I180" i="19"/>
  <c r="Q180" i="19"/>
  <c r="R203" i="19" s="1"/>
  <c r="AG180" i="19"/>
  <c r="U135" i="19"/>
  <c r="AF135" i="19"/>
  <c r="AL167" i="19"/>
  <c r="M183" i="19"/>
  <c r="M160" i="19"/>
  <c r="M137" i="19"/>
  <c r="Y183" i="19"/>
  <c r="Y160" i="19"/>
  <c r="AG183" i="19"/>
  <c r="AG160" i="19"/>
  <c r="AG137" i="19"/>
  <c r="H70" i="19"/>
  <c r="X70" i="19"/>
  <c r="S71" i="19"/>
  <c r="AI71" i="19"/>
  <c r="N72" i="19"/>
  <c r="AD72" i="19"/>
  <c r="Q73" i="19"/>
  <c r="AG73" i="19"/>
  <c r="O75" i="19"/>
  <c r="J76" i="19"/>
  <c r="R76" i="19"/>
  <c r="Z76" i="19"/>
  <c r="AH76" i="19"/>
  <c r="U77" i="19"/>
  <c r="P78" i="19"/>
  <c r="X78" i="19"/>
  <c r="AJ78" i="19"/>
  <c r="G79" i="19"/>
  <c r="AE79" i="19"/>
  <c r="V80" i="19"/>
  <c r="AD80" i="19"/>
  <c r="Y81" i="19"/>
  <c r="AG81" i="19"/>
  <c r="T82" i="19"/>
  <c r="AB82" i="19"/>
  <c r="AF82" i="19"/>
  <c r="O83" i="19"/>
  <c r="J84" i="19"/>
  <c r="R84" i="19"/>
  <c r="Z84" i="19"/>
  <c r="AH84" i="19"/>
  <c r="U85" i="19"/>
  <c r="L86" i="19"/>
  <c r="K87" i="19"/>
  <c r="S87" i="19"/>
  <c r="AA87" i="19"/>
  <c r="AI87" i="19"/>
  <c r="F88" i="19"/>
  <c r="N88" i="19"/>
  <c r="V88" i="19"/>
  <c r="AL88" i="19"/>
  <c r="I89" i="19"/>
  <c r="Q89" i="19"/>
  <c r="Y89" i="19"/>
  <c r="AK89" i="19"/>
  <c r="L184" i="19"/>
  <c r="AJ184" i="19"/>
  <c r="P162" i="19"/>
  <c r="O163" i="19"/>
  <c r="AD163" i="19"/>
  <c r="M164" i="19"/>
  <c r="U164" i="19"/>
  <c r="AC164" i="19"/>
  <c r="AD187" i="19" s="1"/>
  <c r="AK164" i="19"/>
  <c r="J165" i="19"/>
  <c r="R165" i="19"/>
  <c r="G166" i="19"/>
  <c r="S166" i="19"/>
  <c r="S189" i="19" s="1"/>
  <c r="AA166" i="19"/>
  <c r="F167" i="19"/>
  <c r="F190" i="19" s="1"/>
  <c r="AD167" i="19"/>
  <c r="K168" i="19"/>
  <c r="W168" i="19"/>
  <c r="L192" i="19"/>
  <c r="T192" i="19"/>
  <c r="AB192" i="19"/>
  <c r="AJ192" i="19"/>
  <c r="H170" i="19"/>
  <c r="W170" i="19"/>
  <c r="W193" i="19" s="1"/>
  <c r="AI170" i="19"/>
  <c r="P171" i="19"/>
  <c r="AF171" i="19"/>
  <c r="AJ171" i="19"/>
  <c r="AI171" i="19"/>
  <c r="I195" i="19"/>
  <c r="M195" i="19"/>
  <c r="U195" i="19"/>
  <c r="AC195" i="19"/>
  <c r="AG195" i="19"/>
  <c r="D173" i="19"/>
  <c r="D196" i="19" s="1"/>
  <c r="L173" i="19"/>
  <c r="T173" i="19"/>
  <c r="AB173" i="19"/>
  <c r="K174" i="19"/>
  <c r="S174" i="19"/>
  <c r="S197" i="19" s="1"/>
  <c r="J198" i="19"/>
  <c r="R198" i="19"/>
  <c r="Z198" i="19"/>
  <c r="AH198" i="19"/>
  <c r="I176" i="19"/>
  <c r="AG176" i="19"/>
  <c r="D177" i="19"/>
  <c r="D200" i="19" s="1"/>
  <c r="E177" i="19"/>
  <c r="M177" i="19"/>
  <c r="M200" i="19" s="1"/>
  <c r="U177" i="19"/>
  <c r="L178" i="19"/>
  <c r="T178" i="19"/>
  <c r="AB178" i="19"/>
  <c r="AJ178" i="19"/>
  <c r="S179" i="19"/>
  <c r="AI179" i="19"/>
  <c r="P112" i="19"/>
  <c r="Q114" i="19"/>
  <c r="AG114" i="19"/>
  <c r="AA192" i="19"/>
  <c r="V174" i="19"/>
  <c r="W166" i="19"/>
  <c r="O167" i="19"/>
  <c r="K170" i="19"/>
  <c r="U176" i="19"/>
  <c r="AK177" i="19"/>
  <c r="AK200" i="19" s="1"/>
  <c r="L180" i="19"/>
  <c r="F183" i="19"/>
  <c r="F160" i="19"/>
  <c r="F137" i="19"/>
  <c r="R183" i="19"/>
  <c r="R160" i="19"/>
  <c r="R137" i="19"/>
  <c r="V183" i="19"/>
  <c r="V160" i="19"/>
  <c r="V137" i="19"/>
  <c r="AL183" i="19"/>
  <c r="AL160" i="19"/>
  <c r="AL137" i="19"/>
  <c r="M70" i="19"/>
  <c r="AC70" i="19"/>
  <c r="H71" i="19"/>
  <c r="X71" i="19"/>
  <c r="S72" i="19"/>
  <c r="AI72" i="19"/>
  <c r="R73" i="19"/>
  <c r="AH73" i="19"/>
  <c r="I74" i="19"/>
  <c r="M74" i="19"/>
  <c r="AC74" i="19"/>
  <c r="AK74" i="19"/>
  <c r="H75" i="19"/>
  <c r="L75" i="19"/>
  <c r="P75" i="19"/>
  <c r="T75" i="19"/>
  <c r="X75" i="19"/>
  <c r="AB75" i="19"/>
  <c r="AF75" i="19"/>
  <c r="AJ75" i="19"/>
  <c r="G76" i="19"/>
  <c r="K76" i="19"/>
  <c r="O76" i="19"/>
  <c r="S76" i="19"/>
  <c r="W76" i="19"/>
  <c r="AA76" i="19"/>
  <c r="AE76" i="19"/>
  <c r="AI76" i="19"/>
  <c r="AM76" i="19"/>
  <c r="F77" i="19"/>
  <c r="J77" i="19"/>
  <c r="N77" i="19"/>
  <c r="R77" i="19"/>
  <c r="V77" i="19"/>
  <c r="Z77" i="19"/>
  <c r="AD77" i="19"/>
  <c r="AH77" i="19"/>
  <c r="AL77" i="19"/>
  <c r="E78" i="19"/>
  <c r="I78" i="19"/>
  <c r="M78" i="19"/>
  <c r="Q78" i="19"/>
  <c r="U78" i="19"/>
  <c r="Y78" i="19"/>
  <c r="AC78" i="19"/>
  <c r="AG78" i="19"/>
  <c r="AK78" i="19"/>
  <c r="D79" i="19"/>
  <c r="H79" i="19"/>
  <c r="L79" i="19"/>
  <c r="P79" i="19"/>
  <c r="T79" i="19"/>
  <c r="X79" i="19"/>
  <c r="AB79" i="19"/>
  <c r="AF79" i="19"/>
  <c r="AJ79" i="19"/>
  <c r="G80" i="19"/>
  <c r="K80" i="19"/>
  <c r="O80" i="19"/>
  <c r="S80" i="19"/>
  <c r="W80" i="19"/>
  <c r="AA80" i="19"/>
  <c r="AE80" i="19"/>
  <c r="AI80" i="19"/>
  <c r="AM80" i="19"/>
  <c r="F81" i="19"/>
  <c r="J81" i="19"/>
  <c r="N81" i="19"/>
  <c r="R81" i="19"/>
  <c r="V81" i="19"/>
  <c r="Z81" i="19"/>
  <c r="AD81" i="19"/>
  <c r="AH81" i="19"/>
  <c r="AL81" i="19"/>
  <c r="E82" i="19"/>
  <c r="I82" i="19"/>
  <c r="M82" i="19"/>
  <c r="Q82" i="19"/>
  <c r="U82" i="19"/>
  <c r="Y82" i="19"/>
  <c r="AC82" i="19"/>
  <c r="AG82" i="19"/>
  <c r="AK82" i="19"/>
  <c r="D83" i="19"/>
  <c r="H83" i="19"/>
  <c r="L83" i="19"/>
  <c r="P83" i="19"/>
  <c r="T83" i="19"/>
  <c r="X83" i="19"/>
  <c r="AB83" i="19"/>
  <c r="AF83" i="19"/>
  <c r="AJ83" i="19"/>
  <c r="G84" i="19"/>
  <c r="K84" i="19"/>
  <c r="O84" i="19"/>
  <c r="S84" i="19"/>
  <c r="W84" i="19"/>
  <c r="AA84" i="19"/>
  <c r="AE84" i="19"/>
  <c r="AI84" i="19"/>
  <c r="AM84" i="19"/>
  <c r="F85" i="19"/>
  <c r="J85" i="19"/>
  <c r="N85" i="19"/>
  <c r="R85" i="19"/>
  <c r="V85" i="19"/>
  <c r="Z85" i="19"/>
  <c r="AD85" i="19"/>
  <c r="AH85" i="19"/>
  <c r="AL85" i="19"/>
  <c r="E86" i="19"/>
  <c r="I86" i="19"/>
  <c r="M86" i="19"/>
  <c r="Q86" i="19"/>
  <c r="U86" i="19"/>
  <c r="Y86" i="19"/>
  <c r="AC86" i="19"/>
  <c r="AG86" i="19"/>
  <c r="AK86" i="19"/>
  <c r="D87" i="19"/>
  <c r="H87" i="19"/>
  <c r="L87" i="19"/>
  <c r="P87" i="19"/>
  <c r="T87" i="19"/>
  <c r="AB87" i="19"/>
  <c r="AF87" i="19"/>
  <c r="AJ87" i="19"/>
  <c r="K88" i="19"/>
  <c r="O88" i="19"/>
  <c r="W88" i="19"/>
  <c r="AA88" i="19"/>
  <c r="AE88" i="19"/>
  <c r="F89" i="19"/>
  <c r="J89" i="19"/>
  <c r="N89" i="19"/>
  <c r="R89" i="19"/>
  <c r="Z89" i="19"/>
  <c r="AD89" i="19"/>
  <c r="AL89" i="19"/>
  <c r="E184" i="19"/>
  <c r="I184" i="19"/>
  <c r="M184" i="19"/>
  <c r="U184" i="19"/>
  <c r="Y184" i="19"/>
  <c r="AG184" i="19"/>
  <c r="AK184" i="19"/>
  <c r="I162" i="19"/>
  <c r="H162" i="19"/>
  <c r="M162" i="19"/>
  <c r="L162" i="19"/>
  <c r="Q162" i="19"/>
  <c r="U162" i="19"/>
  <c r="Y162" i="19"/>
  <c r="H163" i="19"/>
  <c r="L163" i="19"/>
  <c r="T163" i="19"/>
  <c r="W163" i="19"/>
  <c r="AF163" i="19"/>
  <c r="AJ163" i="19"/>
  <c r="AM163" i="19"/>
  <c r="J164" i="19"/>
  <c r="J187" i="19" s="1"/>
  <c r="N164" i="19"/>
  <c r="R164" i="19"/>
  <c r="S187" i="19" s="1"/>
  <c r="V164" i="19"/>
  <c r="Z164" i="19"/>
  <c r="AL164" i="19"/>
  <c r="AL187" i="19" s="1"/>
  <c r="E188" i="19"/>
  <c r="G165" i="19"/>
  <c r="N165" i="19"/>
  <c r="N188" i="19" s="1"/>
  <c r="S165" i="19"/>
  <c r="AE165" i="19"/>
  <c r="H166" i="19"/>
  <c r="L166" i="19"/>
  <c r="P166" i="19"/>
  <c r="AB166" i="19"/>
  <c r="AF166" i="19"/>
  <c r="H167" i="19"/>
  <c r="G167" i="19"/>
  <c r="L167" i="19"/>
  <c r="P167" i="19"/>
  <c r="T167" i="19"/>
  <c r="AB167" i="19"/>
  <c r="H168" i="19"/>
  <c r="P168" i="19"/>
  <c r="X168" i="19"/>
  <c r="AB168" i="19"/>
  <c r="AJ168" i="19"/>
  <c r="AL168" i="19"/>
  <c r="E192" i="19"/>
  <c r="I192" i="19"/>
  <c r="M192" i="19"/>
  <c r="Q192" i="19"/>
  <c r="U192" i="19"/>
  <c r="Y192" i="19"/>
  <c r="AC192" i="19"/>
  <c r="AG192" i="19"/>
  <c r="AK192" i="19"/>
  <c r="E170" i="19"/>
  <c r="D170" i="19"/>
  <c r="D193" i="19" s="1"/>
  <c r="I170" i="19"/>
  <c r="Q170" i="19"/>
  <c r="U171" i="19"/>
  <c r="AG171" i="19"/>
  <c r="AK171" i="19"/>
  <c r="F195" i="19"/>
  <c r="N195" i="19"/>
  <c r="R195" i="19"/>
  <c r="V195" i="19"/>
  <c r="Z195" i="19"/>
  <c r="AD195" i="19"/>
  <c r="AH195" i="19"/>
  <c r="AL195" i="19"/>
  <c r="E173" i="19"/>
  <c r="Q173" i="19"/>
  <c r="Q196" i="19" s="1"/>
  <c r="U173" i="19"/>
  <c r="AC173" i="19"/>
  <c r="AG173" i="19"/>
  <c r="D174" i="19"/>
  <c r="L174" i="19"/>
  <c r="L197" i="19" s="1"/>
  <c r="P174" i="19"/>
  <c r="T174" i="19"/>
  <c r="T197" i="19" s="1"/>
  <c r="X174" i="19"/>
  <c r="AB174" i="19"/>
  <c r="AF174" i="19"/>
  <c r="AJ174" i="19"/>
  <c r="G198" i="19"/>
  <c r="K198" i="19"/>
  <c r="S198" i="19"/>
  <c r="W198" i="19"/>
  <c r="AA198" i="19"/>
  <c r="AE198" i="19"/>
  <c r="AI198" i="19"/>
  <c r="AM198" i="19"/>
  <c r="F176" i="19"/>
  <c r="J176" i="19"/>
  <c r="K199" i="19" s="1"/>
  <c r="R176" i="19"/>
  <c r="Z176" i="19"/>
  <c r="Z199" i="19" s="1"/>
  <c r="AD176" i="19"/>
  <c r="AL176" i="19"/>
  <c r="F177" i="19"/>
  <c r="N177" i="19"/>
  <c r="N200" i="19" s="1"/>
  <c r="R177" i="19"/>
  <c r="V177" i="19"/>
  <c r="E178" i="19"/>
  <c r="D178" i="19"/>
  <c r="I178" i="19"/>
  <c r="M178" i="19"/>
  <c r="U178" i="19"/>
  <c r="AC178" i="19"/>
  <c r="AG178" i="19"/>
  <c r="L179" i="19"/>
  <c r="P179" i="19"/>
  <c r="X179" i="19"/>
  <c r="AF179" i="19"/>
  <c r="AE179" i="19"/>
  <c r="K180" i="19"/>
  <c r="W180" i="19"/>
  <c r="AA180" i="19"/>
  <c r="AH180" i="19"/>
  <c r="AM180" i="19"/>
  <c r="F112" i="19"/>
  <c r="L112" i="19"/>
  <c r="Q112" i="19"/>
  <c r="V112" i="19"/>
  <c r="AB112" i="19"/>
  <c r="AG112" i="19"/>
  <c r="AL112" i="19"/>
  <c r="M114" i="19"/>
  <c r="R114" i="19"/>
  <c r="AC114" i="19"/>
  <c r="AH114" i="19"/>
  <c r="Y164" i="19"/>
  <c r="K166" i="19"/>
  <c r="L189" i="19" s="1"/>
  <c r="AF167" i="19"/>
  <c r="R168" i="19"/>
  <c r="D192" i="19"/>
  <c r="P192" i="19"/>
  <c r="U170" i="19"/>
  <c r="AG170" i="19"/>
  <c r="L171" i="19"/>
  <c r="L194" i="19" s="1"/>
  <c r="J195" i="19"/>
  <c r="AK195" i="19"/>
  <c r="I173" i="19"/>
  <c r="O198" i="19"/>
  <c r="P176" i="19"/>
  <c r="AA179" i="19"/>
  <c r="J180" i="19"/>
  <c r="J203" i="19" s="1"/>
  <c r="E160" i="19"/>
  <c r="AD160" i="19"/>
  <c r="AI163" i="19"/>
  <c r="AI186" i="19" s="1"/>
  <c r="F165" i="19"/>
  <c r="AJ166" i="19"/>
  <c r="AE167" i="19"/>
  <c r="AE190" i="19" s="1"/>
  <c r="AH168" i="19"/>
  <c r="M179" i="19"/>
  <c r="AL184" i="19"/>
  <c r="Q195" i="19"/>
  <c r="R173" i="19"/>
  <c r="V173" i="19"/>
  <c r="AD173" i="19"/>
  <c r="AH173" i="19"/>
  <c r="AL173" i="19"/>
  <c r="I174" i="19"/>
  <c r="M174" i="19"/>
  <c r="Y174" i="19"/>
  <c r="AC174" i="19"/>
  <c r="AC197" i="19" s="1"/>
  <c r="AK174" i="19"/>
  <c r="AL197" i="19" s="1"/>
  <c r="D198" i="19"/>
  <c r="H198" i="19"/>
  <c r="L198" i="19"/>
  <c r="P198" i="19"/>
  <c r="T198" i="19"/>
  <c r="X198" i="19"/>
  <c r="AB198" i="19"/>
  <c r="AF198" i="19"/>
  <c r="AJ198" i="19"/>
  <c r="K176" i="19"/>
  <c r="O176" i="19"/>
  <c r="O199" i="19" s="1"/>
  <c r="W176" i="19"/>
  <c r="AA176" i="19"/>
  <c r="AE176" i="19"/>
  <c r="AM176" i="19"/>
  <c r="W177" i="19"/>
  <c r="AA177" i="19"/>
  <c r="AI177" i="19"/>
  <c r="AM177" i="19"/>
  <c r="F178" i="19"/>
  <c r="J178" i="19"/>
  <c r="R178" i="19"/>
  <c r="Z178" i="19"/>
  <c r="AD178" i="19"/>
  <c r="AD201" i="19" s="1"/>
  <c r="D179" i="19"/>
  <c r="T179" i="19"/>
  <c r="Y179" i="19"/>
  <c r="AG179" i="19"/>
  <c r="AH202" i="19" s="1"/>
  <c r="AF180" i="19"/>
  <c r="AJ180" i="19"/>
  <c r="Z177" i="19"/>
  <c r="Q178" i="19"/>
  <c r="H179" i="19"/>
  <c r="Q179" i="19"/>
  <c r="K177" i="19"/>
  <c r="AL177" i="19"/>
  <c r="AC201" i="19"/>
  <c r="AH2" i="14"/>
  <c r="AI2" i="14"/>
  <c r="AJ2" i="14"/>
  <c r="AK2" i="14"/>
  <c r="AL2" i="14"/>
  <c r="AM2" i="14"/>
  <c r="H2" i="14"/>
  <c r="I2" i="14"/>
  <c r="J2" i="14"/>
  <c r="K2" i="14"/>
  <c r="L2" i="14"/>
  <c r="M2" i="14"/>
  <c r="N2" i="14"/>
  <c r="O2" i="14"/>
  <c r="P2" i="14"/>
  <c r="Q2" i="14"/>
  <c r="R2" i="14"/>
  <c r="S2" i="14"/>
  <c r="T2" i="14"/>
  <c r="U2" i="14"/>
  <c r="V2" i="14"/>
  <c r="W2" i="14"/>
  <c r="X2" i="14"/>
  <c r="Y2" i="14"/>
  <c r="Z2" i="14"/>
  <c r="AA2" i="14"/>
  <c r="AB2" i="14"/>
  <c r="AC2" i="14"/>
  <c r="AD2" i="14"/>
  <c r="AE2" i="14"/>
  <c r="AF2" i="14"/>
  <c r="AG2" i="14"/>
  <c r="E2" i="14"/>
  <c r="F2" i="14"/>
  <c r="G2" i="14"/>
  <c r="D2" i="14"/>
  <c r="AL2" i="16"/>
  <c r="AL22" i="16" s="1"/>
  <c r="AB2" i="16"/>
  <c r="AC2" i="16" s="1"/>
  <c r="P2" i="16"/>
  <c r="Q2" i="16" s="1"/>
  <c r="P13" i="16"/>
  <c r="P22" i="16"/>
  <c r="P26" i="16"/>
  <c r="E2" i="16"/>
  <c r="F2" i="16" s="1"/>
  <c r="AG1" i="13"/>
  <c r="AH1" i="13"/>
  <c r="AI1" i="13"/>
  <c r="AJ1" i="13"/>
  <c r="AK1" i="13"/>
  <c r="AL1" i="13"/>
  <c r="AM1" i="13"/>
  <c r="S1" i="13"/>
  <c r="T1" i="13"/>
  <c r="U1" i="13"/>
  <c r="V1" i="13"/>
  <c r="W1" i="13"/>
  <c r="X1" i="13"/>
  <c r="Y1" i="13"/>
  <c r="Z1" i="13"/>
  <c r="AA1" i="13"/>
  <c r="AB1" i="13"/>
  <c r="AC1" i="13"/>
  <c r="AD1" i="13"/>
  <c r="AE1" i="13"/>
  <c r="AF1" i="13"/>
  <c r="E1" i="13"/>
  <c r="F1" i="13"/>
  <c r="G1" i="13"/>
  <c r="H1" i="13"/>
  <c r="I1" i="13"/>
  <c r="J1" i="13"/>
  <c r="K1" i="13"/>
  <c r="L1" i="13"/>
  <c r="M1" i="13"/>
  <c r="N1" i="13"/>
  <c r="O1" i="13"/>
  <c r="P1" i="13"/>
  <c r="Q1" i="13"/>
  <c r="R1" i="13"/>
  <c r="D1" i="13"/>
  <c r="G11" i="12"/>
  <c r="K11" i="12"/>
  <c r="M11" i="12"/>
  <c r="R11" i="12"/>
  <c r="S11" i="12"/>
  <c r="W11" i="12"/>
  <c r="X11" i="12"/>
  <c r="AA11" i="12"/>
  <c r="AE11" i="12"/>
  <c r="AH11" i="12"/>
  <c r="AI11" i="12"/>
  <c r="C18" i="12"/>
  <c r="D18" i="12"/>
  <c r="E18" i="12"/>
  <c r="F18" i="12"/>
  <c r="G18" i="12"/>
  <c r="H18" i="12"/>
  <c r="I18" i="12"/>
  <c r="J18" i="12"/>
  <c r="K18" i="12"/>
  <c r="L18" i="12"/>
  <c r="M18" i="12"/>
  <c r="N18" i="12"/>
  <c r="O18" i="12"/>
  <c r="P18" i="12"/>
  <c r="Q18" i="12"/>
  <c r="R18" i="12"/>
  <c r="S18" i="12"/>
  <c r="T18" i="12"/>
  <c r="U18" i="12"/>
  <c r="V18" i="12"/>
  <c r="W18" i="12"/>
  <c r="X18" i="12"/>
  <c r="Y18" i="12"/>
  <c r="Z18" i="12"/>
  <c r="AA18" i="12"/>
  <c r="AB18" i="12"/>
  <c r="AC18" i="12"/>
  <c r="AD18" i="12"/>
  <c r="AE18" i="12"/>
  <c r="AF18" i="12"/>
  <c r="AG18" i="12"/>
  <c r="AH18" i="12"/>
  <c r="AI18" i="12"/>
  <c r="AJ18" i="12"/>
  <c r="AK18" i="12"/>
  <c r="C40" i="12"/>
  <c r="D40" i="12"/>
  <c r="E40" i="12"/>
  <c r="F40" i="12"/>
  <c r="G40" i="12"/>
  <c r="H40" i="12"/>
  <c r="I40" i="12"/>
  <c r="J40" i="12"/>
  <c r="K40" i="12"/>
  <c r="L40" i="12"/>
  <c r="M40" i="12"/>
  <c r="N40" i="12"/>
  <c r="O40" i="12"/>
  <c r="P40" i="12"/>
  <c r="Q40" i="12"/>
  <c r="R40" i="12"/>
  <c r="S40" i="12"/>
  <c r="T40" i="12"/>
  <c r="U40" i="12"/>
  <c r="V40" i="12"/>
  <c r="W40" i="12"/>
  <c r="X40" i="12"/>
  <c r="Y40" i="12"/>
  <c r="Z40" i="12"/>
  <c r="AA40" i="12"/>
  <c r="AB40" i="12"/>
  <c r="AC40" i="12"/>
  <c r="AD40" i="12"/>
  <c r="AE40" i="12"/>
  <c r="AF40" i="12"/>
  <c r="AG40" i="12"/>
  <c r="AH40" i="12"/>
  <c r="AI40" i="12"/>
  <c r="AJ40" i="12"/>
  <c r="AK40" i="12"/>
  <c r="C45" i="12"/>
  <c r="D45" i="12"/>
  <c r="E45" i="12"/>
  <c r="F45" i="12"/>
  <c r="G45" i="12"/>
  <c r="H45" i="12"/>
  <c r="I45" i="12"/>
  <c r="J45" i="12"/>
  <c r="K45" i="12"/>
  <c r="L45" i="12"/>
  <c r="M45" i="12"/>
  <c r="N45" i="12"/>
  <c r="O45" i="12"/>
  <c r="P45" i="12"/>
  <c r="Q45" i="12"/>
  <c r="R45" i="12"/>
  <c r="S45" i="12"/>
  <c r="T45" i="12"/>
  <c r="U45" i="12"/>
  <c r="V45" i="12"/>
  <c r="W45" i="12"/>
  <c r="X45" i="12"/>
  <c r="Y45" i="12"/>
  <c r="Z45" i="12"/>
  <c r="AA45" i="12"/>
  <c r="AB45" i="12"/>
  <c r="AC45" i="12"/>
  <c r="AD45" i="12"/>
  <c r="AE45" i="12"/>
  <c r="AF45" i="12"/>
  <c r="AG45" i="12"/>
  <c r="AH45" i="12"/>
  <c r="AI45" i="12"/>
  <c r="AJ45" i="12"/>
  <c r="AK45" i="12"/>
  <c r="C53" i="12"/>
  <c r="D53" i="12"/>
  <c r="E53" i="12"/>
  <c r="F53" i="12"/>
  <c r="G53" i="12"/>
  <c r="H53" i="12"/>
  <c r="I53" i="12"/>
  <c r="J53" i="12"/>
  <c r="K53" i="12"/>
  <c r="L53" i="12"/>
  <c r="M53" i="12"/>
  <c r="N53" i="12"/>
  <c r="O53" i="12"/>
  <c r="P53" i="12"/>
  <c r="Q53" i="12"/>
  <c r="R53" i="12"/>
  <c r="S53" i="12"/>
  <c r="T53" i="12"/>
  <c r="U53" i="12"/>
  <c r="V53" i="12"/>
  <c r="W53" i="12"/>
  <c r="X53" i="12"/>
  <c r="Y53" i="12"/>
  <c r="Z53" i="12"/>
  <c r="AA53" i="12"/>
  <c r="AB53" i="12"/>
  <c r="AC53" i="12"/>
  <c r="AD53" i="12"/>
  <c r="AE53" i="12"/>
  <c r="AF53" i="12"/>
  <c r="AG53" i="12"/>
  <c r="AH53" i="12"/>
  <c r="AI53" i="12"/>
  <c r="AJ53" i="12"/>
  <c r="AK53" i="12"/>
  <c r="C60" i="12"/>
  <c r="D60" i="12"/>
  <c r="E60" i="12"/>
  <c r="F60" i="12"/>
  <c r="G60" i="12"/>
  <c r="H60" i="12"/>
  <c r="I60" i="12"/>
  <c r="J60" i="12"/>
  <c r="K60" i="12"/>
  <c r="L60" i="12"/>
  <c r="M60" i="12"/>
  <c r="N60" i="12"/>
  <c r="O60" i="12"/>
  <c r="P60" i="12"/>
  <c r="Q60" i="12"/>
  <c r="R60" i="12"/>
  <c r="S60" i="12"/>
  <c r="T60" i="12"/>
  <c r="U60" i="12"/>
  <c r="V60" i="12"/>
  <c r="W60" i="12"/>
  <c r="X60" i="12"/>
  <c r="Y60" i="12"/>
  <c r="Z60" i="12"/>
  <c r="AA60" i="12"/>
  <c r="AB60" i="12"/>
  <c r="AC60" i="12"/>
  <c r="AD60" i="12"/>
  <c r="AE60" i="12"/>
  <c r="AF60" i="12"/>
  <c r="AG60" i="12"/>
  <c r="AH60" i="12"/>
  <c r="AI60" i="12"/>
  <c r="AJ60" i="12"/>
  <c r="AK60" i="12"/>
  <c r="C66" i="12"/>
  <c r="D66" i="12"/>
  <c r="E66" i="12"/>
  <c r="F66" i="12"/>
  <c r="G66" i="12"/>
  <c r="H66" i="12"/>
  <c r="I66" i="12"/>
  <c r="J66" i="12"/>
  <c r="K66" i="12"/>
  <c r="L66" i="12"/>
  <c r="M66" i="12"/>
  <c r="N66" i="12"/>
  <c r="O66" i="12"/>
  <c r="P66" i="12"/>
  <c r="Q66" i="12"/>
  <c r="R66" i="12"/>
  <c r="S66" i="12"/>
  <c r="T66" i="12"/>
  <c r="U66" i="12"/>
  <c r="V66" i="12"/>
  <c r="W66" i="12"/>
  <c r="X66" i="12"/>
  <c r="Y66" i="12"/>
  <c r="Z66" i="12"/>
  <c r="AA66" i="12"/>
  <c r="AB66" i="12"/>
  <c r="AC66" i="12"/>
  <c r="AD66" i="12"/>
  <c r="AE66" i="12"/>
  <c r="AF66" i="12"/>
  <c r="AG66" i="12"/>
  <c r="AH66" i="12"/>
  <c r="AI66" i="12"/>
  <c r="AJ66" i="12"/>
  <c r="AK66" i="12"/>
  <c r="AJ2" i="12"/>
  <c r="AK2" i="12" s="1"/>
  <c r="AB2" i="12"/>
  <c r="AC2" i="12" s="1"/>
  <c r="AD2" i="12" s="1"/>
  <c r="AE2" i="12" s="1"/>
  <c r="AF2" i="12" s="1"/>
  <c r="AG2" i="12" s="1"/>
  <c r="AH2" i="12" s="1"/>
  <c r="AI2" i="12" s="1"/>
  <c r="D2" i="12"/>
  <c r="E2" i="12" s="1"/>
  <c r="F2" i="12" s="1"/>
  <c r="G2" i="12" s="1"/>
  <c r="H2" i="12" s="1"/>
  <c r="I2" i="12" s="1"/>
  <c r="J2" i="12" s="1"/>
  <c r="K2" i="12" s="1"/>
  <c r="L2" i="12" s="1"/>
  <c r="M2" i="12" s="1"/>
  <c r="N2" i="12" s="1"/>
  <c r="O2" i="12" s="1"/>
  <c r="P2" i="12" s="1"/>
  <c r="Q2" i="12" s="1"/>
  <c r="R2" i="12" s="1"/>
  <c r="S2" i="12" s="1"/>
  <c r="T2" i="12" s="1"/>
  <c r="U2" i="12" s="1"/>
  <c r="V2" i="12" s="1"/>
  <c r="W2" i="12" s="1"/>
  <c r="X2" i="12" s="1"/>
  <c r="Y2" i="12" s="1"/>
  <c r="Z2" i="12" s="1"/>
  <c r="AA2" i="12" s="1"/>
  <c r="C2" i="12"/>
  <c r="N15" i="11"/>
  <c r="Q15" i="11"/>
  <c r="R15" i="11"/>
  <c r="T15" i="11"/>
  <c r="U15" i="11"/>
  <c r="V15" i="11"/>
  <c r="X15" i="11"/>
  <c r="Y15" i="11"/>
  <c r="AA15" i="11"/>
  <c r="AB15" i="11"/>
  <c r="AC15" i="11"/>
  <c r="AE15" i="11"/>
  <c r="AG15" i="11"/>
  <c r="AH15" i="11"/>
  <c r="AI15" i="11"/>
  <c r="AL15" i="11"/>
  <c r="N39" i="11"/>
  <c r="O39" i="11" s="1"/>
  <c r="P39" i="11"/>
  <c r="Q39" i="11" s="1"/>
  <c r="R39" i="11" s="1"/>
  <c r="S39" i="11" s="1"/>
  <c r="T39" i="11" s="1"/>
  <c r="U39" i="11" s="1"/>
  <c r="V39" i="11" s="1"/>
  <c r="W39" i="11" s="1"/>
  <c r="X39" i="11" s="1"/>
  <c r="Y39" i="11" s="1"/>
  <c r="Z39" i="11" s="1"/>
  <c r="AA39" i="11" s="1"/>
  <c r="AB39" i="11" s="1"/>
  <c r="AC39" i="11" s="1"/>
  <c r="AD39" i="11" s="1"/>
  <c r="AE39" i="11" s="1"/>
  <c r="AF39" i="11" s="1"/>
  <c r="AG39" i="11" s="1"/>
  <c r="AH39" i="11" s="1"/>
  <c r="AI39" i="11" s="1"/>
  <c r="AJ39" i="11" s="1"/>
  <c r="AK39" i="11" s="1"/>
  <c r="AL39" i="11" s="1"/>
  <c r="N52" i="11"/>
  <c r="O52" i="11"/>
  <c r="P52" i="11"/>
  <c r="Q52" i="11"/>
  <c r="R52" i="11" s="1"/>
  <c r="S52" i="11" s="1"/>
  <c r="T52" i="11"/>
  <c r="U52" i="11" s="1"/>
  <c r="V52" i="11" s="1"/>
  <c r="W52" i="11" s="1"/>
  <c r="X52" i="11" s="1"/>
  <c r="Y52" i="11" s="1"/>
  <c r="Z52" i="11" s="1"/>
  <c r="AA52" i="11" s="1"/>
  <c r="AB52" i="11" s="1"/>
  <c r="AC52" i="11" s="1"/>
  <c r="AD52" i="11" s="1"/>
  <c r="AE52" i="11" s="1"/>
  <c r="AF52" i="11" s="1"/>
  <c r="AG52" i="11" s="1"/>
  <c r="AH52" i="11" s="1"/>
  <c r="AI52" i="11" s="1"/>
  <c r="AJ52" i="11" s="1"/>
  <c r="AK52" i="11" s="1"/>
  <c r="AL52" i="11" s="1"/>
  <c r="N58" i="11"/>
  <c r="O58" i="11"/>
  <c r="P58" i="11"/>
  <c r="Q58" i="11"/>
  <c r="R58" i="11" s="1"/>
  <c r="S58" i="11" s="1"/>
  <c r="T58" i="11"/>
  <c r="U58" i="11" s="1"/>
  <c r="V58" i="11" s="1"/>
  <c r="W58" i="11" s="1"/>
  <c r="X58" i="11" s="1"/>
  <c r="Y58" i="11" s="1"/>
  <c r="Z58" i="11" s="1"/>
  <c r="AA58" i="11" s="1"/>
  <c r="AB58" i="11" s="1"/>
  <c r="AC58" i="11" s="1"/>
  <c r="AD58" i="11" s="1"/>
  <c r="AE58" i="11" s="1"/>
  <c r="AF58" i="11" s="1"/>
  <c r="AG58" i="11" s="1"/>
  <c r="AH58" i="11" s="1"/>
  <c r="AI58" i="11" s="1"/>
  <c r="AJ58" i="11" s="1"/>
  <c r="AK58" i="11" s="1"/>
  <c r="AL58" i="11" s="1"/>
  <c r="N62" i="11"/>
  <c r="O62" i="11" s="1"/>
  <c r="P62" i="11" s="1"/>
  <c r="Q62" i="11"/>
  <c r="R62" i="11" s="1"/>
  <c r="S62" i="11" s="1"/>
  <c r="T62" i="11" s="1"/>
  <c r="U62" i="11" s="1"/>
  <c r="V62" i="11" s="1"/>
  <c r="W62" i="11" s="1"/>
  <c r="X62" i="11" s="1"/>
  <c r="Y62" i="11" s="1"/>
  <c r="Z62" i="11" s="1"/>
  <c r="AA62" i="11" s="1"/>
  <c r="AB62" i="11" s="1"/>
  <c r="AC62" i="11" s="1"/>
  <c r="AD62" i="11" s="1"/>
  <c r="AE62" i="11" s="1"/>
  <c r="AF62" i="11" s="1"/>
  <c r="AG62" i="11" s="1"/>
  <c r="AH62" i="11" s="1"/>
  <c r="AI62" i="11" s="1"/>
  <c r="AJ62" i="11" s="1"/>
  <c r="AK62" i="11" s="1"/>
  <c r="AL62" i="11" s="1"/>
  <c r="N64" i="11"/>
  <c r="O64" i="11"/>
  <c r="N65" i="11"/>
  <c r="O65" i="11"/>
  <c r="P65" i="11" s="1"/>
  <c r="Q65" i="11" s="1"/>
  <c r="R65" i="11" s="1"/>
  <c r="S65" i="11"/>
  <c r="T65" i="11" s="1"/>
  <c r="U65" i="11" s="1"/>
  <c r="V65" i="11" s="1"/>
  <c r="W65" i="11" s="1"/>
  <c r="X65" i="11" s="1"/>
  <c r="Y65" i="11" s="1"/>
  <c r="Z65" i="11" s="1"/>
  <c r="AA65" i="11" s="1"/>
  <c r="AB65" i="11" s="1"/>
  <c r="AC65" i="11" s="1"/>
  <c r="AD65" i="11" s="1"/>
  <c r="AE65" i="11" s="1"/>
  <c r="AF65" i="11" s="1"/>
  <c r="AG65" i="11" s="1"/>
  <c r="AH65" i="11" s="1"/>
  <c r="AI65" i="11" s="1"/>
  <c r="AJ65" i="11" s="1"/>
  <c r="AK65" i="11" s="1"/>
  <c r="AL65" i="11" s="1"/>
  <c r="N66" i="11"/>
  <c r="O66" i="11" s="1"/>
  <c r="P66" i="11" s="1"/>
  <c r="Q66" i="11" s="1"/>
  <c r="R66" i="11" s="1"/>
  <c r="S66" i="11" s="1"/>
  <c r="T66" i="11" s="1"/>
  <c r="U66" i="11" s="1"/>
  <c r="V66" i="11" s="1"/>
  <c r="W66" i="11" s="1"/>
  <c r="X66" i="11" s="1"/>
  <c r="Y66" i="11" s="1"/>
  <c r="Z66" i="11" s="1"/>
  <c r="AA66" i="11" s="1"/>
  <c r="AB66" i="11" s="1"/>
  <c r="AC66" i="11" s="1"/>
  <c r="AD66" i="11" s="1"/>
  <c r="AE66" i="11" s="1"/>
  <c r="AF66" i="11" s="1"/>
  <c r="AG66" i="11" s="1"/>
  <c r="AH66" i="11" s="1"/>
  <c r="AI66" i="11" s="1"/>
  <c r="AJ66" i="11" s="1"/>
  <c r="AK66" i="11" s="1"/>
  <c r="AL66" i="11" s="1"/>
  <c r="G15" i="11"/>
  <c r="J15" i="11"/>
  <c r="K15" i="11"/>
  <c r="L15" i="11"/>
  <c r="M15" i="11"/>
  <c r="D39" i="11"/>
  <c r="E39" i="11" s="1"/>
  <c r="F39" i="11" s="1"/>
  <c r="G39" i="11" s="1"/>
  <c r="H39" i="11"/>
  <c r="I39" i="11"/>
  <c r="J39" i="11" s="1"/>
  <c r="K39" i="11" s="1"/>
  <c r="L39" i="11" s="1"/>
  <c r="M39" i="11" s="1"/>
  <c r="D52" i="11"/>
  <c r="E52" i="11" s="1"/>
  <c r="F52" i="11" s="1"/>
  <c r="G52" i="11" s="1"/>
  <c r="H52" i="11" s="1"/>
  <c r="I52" i="11" s="1"/>
  <c r="J52" i="11" s="1"/>
  <c r="K52" i="11" s="1"/>
  <c r="L52" i="11" s="1"/>
  <c r="M52" i="11" s="1"/>
  <c r="D58" i="11"/>
  <c r="E58" i="11"/>
  <c r="F58" i="11" s="1"/>
  <c r="G58" i="11" s="1"/>
  <c r="H58" i="11"/>
  <c r="I58" i="11" s="1"/>
  <c r="J58" i="11" s="1"/>
  <c r="K58" i="11" s="1"/>
  <c r="L58" i="11" s="1"/>
  <c r="M58" i="11" s="1"/>
  <c r="D62" i="11"/>
  <c r="E62" i="11"/>
  <c r="F62" i="11"/>
  <c r="G62" i="11" s="1"/>
  <c r="H62" i="11" s="1"/>
  <c r="I62" i="11" s="1"/>
  <c r="J62" i="11" s="1"/>
  <c r="K62" i="11" s="1"/>
  <c r="L62" i="11" s="1"/>
  <c r="M62" i="11" s="1"/>
  <c r="D63" i="11"/>
  <c r="D64" i="11"/>
  <c r="E64" i="11"/>
  <c r="F64" i="11"/>
  <c r="D65" i="11"/>
  <c r="E65" i="11" s="1"/>
  <c r="D66" i="11"/>
  <c r="E66" i="11"/>
  <c r="F66" i="11"/>
  <c r="G66" i="11" s="1"/>
  <c r="H66" i="11" s="1"/>
  <c r="I66" i="11" s="1"/>
  <c r="J66" i="11" s="1"/>
  <c r="K66" i="11" s="1"/>
  <c r="L66" i="11" s="1"/>
  <c r="M66" i="11" s="1"/>
  <c r="D1" i="11"/>
  <c r="E1" i="11" s="1"/>
  <c r="F1" i="11" s="1"/>
  <c r="G1" i="11" s="1"/>
  <c r="H1" i="11" s="1"/>
  <c r="I1" i="11" s="1"/>
  <c r="J1" i="11" s="1"/>
  <c r="K1" i="11" s="1"/>
  <c r="L1" i="11" s="1"/>
  <c r="M1" i="11" s="1"/>
  <c r="N1" i="11" s="1"/>
  <c r="O1" i="11" s="1"/>
  <c r="P1" i="11" s="1"/>
  <c r="Q1" i="11" s="1"/>
  <c r="R1" i="11" s="1"/>
  <c r="S1" i="11" s="1"/>
  <c r="T1" i="11" s="1"/>
  <c r="U1" i="11" s="1"/>
  <c r="V1" i="11" s="1"/>
  <c r="W1" i="11" s="1"/>
  <c r="X1" i="11" s="1"/>
  <c r="Y1" i="11" s="1"/>
  <c r="Z1" i="11" s="1"/>
  <c r="AA1" i="11" s="1"/>
  <c r="AB1" i="11" s="1"/>
  <c r="AC1" i="11" s="1"/>
  <c r="AD1" i="11" s="1"/>
  <c r="AE1" i="11" s="1"/>
  <c r="AF1" i="11" s="1"/>
  <c r="AG1" i="11" s="1"/>
  <c r="AH1" i="11" s="1"/>
  <c r="AI1" i="11" s="1"/>
  <c r="AJ1" i="11" s="1"/>
  <c r="AK1" i="11" s="1"/>
  <c r="AL1" i="11" s="1"/>
  <c r="D15" i="11" l="1"/>
  <c r="AD11" i="12"/>
  <c r="E11" i="12"/>
  <c r="AB11" i="12"/>
  <c r="U11" i="12"/>
  <c r="H15" i="11"/>
  <c r="AK15" i="11"/>
  <c r="AF15" i="11"/>
  <c r="Z11" i="12"/>
  <c r="AJ11" i="12"/>
  <c r="AF191" i="21"/>
  <c r="AF181" i="21"/>
  <c r="S188" i="21"/>
  <c r="AM200" i="21"/>
  <c r="R188" i="21"/>
  <c r="AF188" i="21"/>
  <c r="AD195" i="21"/>
  <c r="AF190" i="21"/>
  <c r="H184" i="21"/>
  <c r="H158" i="21"/>
  <c r="H5" i="14" s="1"/>
  <c r="G8" i="16" s="1"/>
  <c r="AJ184" i="21"/>
  <c r="AJ158" i="21"/>
  <c r="AJ5" i="14" s="1"/>
  <c r="AI8" i="16" s="1"/>
  <c r="AI3" i="16" s="1"/>
  <c r="AI14" i="16" s="1"/>
  <c r="J197" i="21"/>
  <c r="F184" i="21"/>
  <c r="F158" i="21"/>
  <c r="F5" i="14" s="1"/>
  <c r="E8" i="16" s="1"/>
  <c r="AD184" i="21"/>
  <c r="AD158" i="21"/>
  <c r="AD5" i="14" s="1"/>
  <c r="AC8" i="16" s="1"/>
  <c r="AK184" i="21"/>
  <c r="AK158" i="21"/>
  <c r="AK5" i="14" s="1"/>
  <c r="AJ8" i="16" s="1"/>
  <c r="T187" i="21"/>
  <c r="P15" i="11"/>
  <c r="V11" i="12"/>
  <c r="N11" i="12"/>
  <c r="T188" i="21"/>
  <c r="E158" i="21"/>
  <c r="E5" i="14" s="1"/>
  <c r="D8" i="16" s="1"/>
  <c r="R184" i="21"/>
  <c r="R158" i="21"/>
  <c r="R5" i="14" s="1"/>
  <c r="Q8" i="16" s="1"/>
  <c r="L202" i="21"/>
  <c r="AD162" i="21"/>
  <c r="I15" i="11"/>
  <c r="E15" i="11"/>
  <c r="W15" i="11"/>
  <c r="S15" i="11"/>
  <c r="O15" i="11"/>
  <c r="AC11" i="12"/>
  <c r="P194" i="21"/>
  <c r="AI201" i="21"/>
  <c r="AK197" i="21"/>
  <c r="AK163" i="21"/>
  <c r="AI189" i="21"/>
  <c r="AB201" i="21"/>
  <c r="AM187" i="21"/>
  <c r="L173" i="21"/>
  <c r="AD172" i="21"/>
  <c r="F179" i="21"/>
  <c r="K184" i="21"/>
  <c r="K158" i="21"/>
  <c r="K5" i="14" s="1"/>
  <c r="J8" i="16" s="1"/>
  <c r="AH184" i="21"/>
  <c r="AH158" i="21"/>
  <c r="AH5" i="14" s="1"/>
  <c r="AG8" i="16" s="1"/>
  <c r="O184" i="21"/>
  <c r="O158" i="21"/>
  <c r="O5" i="14" s="1"/>
  <c r="N8" i="16" s="1"/>
  <c r="AI194" i="21"/>
  <c r="AI188" i="21"/>
  <c r="M184" i="21"/>
  <c r="M158" i="21"/>
  <c r="M5" i="14" s="1"/>
  <c r="L8" i="16" s="1"/>
  <c r="V197" i="21"/>
  <c r="O198" i="21"/>
  <c r="E184" i="21"/>
  <c r="AF184" i="21"/>
  <c r="AF158" i="21"/>
  <c r="AF5" i="14" s="1"/>
  <c r="AE8" i="16" s="1"/>
  <c r="I163" i="21"/>
  <c r="T163" i="21"/>
  <c r="V179" i="21"/>
  <c r="J193" i="21"/>
  <c r="AC188" i="21"/>
  <c r="AM177" i="21"/>
  <c r="AI203" i="21"/>
  <c r="AE184" i="21"/>
  <c r="AE158" i="21"/>
  <c r="AE5" i="14" s="1"/>
  <c r="AD8" i="16" s="1"/>
  <c r="AB187" i="21"/>
  <c r="I179" i="21"/>
  <c r="I202" i="21" s="1"/>
  <c r="W184" i="21"/>
  <c r="W158" i="21"/>
  <c r="W5" i="14" s="1"/>
  <c r="V8" i="16" s="1"/>
  <c r="N184" i="21"/>
  <c r="N158" i="21"/>
  <c r="N5" i="14" s="1"/>
  <c r="M8" i="16" s="1"/>
  <c r="AA195" i="21"/>
  <c r="Q184" i="21"/>
  <c r="Q158" i="21"/>
  <c r="Q5" i="14" s="1"/>
  <c r="P8" i="16" s="1"/>
  <c r="L184" i="21"/>
  <c r="L158" i="21"/>
  <c r="L5" i="14" s="1"/>
  <c r="K8" i="16" s="1"/>
  <c r="AM184" i="21"/>
  <c r="AM158" i="21"/>
  <c r="AM5" i="14" s="1"/>
  <c r="AL8" i="16" s="1"/>
  <c r="P158" i="21"/>
  <c r="P5" i="14" s="1"/>
  <c r="O8" i="16" s="1"/>
  <c r="S158" i="21"/>
  <c r="S5" i="14" s="1"/>
  <c r="R8" i="16" s="1"/>
  <c r="AA163" i="21"/>
  <c r="AL179" i="21"/>
  <c r="D184" i="21"/>
  <c r="D158" i="21"/>
  <c r="D5" i="14" s="1"/>
  <c r="X184" i="21"/>
  <c r="X158" i="21"/>
  <c r="X5" i="14" s="1"/>
  <c r="W8" i="16" s="1"/>
  <c r="F15" i="11"/>
  <c r="AJ15" i="11"/>
  <c r="AD201" i="21"/>
  <c r="P184" i="21"/>
  <c r="Y187" i="21"/>
  <c r="T184" i="21"/>
  <c r="T158" i="21"/>
  <c r="T5" i="14" s="1"/>
  <c r="S8" i="16" s="1"/>
  <c r="AC184" i="21"/>
  <c r="AC158" i="21"/>
  <c r="AC5" i="14" s="1"/>
  <c r="AB8" i="16" s="1"/>
  <c r="AG184" i="21"/>
  <c r="AG158" i="21"/>
  <c r="AG5" i="14" s="1"/>
  <c r="AF8" i="16" s="1"/>
  <c r="Z184" i="21"/>
  <c r="Z158" i="21"/>
  <c r="Z5" i="14" s="1"/>
  <c r="Y8" i="16" s="1"/>
  <c r="V184" i="21"/>
  <c r="V158" i="21"/>
  <c r="V5" i="14" s="1"/>
  <c r="U8" i="16" s="1"/>
  <c r="AD15" i="11"/>
  <c r="Z15" i="11"/>
  <c r="AF11" i="12"/>
  <c r="T11" i="12"/>
  <c r="G184" i="21"/>
  <c r="G158" i="21"/>
  <c r="G5" i="14" s="1"/>
  <c r="F8" i="16" s="1"/>
  <c r="AJ199" i="21"/>
  <c r="J194" i="21"/>
  <c r="U184" i="21"/>
  <c r="U158" i="21"/>
  <c r="U5" i="14" s="1"/>
  <c r="T8" i="16" s="1"/>
  <c r="I184" i="21"/>
  <c r="I158" i="21"/>
  <c r="I5" i="14" s="1"/>
  <c r="H8" i="16" s="1"/>
  <c r="AB194" i="21"/>
  <c r="AI158" i="21"/>
  <c r="AI5" i="14" s="1"/>
  <c r="AH8" i="16" s="1"/>
  <c r="Y184" i="21"/>
  <c r="Y158" i="21"/>
  <c r="Y5" i="14" s="1"/>
  <c r="X8" i="16" s="1"/>
  <c r="AB158" i="21"/>
  <c r="AB5" i="14" s="1"/>
  <c r="AA8" i="16" s="1"/>
  <c r="J184" i="21"/>
  <c r="J158" i="21"/>
  <c r="J5" i="14" s="1"/>
  <c r="I8" i="16" s="1"/>
  <c r="M195" i="21"/>
  <c r="AL184" i="21"/>
  <c r="AL158" i="21"/>
  <c r="AL5" i="14" s="1"/>
  <c r="AK8" i="16" s="1"/>
  <c r="AA162" i="21"/>
  <c r="L168" i="21"/>
  <c r="L181" i="21" s="1"/>
  <c r="AA158" i="21"/>
  <c r="AA5" i="14" s="1"/>
  <c r="Z8" i="16" s="1"/>
  <c r="U203" i="21"/>
  <c r="Z198" i="21"/>
  <c r="M193" i="21"/>
  <c r="E179" i="21"/>
  <c r="AA168" i="21"/>
  <c r="AA181" i="21" s="1"/>
  <c r="T197" i="21"/>
  <c r="D170" i="21"/>
  <c r="E193" i="21" s="1"/>
  <c r="D193" i="21"/>
  <c r="F165" i="21"/>
  <c r="F188" i="21" s="1"/>
  <c r="N166" i="21"/>
  <c r="N189" i="21" s="1"/>
  <c r="T173" i="21"/>
  <c r="L189" i="21"/>
  <c r="W180" i="21"/>
  <c r="W203" i="21" s="1"/>
  <c r="AI162" i="21"/>
  <c r="AI185" i="21" s="1"/>
  <c r="AJ162" i="21"/>
  <c r="AJ172" i="21"/>
  <c r="AJ195" i="21" s="1"/>
  <c r="AL178" i="21"/>
  <c r="AL201" i="21"/>
  <c r="D179" i="21"/>
  <c r="D202" i="21" s="1"/>
  <c r="J162" i="21"/>
  <c r="J185" i="21" s="1"/>
  <c r="AC171" i="21"/>
  <c r="AD194" i="21" s="1"/>
  <c r="AC194" i="21"/>
  <c r="T166" i="21"/>
  <c r="U189" i="21" s="1"/>
  <c r="T189" i="21"/>
  <c r="F199" i="21"/>
  <c r="P202" i="21"/>
  <c r="T195" i="21"/>
  <c r="Q171" i="21"/>
  <c r="R194" i="21" s="1"/>
  <c r="R173" i="21"/>
  <c r="R196" i="21" s="1"/>
  <c r="J195" i="21"/>
  <c r="P170" i="21"/>
  <c r="P193" i="21" s="1"/>
  <c r="O170" i="21"/>
  <c r="O193" i="21" s="1"/>
  <c r="AA194" i="21"/>
  <c r="E172" i="21"/>
  <c r="E195" i="21" s="1"/>
  <c r="R179" i="21"/>
  <c r="R202" i="21" s="1"/>
  <c r="Q179" i="21"/>
  <c r="P163" i="21"/>
  <c r="AH170" i="21"/>
  <c r="AI193" i="21" s="1"/>
  <c r="AH193" i="21"/>
  <c r="AJ190" i="21"/>
  <c r="Z197" i="21"/>
  <c r="Q175" i="21"/>
  <c r="R198" i="21" s="1"/>
  <c r="P173" i="21"/>
  <c r="Q196" i="21" s="1"/>
  <c r="AB179" i="21"/>
  <c r="AC202" i="21" s="1"/>
  <c r="AL200" i="21"/>
  <c r="AD189" i="21"/>
  <c r="I178" i="21"/>
  <c r="I201" i="21" s="1"/>
  <c r="AE170" i="21"/>
  <c r="AF193" i="21" s="1"/>
  <c r="M171" i="21"/>
  <c r="M194" i="21"/>
  <c r="AE189" i="21"/>
  <c r="K195" i="21"/>
  <c r="T162" i="21"/>
  <c r="D165" i="21"/>
  <c r="D188" i="21" s="1"/>
  <c r="M197" i="21"/>
  <c r="AD202" i="21"/>
  <c r="AE202" i="21"/>
  <c r="T175" i="21"/>
  <c r="T198" i="21" s="1"/>
  <c r="AH199" i="21"/>
  <c r="AG163" i="21"/>
  <c r="AH186" i="21" s="1"/>
  <c r="U179" i="21"/>
  <c r="V202" i="21" s="1"/>
  <c r="N197" i="21"/>
  <c r="AJ201" i="21"/>
  <c r="Q203" i="21"/>
  <c r="W187" i="21"/>
  <c r="X187" i="21"/>
  <c r="AA193" i="21"/>
  <c r="AH189" i="21"/>
  <c r="AK200" i="21"/>
  <c r="AF201" i="21"/>
  <c r="AE199" i="21"/>
  <c r="W188" i="21"/>
  <c r="I194" i="21"/>
  <c r="S198" i="21"/>
  <c r="AE197" i="21"/>
  <c r="AK173" i="21"/>
  <c r="K166" i="21"/>
  <c r="K189" i="21"/>
  <c r="AM162" i="21"/>
  <c r="O162" i="21"/>
  <c r="I193" i="21"/>
  <c r="Y173" i="21"/>
  <c r="R187" i="21"/>
  <c r="H176" i="21"/>
  <c r="G176" i="21"/>
  <c r="G199" i="21"/>
  <c r="AB163" i="21"/>
  <c r="AB186" i="21" s="1"/>
  <c r="AL171" i="21"/>
  <c r="AM194" i="21" s="1"/>
  <c r="AL194" i="21"/>
  <c r="S162" i="21"/>
  <c r="X180" i="21"/>
  <c r="X203" i="21" s="1"/>
  <c r="G186" i="21"/>
  <c r="H163" i="21"/>
  <c r="H186" i="21" s="1"/>
  <c r="G179" i="21"/>
  <c r="H202" i="21" s="1"/>
  <c r="AM188" i="21"/>
  <c r="AH203" i="21"/>
  <c r="S173" i="21"/>
  <c r="AK194" i="21"/>
  <c r="AB173" i="21"/>
  <c r="G187" i="21"/>
  <c r="Q199" i="21"/>
  <c r="J188" i="21"/>
  <c r="M189" i="21"/>
  <c r="L199" i="21"/>
  <c r="AD203" i="21"/>
  <c r="AG193" i="21"/>
  <c r="AB189" i="21"/>
  <c r="N168" i="21"/>
  <c r="O168" i="21"/>
  <c r="J199" i="21"/>
  <c r="K163" i="21"/>
  <c r="V163" i="21"/>
  <c r="P168" i="21"/>
  <c r="P190" i="21"/>
  <c r="K188" i="21"/>
  <c r="P175" i="21"/>
  <c r="P198" i="21" s="1"/>
  <c r="V173" i="21"/>
  <c r="H167" i="21"/>
  <c r="H190" i="21" s="1"/>
  <c r="E175" i="21"/>
  <c r="E198" i="21" s="1"/>
  <c r="Q188" i="21"/>
  <c r="H168" i="21"/>
  <c r="H181" i="21" s="1"/>
  <c r="AG190" i="21"/>
  <c r="R201" i="21"/>
  <c r="T203" i="21"/>
  <c r="M203" i="21"/>
  <c r="AA200" i="21"/>
  <c r="AE185" i="21"/>
  <c r="Q168" i="21"/>
  <c r="Y198" i="21"/>
  <c r="AA201" i="21"/>
  <c r="D163" i="21"/>
  <c r="X190" i="21"/>
  <c r="Y199" i="21"/>
  <c r="W173" i="21"/>
  <c r="K197" i="21"/>
  <c r="U195" i="21"/>
  <c r="AG203" i="21"/>
  <c r="F186" i="21"/>
  <c r="AM173" i="21"/>
  <c r="W201" i="21"/>
  <c r="O180" i="21"/>
  <c r="P203" i="21" s="1"/>
  <c r="AC174" i="21"/>
  <c r="AD197" i="21" s="1"/>
  <c r="G165" i="21"/>
  <c r="G188" i="21" s="1"/>
  <c r="F175" i="21"/>
  <c r="G162" i="21"/>
  <c r="O174" i="21"/>
  <c r="O197" i="21" s="1"/>
  <c r="AH172" i="21"/>
  <c r="AI195" i="21" s="1"/>
  <c r="V198" i="21"/>
  <c r="I173" i="21"/>
  <c r="P162" i="21"/>
  <c r="AD191" i="21"/>
  <c r="M162" i="21"/>
  <c r="Z165" i="21"/>
  <c r="Y166" i="21"/>
  <c r="Y189" i="21" s="1"/>
  <c r="R177" i="21"/>
  <c r="AA197" i="21"/>
  <c r="R166" i="21"/>
  <c r="S189" i="21" s="1"/>
  <c r="R167" i="21"/>
  <c r="R190" i="21" s="1"/>
  <c r="R174" i="21"/>
  <c r="S197" i="21" s="1"/>
  <c r="AB162" i="21"/>
  <c r="AG177" i="21"/>
  <c r="AG200" i="21" s="1"/>
  <c r="N178" i="21"/>
  <c r="N201" i="21" s="1"/>
  <c r="N167" i="21"/>
  <c r="O190" i="21" s="1"/>
  <c r="AM179" i="21"/>
  <c r="AM202" i="21" s="1"/>
  <c r="K175" i="21"/>
  <c r="K198" i="21" s="1"/>
  <c r="S163" i="21"/>
  <c r="W200" i="21"/>
  <c r="W177" i="21"/>
  <c r="X200" i="21" s="1"/>
  <c r="M173" i="21"/>
  <c r="M196" i="21" s="1"/>
  <c r="N173" i="21"/>
  <c r="O196" i="21" s="1"/>
  <c r="AA165" i="21"/>
  <c r="AB188" i="21" s="1"/>
  <c r="AI173" i="21"/>
  <c r="AJ173" i="21"/>
  <c r="F174" i="21"/>
  <c r="G197" i="21" s="1"/>
  <c r="Q202" i="21"/>
  <c r="U190" i="21"/>
  <c r="AB197" i="21"/>
  <c r="U170" i="21"/>
  <c r="V193" i="21" s="1"/>
  <c r="V189" i="21"/>
  <c r="AK166" i="21"/>
  <c r="AL189" i="21" s="1"/>
  <c r="G201" i="21"/>
  <c r="D178" i="21"/>
  <c r="D201" i="21" s="1"/>
  <c r="O164" i="21"/>
  <c r="P187" i="21" s="1"/>
  <c r="AD188" i="21"/>
  <c r="H173" i="21"/>
  <c r="M199" i="21"/>
  <c r="F172" i="21"/>
  <c r="Q166" i="21"/>
  <c r="Q189" i="21" s="1"/>
  <c r="P197" i="21"/>
  <c r="AB172" i="21"/>
  <c r="AC195" i="21" s="1"/>
  <c r="AM168" i="21"/>
  <c r="AM181" i="21" s="1"/>
  <c r="Z168" i="21"/>
  <c r="Z181" i="21" s="1"/>
  <c r="AA175" i="21"/>
  <c r="AB198" i="21" s="1"/>
  <c r="F162" i="21"/>
  <c r="J168" i="21"/>
  <c r="Y162" i="21"/>
  <c r="Z162" i="21"/>
  <c r="J198" i="21"/>
  <c r="V172" i="21"/>
  <c r="V195" i="21" s="1"/>
  <c r="AI163" i="21"/>
  <c r="R163" i="21"/>
  <c r="X178" i="21"/>
  <c r="X201" i="21" s="1"/>
  <c r="W179" i="21"/>
  <c r="W202" i="21" s="1"/>
  <c r="G166" i="21"/>
  <c r="G189" i="21" s="1"/>
  <c r="AE177" i="21"/>
  <c r="AF200" i="21" s="1"/>
  <c r="U188" i="21"/>
  <c r="AJ175" i="21"/>
  <c r="Z163" i="21"/>
  <c r="AJ188" i="21"/>
  <c r="U164" i="21"/>
  <c r="V187" i="21" s="1"/>
  <c r="X168" i="21"/>
  <c r="X181" i="21" s="1"/>
  <c r="W168" i="21"/>
  <c r="W181" i="21" s="1"/>
  <c r="W191" i="21"/>
  <c r="X162" i="21"/>
  <c r="X185" i="21" s="1"/>
  <c r="O188" i="21"/>
  <c r="AE163" i="21"/>
  <c r="L185" i="21"/>
  <c r="N162" i="21"/>
  <c r="F193" i="21"/>
  <c r="S203" i="21"/>
  <c r="AH187" i="21"/>
  <c r="O173" i="21"/>
  <c r="J173" i="21"/>
  <c r="AB168" i="21"/>
  <c r="AF198" i="21"/>
  <c r="AJ163" i="21"/>
  <c r="AI186" i="21"/>
  <c r="J163" i="21"/>
  <c r="K186" i="21" s="1"/>
  <c r="L163" i="21"/>
  <c r="L193" i="21"/>
  <c r="AL174" i="21"/>
  <c r="AL197" i="21" s="1"/>
  <c r="AI175" i="21"/>
  <c r="I189" i="21"/>
  <c r="Y195" i="21"/>
  <c r="AG171" i="21"/>
  <c r="AG194" i="21" s="1"/>
  <c r="AJ194" i="21"/>
  <c r="L197" i="21"/>
  <c r="S177" i="21"/>
  <c r="T200" i="21" s="1"/>
  <c r="V203" i="21"/>
  <c r="S193" i="21"/>
  <c r="G168" i="21"/>
  <c r="G181" i="21" s="1"/>
  <c r="U197" i="21"/>
  <c r="AC177" i="21"/>
  <c r="AC200" i="21" s="1"/>
  <c r="E167" i="21"/>
  <c r="F190" i="21" s="1"/>
  <c r="K171" i="21"/>
  <c r="L194" i="21" s="1"/>
  <c r="N171" i="21"/>
  <c r="R199" i="21"/>
  <c r="R193" i="21"/>
  <c r="P199" i="21"/>
  <c r="AK176" i="21"/>
  <c r="AL199" i="21" s="1"/>
  <c r="W163" i="21"/>
  <c r="W186" i="21" s="1"/>
  <c r="Z166" i="21"/>
  <c r="AA189" i="21" s="1"/>
  <c r="H197" i="21"/>
  <c r="P200" i="21"/>
  <c r="AM189" i="21"/>
  <c r="AI174" i="21"/>
  <c r="AI197" i="21" s="1"/>
  <c r="AD199" i="21"/>
  <c r="I177" i="21"/>
  <c r="J200" i="21" s="1"/>
  <c r="AF189" i="21"/>
  <c r="G172" i="21"/>
  <c r="H195" i="21" s="1"/>
  <c r="Q195" i="21"/>
  <c r="Q172" i="21"/>
  <c r="R195" i="21" s="1"/>
  <c r="H165" i="21"/>
  <c r="I188" i="21" s="1"/>
  <c r="N200" i="21"/>
  <c r="Y202" i="21"/>
  <c r="Z179" i="21"/>
  <c r="Z202" i="21" s="1"/>
  <c r="AB174" i="21"/>
  <c r="AI179" i="21"/>
  <c r="AI202" i="21" s="1"/>
  <c r="Y165" i="21"/>
  <c r="K200" i="21"/>
  <c r="AF197" i="21"/>
  <c r="Q201" i="21"/>
  <c r="D190" i="21"/>
  <c r="D164" i="21"/>
  <c r="AG179" i="21"/>
  <c r="AG202" i="21" s="1"/>
  <c r="AB170" i="21"/>
  <c r="AC193" i="21" s="1"/>
  <c r="AC167" i="21"/>
  <c r="AD190" i="21" s="1"/>
  <c r="AC173" i="21"/>
  <c r="AC196" i="21" s="1"/>
  <c r="S176" i="21"/>
  <c r="S199" i="21" s="1"/>
  <c r="N172" i="21"/>
  <c r="N195" i="21" s="1"/>
  <c r="Q177" i="21"/>
  <c r="R200" i="21" s="1"/>
  <c r="AK167" i="21"/>
  <c r="AL190" i="21" s="1"/>
  <c r="AE191" i="21"/>
  <c r="U194" i="21"/>
  <c r="W172" i="21"/>
  <c r="W195" i="21" s="1"/>
  <c r="V171" i="21"/>
  <c r="W194" i="21" s="1"/>
  <c r="K202" i="21"/>
  <c r="I196" i="21"/>
  <c r="K173" i="21"/>
  <c r="L196" i="21" s="1"/>
  <c r="J179" i="21"/>
  <c r="J202" i="21" s="1"/>
  <c r="E186" i="21"/>
  <c r="W197" i="21"/>
  <c r="T168" i="21"/>
  <c r="V167" i="21"/>
  <c r="W190" i="21" s="1"/>
  <c r="K168" i="21"/>
  <c r="K181" i="21" s="1"/>
  <c r="X170" i="21"/>
  <c r="Y193" i="21" s="1"/>
  <c r="S187" i="21"/>
  <c r="P188" i="21"/>
  <c r="H180" i="21"/>
  <c r="H203" i="21" s="1"/>
  <c r="AK203" i="21"/>
  <c r="AJ166" i="21"/>
  <c r="AJ189" i="21" s="1"/>
  <c r="X174" i="21"/>
  <c r="Y197" i="21" s="1"/>
  <c r="Z164" i="21"/>
  <c r="AA187" i="21" s="1"/>
  <c r="AM201" i="21"/>
  <c r="M167" i="21"/>
  <c r="M190" i="21" s="1"/>
  <c r="S201" i="21"/>
  <c r="AF194" i="21"/>
  <c r="AE188" i="21"/>
  <c r="T199" i="21"/>
  <c r="R162" i="21"/>
  <c r="F194" i="21"/>
  <c r="J178" i="21"/>
  <c r="K201" i="21" s="1"/>
  <c r="D194" i="21"/>
  <c r="E194" i="21"/>
  <c r="S179" i="21"/>
  <c r="T179" i="21"/>
  <c r="U202" i="21" s="1"/>
  <c r="Q163" i="21"/>
  <c r="Q186" i="21" s="1"/>
  <c r="S167" i="21"/>
  <c r="T190" i="21" s="1"/>
  <c r="Q190" i="21"/>
  <c r="H193" i="21"/>
  <c r="Q162" i="21"/>
  <c r="Q185" i="21" s="1"/>
  <c r="AG199" i="21"/>
  <c r="I162" i="21"/>
  <c r="L164" i="21"/>
  <c r="M187" i="21" s="1"/>
  <c r="D162" i="21"/>
  <c r="D185" i="21" s="1"/>
  <c r="E162" i="21"/>
  <c r="AA173" i="21"/>
  <c r="AA196" i="21" s="1"/>
  <c r="AD163" i="21"/>
  <c r="K167" i="21"/>
  <c r="L190" i="21" s="1"/>
  <c r="H198" i="21"/>
  <c r="W166" i="21"/>
  <c r="X189" i="21" s="1"/>
  <c r="AG174" i="21"/>
  <c r="AG197" i="21" s="1"/>
  <c r="AL175" i="21"/>
  <c r="AM198" i="21" s="1"/>
  <c r="N203" i="21"/>
  <c r="AA203" i="21"/>
  <c r="N176" i="21"/>
  <c r="N199" i="21" s="1"/>
  <c r="E178" i="21"/>
  <c r="F201" i="21" s="1"/>
  <c r="AC163" i="21"/>
  <c r="X173" i="21"/>
  <c r="X196" i="21" s="1"/>
  <c r="AE190" i="21"/>
  <c r="AM172" i="21"/>
  <c r="AM195" i="21" s="1"/>
  <c r="Y168" i="21"/>
  <c r="Z195" i="21"/>
  <c r="H162" i="21"/>
  <c r="AC175" i="21"/>
  <c r="AC198" i="21" s="1"/>
  <c r="AJ180" i="21"/>
  <c r="AJ203" i="21" s="1"/>
  <c r="AG175" i="21"/>
  <c r="AH198" i="21" s="1"/>
  <c r="I198" i="21"/>
  <c r="T178" i="21"/>
  <c r="U201" i="21" s="1"/>
  <c r="K199" i="21"/>
  <c r="AE173" i="21"/>
  <c r="AF196" i="21" s="1"/>
  <c r="AC203" i="21"/>
  <c r="W198" i="21"/>
  <c r="AK179" i="21"/>
  <c r="AL168" i="21"/>
  <c r="AL181" i="21" s="1"/>
  <c r="Y171" i="21"/>
  <c r="Y194" i="21" s="1"/>
  <c r="AA176" i="21"/>
  <c r="AA199" i="21" s="1"/>
  <c r="J164" i="21"/>
  <c r="K187" i="21" s="1"/>
  <c r="AM163" i="21"/>
  <c r="AJ170" i="21"/>
  <c r="AJ193" i="21" s="1"/>
  <c r="V176" i="21"/>
  <c r="I185" i="21"/>
  <c r="K162" i="21"/>
  <c r="AH173" i="21"/>
  <c r="N187" i="21"/>
  <c r="H189" i="21"/>
  <c r="O163" i="21"/>
  <c r="P186" i="21" s="1"/>
  <c r="AL170" i="21"/>
  <c r="AM193" i="21" s="1"/>
  <c r="L162" i="21"/>
  <c r="M185" i="21" s="1"/>
  <c r="AJ197" i="21"/>
  <c r="G202" i="21"/>
  <c r="U176" i="21"/>
  <c r="U199" i="21" s="1"/>
  <c r="AL188" i="21"/>
  <c r="AG173" i="21"/>
  <c r="AG196" i="21" s="1"/>
  <c r="AH168" i="21"/>
  <c r="AH181" i="21" s="1"/>
  <c r="U162" i="21"/>
  <c r="J196" i="21"/>
  <c r="U173" i="21"/>
  <c r="AC189" i="21"/>
  <c r="AK162" i="21"/>
  <c r="F168" i="21"/>
  <c r="AG168" i="21"/>
  <c r="AM199" i="21"/>
  <c r="E166" i="21"/>
  <c r="E189" i="21" s="1"/>
  <c r="AE201" i="21"/>
  <c r="V201" i="21"/>
  <c r="X165" i="21"/>
  <c r="F173" i="21"/>
  <c r="E173" i="21"/>
  <c r="E196" i="21" s="1"/>
  <c r="G173" i="21"/>
  <c r="M175" i="21"/>
  <c r="N198" i="21" s="1"/>
  <c r="AK193" i="21"/>
  <c r="AK170" i="21"/>
  <c r="Y163" i="21"/>
  <c r="Y186" i="21" s="1"/>
  <c r="AL173" i="21"/>
  <c r="AM196" i="21" s="1"/>
  <c r="Z200" i="21"/>
  <c r="AE180" i="21"/>
  <c r="AE203" i="21" s="1"/>
  <c r="AJ200" i="21"/>
  <c r="AC187" i="21"/>
  <c r="V188" i="21"/>
  <c r="H194" i="21"/>
  <c r="K193" i="21"/>
  <c r="S171" i="21"/>
  <c r="T194" i="21" s="1"/>
  <c r="E203" i="21"/>
  <c r="Y200" i="21"/>
  <c r="AK168" i="21"/>
  <c r="G194" i="21"/>
  <c r="I167" i="21"/>
  <c r="J190" i="21" s="1"/>
  <c r="E174" i="21"/>
  <c r="E197" i="21" s="1"/>
  <c r="AE194" i="21"/>
  <c r="AL162" i="21"/>
  <c r="AJ185" i="21"/>
  <c r="AL187" i="21"/>
  <c r="AF164" i="21"/>
  <c r="AG187" i="21" s="1"/>
  <c r="U163" i="21"/>
  <c r="U186" i="21" s="1"/>
  <c r="H164" i="21"/>
  <c r="I187" i="21" s="1"/>
  <c r="V162" i="21"/>
  <c r="AB167" i="21"/>
  <c r="AB176" i="21"/>
  <c r="AB199" i="21" s="1"/>
  <c r="W199" i="21"/>
  <c r="AE172" i="21"/>
  <c r="AF195" i="21" s="1"/>
  <c r="Z173" i="21"/>
  <c r="AB196" i="21"/>
  <c r="AD173" i="21"/>
  <c r="R168" i="21"/>
  <c r="R181" i="21" s="1"/>
  <c r="X198" i="21"/>
  <c r="L200" i="21"/>
  <c r="AG165" i="21"/>
  <c r="AH188" i="21" s="1"/>
  <c r="AH177" i="21"/>
  <c r="AI200" i="21" s="1"/>
  <c r="AG172" i="21"/>
  <c r="AG195" i="21" s="1"/>
  <c r="AK175" i="21"/>
  <c r="AL198" i="21" s="1"/>
  <c r="AL203" i="21"/>
  <c r="U168" i="21"/>
  <c r="AL195" i="21"/>
  <c r="AJ187" i="21"/>
  <c r="AJ164" i="21"/>
  <c r="AK187" i="21" s="1"/>
  <c r="AE198" i="21"/>
  <c r="N179" i="21"/>
  <c r="O202" i="21" s="1"/>
  <c r="N202" i="21"/>
  <c r="AA179" i="21"/>
  <c r="X194" i="21"/>
  <c r="AD164" i="21"/>
  <c r="AD187" i="21" s="1"/>
  <c r="L178" i="21"/>
  <c r="M201" i="21" s="1"/>
  <c r="Q197" i="21"/>
  <c r="M163" i="21"/>
  <c r="N163" i="21"/>
  <c r="E164" i="21"/>
  <c r="F187" i="21" s="1"/>
  <c r="L175" i="21"/>
  <c r="L198" i="21" s="1"/>
  <c r="D186" i="21"/>
  <c r="AF163" i="21"/>
  <c r="AF186" i="21" s="1"/>
  <c r="AF162" i="21"/>
  <c r="AF185" i="21" s="1"/>
  <c r="L165" i="21"/>
  <c r="M188" i="21" s="1"/>
  <c r="AJ179" i="21"/>
  <c r="G177" i="21"/>
  <c r="H200" i="21" s="1"/>
  <c r="Z167" i="21"/>
  <c r="AA190" i="21" s="1"/>
  <c r="AE164" i="21"/>
  <c r="AL163" i="21"/>
  <c r="AL186" i="21" s="1"/>
  <c r="M202" i="21"/>
  <c r="AJ191" i="21"/>
  <c r="AD185" i="21"/>
  <c r="Z202" i="19"/>
  <c r="T202" i="19"/>
  <c r="W203" i="19"/>
  <c r="E196" i="19"/>
  <c r="M202" i="19"/>
  <c r="AM203" i="19"/>
  <c r="AK203" i="19"/>
  <c r="V186" i="19"/>
  <c r="AA199" i="19"/>
  <c r="AM196" i="19"/>
  <c r="R196" i="19"/>
  <c r="AH191" i="19"/>
  <c r="AL203" i="19"/>
  <c r="U201" i="19"/>
  <c r="F200" i="19"/>
  <c r="U186" i="19"/>
  <c r="L196" i="19"/>
  <c r="J197" i="19"/>
  <c r="K196" i="19"/>
  <c r="V194" i="19"/>
  <c r="T188" i="19"/>
  <c r="AM199" i="19"/>
  <c r="AK197" i="19"/>
  <c r="M197" i="19"/>
  <c r="AD196" i="19"/>
  <c r="U196" i="19"/>
  <c r="AC196" i="19"/>
  <c r="AF194" i="19"/>
  <c r="Z197" i="19"/>
  <c r="X187" i="19"/>
  <c r="V187" i="19"/>
  <c r="AM187" i="19"/>
  <c r="O185" i="19"/>
  <c r="N202" i="19"/>
  <c r="AL199" i="19"/>
  <c r="AG194" i="19"/>
  <c r="U187" i="19"/>
  <c r="AJ200" i="19"/>
  <c r="AH203" i="19"/>
  <c r="S188" i="19"/>
  <c r="U199" i="19"/>
  <c r="W197" i="19"/>
  <c r="AJ194" i="19"/>
  <c r="H189" i="19"/>
  <c r="K201" i="19"/>
  <c r="AF187" i="19"/>
  <c r="R193" i="19"/>
  <c r="AC190" i="19"/>
  <c r="S196" i="19"/>
  <c r="K190" i="19"/>
  <c r="Q202" i="19"/>
  <c r="W200" i="19"/>
  <c r="E193" i="19"/>
  <c r="L190" i="19"/>
  <c r="Z187" i="19"/>
  <c r="U185" i="19"/>
  <c r="P190" i="19"/>
  <c r="J188" i="19"/>
  <c r="K193" i="19"/>
  <c r="AC189" i="19"/>
  <c r="I186" i="19"/>
  <c r="G197" i="19"/>
  <c r="S202" i="19"/>
  <c r="AI196" i="19"/>
  <c r="P199" i="19"/>
  <c r="V193" i="19"/>
  <c r="AI191" i="19"/>
  <c r="Y202" i="19"/>
  <c r="J193" i="19"/>
  <c r="T189" i="19"/>
  <c r="AI202" i="19"/>
  <c r="X191" i="19"/>
  <c r="AA189" i="19"/>
  <c r="AK191" i="19"/>
  <c r="AG189" i="19"/>
  <c r="M203" i="19"/>
  <c r="Y191" i="19"/>
  <c r="AJ187" i="19"/>
  <c r="L203" i="19"/>
  <c r="J199" i="19"/>
  <c r="M199" i="19"/>
  <c r="M188" i="19"/>
  <c r="AH196" i="19"/>
  <c r="K197" i="19"/>
  <c r="AF202" i="19"/>
  <c r="L202" i="19"/>
  <c r="Y197" i="19"/>
  <c r="U194" i="19"/>
  <c r="Y199" i="19"/>
  <c r="P196" i="19"/>
  <c r="Q191" i="19"/>
  <c r="Z189" i="19"/>
  <c r="T196" i="19"/>
  <c r="AD189" i="19"/>
  <c r="O186" i="19"/>
  <c r="G201" i="19"/>
  <c r="F201" i="19"/>
  <c r="G190" i="19"/>
  <c r="G188" i="19"/>
  <c r="F193" i="19"/>
  <c r="E194" i="19"/>
  <c r="G135" i="19"/>
  <c r="C5" i="12"/>
  <c r="C3" i="12"/>
  <c r="AB135" i="19"/>
  <c r="L135" i="19"/>
  <c r="AM135" i="19"/>
  <c r="T135" i="19"/>
  <c r="AJ135" i="19"/>
  <c r="AG190" i="19"/>
  <c r="AF190" i="19"/>
  <c r="L200" i="19"/>
  <c r="R201" i="19"/>
  <c r="AC179" i="19"/>
  <c r="AK179" i="19"/>
  <c r="AC177" i="19"/>
  <c r="V176" i="19"/>
  <c r="W199" i="19" s="1"/>
  <c r="H174" i="19"/>
  <c r="I197" i="19" s="1"/>
  <c r="D166" i="19"/>
  <c r="E189" i="19" s="1"/>
  <c r="D189" i="19"/>
  <c r="AK162" i="19"/>
  <c r="AC158" i="19"/>
  <c r="AC4" i="14" s="1"/>
  <c r="AB5" i="16" s="1"/>
  <c r="AB4" i="16" s="1"/>
  <c r="V200" i="19"/>
  <c r="AM167" i="19"/>
  <c r="AM190" i="19" s="1"/>
  <c r="X162" i="19"/>
  <c r="Y185" i="19" s="1"/>
  <c r="Y180" i="19"/>
  <c r="Y203" i="19" s="1"/>
  <c r="O177" i="19"/>
  <c r="O200" i="19" s="1"/>
  <c r="U190" i="19"/>
  <c r="H171" i="19"/>
  <c r="H194" i="19" s="1"/>
  <c r="I171" i="19"/>
  <c r="N170" i="19"/>
  <c r="M166" i="19"/>
  <c r="M189" i="19" s="1"/>
  <c r="O164" i="19"/>
  <c r="P187" i="19" s="1"/>
  <c r="Q163" i="19"/>
  <c r="P163" i="19"/>
  <c r="P186" i="19" s="1"/>
  <c r="Z185" i="19"/>
  <c r="I185" i="19"/>
  <c r="AH158" i="19"/>
  <c r="AH4" i="14" s="1"/>
  <c r="AG5" i="16" s="1"/>
  <c r="AG4" i="16" s="1"/>
  <c r="AH184" i="19"/>
  <c r="AD165" i="19"/>
  <c r="AA200" i="19"/>
  <c r="AC165" i="19"/>
  <c r="AI162" i="19"/>
  <c r="AM158" i="19"/>
  <c r="AM4" i="14" s="1"/>
  <c r="AL5" i="16" s="1"/>
  <c r="AL4" i="16" s="1"/>
  <c r="AL3" i="16" s="1"/>
  <c r="AL14" i="16" s="1"/>
  <c r="AM184" i="19"/>
  <c r="AJ179" i="19"/>
  <c r="AJ202" i="19" s="1"/>
  <c r="AK178" i="19"/>
  <c r="AK201" i="19" s="1"/>
  <c r="X197" i="19"/>
  <c r="AF168" i="19"/>
  <c r="AG191" i="19" s="1"/>
  <c r="AH164" i="19"/>
  <c r="AI187" i="19" s="1"/>
  <c r="AC184" i="19"/>
  <c r="AF170" i="19"/>
  <c r="R171" i="19"/>
  <c r="S171" i="19"/>
  <c r="Q171" i="19"/>
  <c r="Q194" i="19" s="1"/>
  <c r="J171" i="19"/>
  <c r="W191" i="19"/>
  <c r="I168" i="19"/>
  <c r="I191" i="19" s="1"/>
  <c r="X165" i="19"/>
  <c r="Y188" i="19" s="1"/>
  <c r="W187" i="19"/>
  <c r="AC163" i="19"/>
  <c r="AD186" i="19" s="1"/>
  <c r="R162" i="19"/>
  <c r="Q185" i="19"/>
  <c r="W179" i="19"/>
  <c r="Y177" i="19"/>
  <c r="Y200" i="19" s="1"/>
  <c r="AE174" i="19"/>
  <c r="AF197" i="19" s="1"/>
  <c r="T170" i="19"/>
  <c r="T193" i="19" s="1"/>
  <c r="S167" i="19"/>
  <c r="T190" i="19" s="1"/>
  <c r="V165" i="19"/>
  <c r="V188" i="19" s="1"/>
  <c r="AG202" i="19"/>
  <c r="AA178" i="19"/>
  <c r="J201" i="19"/>
  <c r="T177" i="19"/>
  <c r="U200" i="19" s="1"/>
  <c r="AB176" i="19"/>
  <c r="AB199" i="19" s="1"/>
  <c r="AD174" i="19"/>
  <c r="AD197" i="19" s="1"/>
  <c r="AA170" i="19"/>
  <c r="R167" i="19"/>
  <c r="V166" i="19"/>
  <c r="V189" i="19" s="1"/>
  <c r="N166" i="19"/>
  <c r="N189" i="19" s="1"/>
  <c r="F166" i="19"/>
  <c r="F189" i="19" s="1"/>
  <c r="Q165" i="19"/>
  <c r="R188" i="19" s="1"/>
  <c r="E186" i="19"/>
  <c r="F163" i="19"/>
  <c r="F186" i="19" s="1"/>
  <c r="J185" i="19"/>
  <c r="W158" i="19"/>
  <c r="W4" i="14" s="1"/>
  <c r="V5" i="16" s="1"/>
  <c r="V4" i="16" s="1"/>
  <c r="W184" i="19"/>
  <c r="AJ158" i="19"/>
  <c r="AJ4" i="14" s="1"/>
  <c r="AI5" i="16" s="1"/>
  <c r="AI4" i="16" s="1"/>
  <c r="AB180" i="19"/>
  <c r="AC203" i="19" s="1"/>
  <c r="AI180" i="19"/>
  <c r="AI203" i="19" s="1"/>
  <c r="P180" i="19"/>
  <c r="Q203" i="19" s="1"/>
  <c r="Q201" i="19"/>
  <c r="E201" i="19"/>
  <c r="AE177" i="19"/>
  <c r="AF200" i="19" s="1"/>
  <c r="S177" i="19"/>
  <c r="S200" i="19" s="1"/>
  <c r="Q174" i="19"/>
  <c r="R197" i="19" s="1"/>
  <c r="Z173" i="19"/>
  <c r="AA196" i="19" s="1"/>
  <c r="F188" i="19"/>
  <c r="Y173" i="19"/>
  <c r="Y196" i="19" s="1"/>
  <c r="D168" i="19"/>
  <c r="D191" i="19" s="1"/>
  <c r="E168" i="19"/>
  <c r="AK187" i="19"/>
  <c r="K163" i="19"/>
  <c r="D158" i="19"/>
  <c r="D4" i="14" s="1"/>
  <c r="C5" i="16" s="1"/>
  <c r="C4" i="16" s="1"/>
  <c r="D184" i="19"/>
  <c r="AE180" i="19"/>
  <c r="AB179" i="19"/>
  <c r="AB202" i="19" s="1"/>
  <c r="X201" i="19"/>
  <c r="Y178" i="19"/>
  <c r="Y201" i="19" s="1"/>
  <c r="J177" i="19"/>
  <c r="K200" i="19" s="1"/>
  <c r="D197" i="19"/>
  <c r="M173" i="19"/>
  <c r="M196" i="19" s="1"/>
  <c r="AM194" i="19"/>
  <c r="M171" i="19"/>
  <c r="N194" i="19" s="1"/>
  <c r="Y170" i="19"/>
  <c r="G168" i="19"/>
  <c r="AJ167" i="19"/>
  <c r="AB189" i="19"/>
  <c r="AH165" i="19"/>
  <c r="AI165" i="19"/>
  <c r="U188" i="19"/>
  <c r="W165" i="19"/>
  <c r="O165" i="19"/>
  <c r="P188" i="19" s="1"/>
  <c r="F164" i="19"/>
  <c r="G187" i="19" s="1"/>
  <c r="Z180" i="19"/>
  <c r="AA203" i="19" s="1"/>
  <c r="F180" i="19"/>
  <c r="O179" i="19"/>
  <c r="P202" i="19" s="1"/>
  <c r="L201" i="19"/>
  <c r="M201" i="19"/>
  <c r="AA174" i="19"/>
  <c r="AA197" i="19" s="1"/>
  <c r="X171" i="19"/>
  <c r="AD190" i="19"/>
  <c r="H188" i="19"/>
  <c r="M187" i="19"/>
  <c r="P185" i="19"/>
  <c r="X158" i="19"/>
  <c r="X4" i="14" s="1"/>
  <c r="W5" i="16" s="1"/>
  <c r="W4" i="16" s="1"/>
  <c r="X184" i="19"/>
  <c r="AG203" i="19"/>
  <c r="AL179" i="19"/>
  <c r="AL202" i="19" s="1"/>
  <c r="V178" i="19"/>
  <c r="W201" i="19" s="1"/>
  <c r="H177" i="19"/>
  <c r="G177" i="19"/>
  <c r="G200" i="19" s="1"/>
  <c r="AF176" i="19"/>
  <c r="AF199" i="19" s="1"/>
  <c r="H176" i="19"/>
  <c r="I199" i="19" s="1"/>
  <c r="AH174" i="19"/>
  <c r="W173" i="19"/>
  <c r="X196" i="19" s="1"/>
  <c r="F168" i="19"/>
  <c r="E176" i="19"/>
  <c r="F199" i="19" s="1"/>
  <c r="Y135" i="19"/>
  <c r="N173" i="19"/>
  <c r="O196" i="19" s="1"/>
  <c r="D194" i="19"/>
  <c r="AA168" i="19"/>
  <c r="AA191" i="19" s="1"/>
  <c r="Y167" i="19"/>
  <c r="Q167" i="19"/>
  <c r="Q190" i="19" s="1"/>
  <c r="H190" i="19"/>
  <c r="I167" i="19"/>
  <c r="I190" i="19" s="1"/>
  <c r="I166" i="19"/>
  <c r="AF165" i="19"/>
  <c r="AF188" i="19" s="1"/>
  <c r="K164" i="19"/>
  <c r="L187" i="19" s="1"/>
  <c r="AJ186" i="19"/>
  <c r="M186" i="19"/>
  <c r="AD162" i="19"/>
  <c r="M185" i="19"/>
  <c r="E158" i="19"/>
  <c r="E4" i="14" s="1"/>
  <c r="D5" i="16" s="1"/>
  <c r="D4" i="16" s="1"/>
  <c r="F162" i="19"/>
  <c r="J158" i="19"/>
  <c r="J4" i="14" s="1"/>
  <c r="I5" i="16" s="1"/>
  <c r="I4" i="16" s="1"/>
  <c r="J184" i="19"/>
  <c r="AC135" i="19"/>
  <c r="J179" i="19"/>
  <c r="K202" i="19" s="1"/>
  <c r="AF178" i="19"/>
  <c r="AG201" i="19" s="1"/>
  <c r="AE201" i="19"/>
  <c r="AK199" i="19"/>
  <c r="O174" i="19"/>
  <c r="P197" i="19" s="1"/>
  <c r="L170" i="19"/>
  <c r="L193" i="19" s="1"/>
  <c r="AM168" i="19"/>
  <c r="AM191" i="19" s="1"/>
  <c r="AH190" i="19"/>
  <c r="AE166" i="19"/>
  <c r="AF189" i="19" s="1"/>
  <c r="O166" i="19"/>
  <c r="Y187" i="19"/>
  <c r="E164" i="19"/>
  <c r="AF158" i="19"/>
  <c r="AF4" i="14" s="1"/>
  <c r="AE5" i="16" s="1"/>
  <c r="AE4" i="16" s="1"/>
  <c r="AF184" i="19"/>
  <c r="Y158" i="19"/>
  <c r="Y4" i="14" s="1"/>
  <c r="X5" i="16" s="1"/>
  <c r="X4" i="16" s="1"/>
  <c r="D180" i="19"/>
  <c r="D203" i="19" s="1"/>
  <c r="L199" i="19"/>
  <c r="AD168" i="19"/>
  <c r="J168" i="19"/>
  <c r="J191" i="19" s="1"/>
  <c r="AH166" i="19"/>
  <c r="AH189" i="19" s="1"/>
  <c r="AG165" i="19"/>
  <c r="AB164" i="19"/>
  <c r="AC187" i="19" s="1"/>
  <c r="T187" i="19"/>
  <c r="H164" i="19"/>
  <c r="H187" i="19" s="1"/>
  <c r="AK163" i="19"/>
  <c r="AK186" i="19" s="1"/>
  <c r="AL163" i="19"/>
  <c r="AK158" i="19"/>
  <c r="AK4" i="14" s="1"/>
  <c r="AJ5" i="16" s="1"/>
  <c r="AJ4" i="16" s="1"/>
  <c r="Z163" i="19"/>
  <c r="AA186" i="19" s="1"/>
  <c r="AA185" i="19"/>
  <c r="G162" i="19"/>
  <c r="AA158" i="19"/>
  <c r="AA4" i="14" s="1"/>
  <c r="Z5" i="16" s="1"/>
  <c r="Z4" i="16" s="1"/>
  <c r="AA184" i="19"/>
  <c r="G158" i="19"/>
  <c r="G4" i="14" s="1"/>
  <c r="F5" i="16" s="1"/>
  <c r="F4" i="16" s="1"/>
  <c r="G184" i="19"/>
  <c r="U174" i="19"/>
  <c r="U197" i="19" s="1"/>
  <c r="N180" i="19"/>
  <c r="N203" i="19" s="1"/>
  <c r="AD199" i="19"/>
  <c r="W167" i="19"/>
  <c r="W190" i="19" s="1"/>
  <c r="X167" i="19"/>
  <c r="AI193" i="19"/>
  <c r="AJ170" i="19"/>
  <c r="AJ193" i="19" s="1"/>
  <c r="O168" i="19"/>
  <c r="P191" i="19" s="1"/>
  <c r="N168" i="19"/>
  <c r="L168" i="19"/>
  <c r="AH162" i="19"/>
  <c r="X200" i="19"/>
  <c r="AM174" i="19"/>
  <c r="AM197" i="19" s="1"/>
  <c r="AG187" i="19"/>
  <c r="M194" i="19"/>
  <c r="O171" i="19"/>
  <c r="O194" i="19" s="1"/>
  <c r="AL166" i="19"/>
  <c r="AM189" i="19" s="1"/>
  <c r="D202" i="19"/>
  <c r="E179" i="19"/>
  <c r="E202" i="19" s="1"/>
  <c r="AE199" i="19"/>
  <c r="S176" i="19"/>
  <c r="T199" i="19" s="1"/>
  <c r="AG174" i="19"/>
  <c r="AG197" i="19" s="1"/>
  <c r="E174" i="19"/>
  <c r="F197" i="19" s="1"/>
  <c r="O180" i="19"/>
  <c r="H201" i="19"/>
  <c r="AD177" i="19"/>
  <c r="R199" i="19"/>
  <c r="Y171" i="19"/>
  <c r="AK170" i="19"/>
  <c r="AL191" i="19"/>
  <c r="AG162" i="19"/>
  <c r="Q158" i="19"/>
  <c r="Q4" i="14" s="1"/>
  <c r="P5" i="16" s="1"/>
  <c r="P4" i="16" s="1"/>
  <c r="Q184" i="19"/>
  <c r="AJ173" i="19"/>
  <c r="AJ196" i="19" s="1"/>
  <c r="AF162" i="19"/>
  <c r="AI174" i="19"/>
  <c r="AJ197" i="19" s="1"/>
  <c r="AB196" i="19"/>
  <c r="O170" i="19"/>
  <c r="P170" i="19"/>
  <c r="AE163" i="19"/>
  <c r="AE186" i="19" s="1"/>
  <c r="AJ162" i="19"/>
  <c r="U179" i="19"/>
  <c r="V202" i="19" s="1"/>
  <c r="G173" i="19"/>
  <c r="G196" i="19" s="1"/>
  <c r="AE170" i="19"/>
  <c r="I177" i="19"/>
  <c r="Z171" i="19"/>
  <c r="Z170" i="19"/>
  <c r="I193" i="19"/>
  <c r="AK189" i="19"/>
  <c r="G180" i="19"/>
  <c r="H180" i="19"/>
  <c r="H203" i="19" s="1"/>
  <c r="X180" i="19"/>
  <c r="X203" i="19" s="1"/>
  <c r="AL178" i="19"/>
  <c r="AL201" i="19" s="1"/>
  <c r="I201" i="19"/>
  <c r="G176" i="19"/>
  <c r="G199" i="19" s="1"/>
  <c r="V196" i="19"/>
  <c r="AK194" i="19"/>
  <c r="AK165" i="19"/>
  <c r="AM165" i="19"/>
  <c r="V203" i="19"/>
  <c r="K203" i="19"/>
  <c r="T201" i="19"/>
  <c r="D201" i="19"/>
  <c r="AH177" i="19"/>
  <c r="AI200" i="19" s="1"/>
  <c r="E200" i="19"/>
  <c r="AH176" i="19"/>
  <c r="AH199" i="19" s="1"/>
  <c r="AG196" i="19"/>
  <c r="I196" i="19"/>
  <c r="AC171" i="19"/>
  <c r="M170" i="19"/>
  <c r="M193" i="19" s="1"/>
  <c r="Z191" i="19"/>
  <c r="S168" i="19"/>
  <c r="S191" i="19" s="1"/>
  <c r="R191" i="19"/>
  <c r="T168" i="19"/>
  <c r="T191" i="19" s="1"/>
  <c r="X166" i="19"/>
  <c r="Y189" i="19" s="1"/>
  <c r="N187" i="19"/>
  <c r="X163" i="19"/>
  <c r="X186" i="19" s="1"/>
  <c r="W186" i="19"/>
  <c r="D162" i="19"/>
  <c r="E162" i="19"/>
  <c r="W171" i="19"/>
  <c r="W194" i="19" s="1"/>
  <c r="R202" i="19"/>
  <c r="S201" i="19"/>
  <c r="AE168" i="19"/>
  <c r="AI166" i="19"/>
  <c r="AJ189" i="19" s="1"/>
  <c r="AL165" i="19"/>
  <c r="Z165" i="19"/>
  <c r="Z188" i="19" s="1"/>
  <c r="G163" i="19"/>
  <c r="W162" i="19"/>
  <c r="W185" i="19" s="1"/>
  <c r="L158" i="19"/>
  <c r="L4" i="14" s="1"/>
  <c r="K5" i="16" s="1"/>
  <c r="K4" i="16" s="1"/>
  <c r="AL171" i="19"/>
  <c r="AL194" i="19" s="1"/>
  <c r="AD179" i="19"/>
  <c r="O178" i="19"/>
  <c r="N178" i="19"/>
  <c r="N201" i="19" s="1"/>
  <c r="AM200" i="19"/>
  <c r="P177" i="19"/>
  <c r="P200" i="19" s="1"/>
  <c r="X199" i="19"/>
  <c r="AJ191" i="19"/>
  <c r="J196" i="19"/>
  <c r="F196" i="19"/>
  <c r="AC170" i="19"/>
  <c r="AC193" i="19" s="1"/>
  <c r="AD170" i="19"/>
  <c r="AC168" i="19"/>
  <c r="AC191" i="19" s="1"/>
  <c r="M168" i="19"/>
  <c r="AK167" i="19"/>
  <c r="AL190" i="19" s="1"/>
  <c r="D167" i="19"/>
  <c r="E190" i="19" s="1"/>
  <c r="Q189" i="19"/>
  <c r="AJ165" i="19"/>
  <c r="AJ188" i="19" s="1"/>
  <c r="AB165" i="19"/>
  <c r="AA164" i="19"/>
  <c r="AA187" i="19" s="1"/>
  <c r="AG163" i="19"/>
  <c r="AH186" i="19" s="1"/>
  <c r="T186" i="19"/>
  <c r="AL158" i="19"/>
  <c r="AL4" i="14" s="1"/>
  <c r="AK5" i="16" s="1"/>
  <c r="AK4" i="16" s="1"/>
  <c r="Z158" i="19"/>
  <c r="Z4" i="14" s="1"/>
  <c r="Y5" i="16" s="1"/>
  <c r="Y4" i="16" s="1"/>
  <c r="Z184" i="19"/>
  <c r="W135" i="19"/>
  <c r="AD180" i="19"/>
  <c r="AD203" i="19" s="1"/>
  <c r="AG177" i="19"/>
  <c r="AG200" i="19" s="1"/>
  <c r="Q177" i="19"/>
  <c r="R200" i="19" s="1"/>
  <c r="Q199" i="19"/>
  <c r="AM170" i="19"/>
  <c r="AM193" i="19" s="1"/>
  <c r="AI167" i="19"/>
  <c r="K189" i="19"/>
  <c r="Q164" i="19"/>
  <c r="R187" i="19" s="1"/>
  <c r="S162" i="19"/>
  <c r="T185" i="19" s="1"/>
  <c r="E180" i="19"/>
  <c r="AI178" i="19"/>
  <c r="AJ201" i="19" s="1"/>
  <c r="AH178" i="19"/>
  <c r="AH201" i="19" s="1"/>
  <c r="AB177" i="19"/>
  <c r="AB200" i="19" s="1"/>
  <c r="N174" i="19"/>
  <c r="AH193" i="19"/>
  <c r="S170" i="19"/>
  <c r="S193" i="19" s="1"/>
  <c r="G170" i="19"/>
  <c r="U168" i="19"/>
  <c r="V190" i="19"/>
  <c r="M167" i="19"/>
  <c r="M190" i="19" s="1"/>
  <c r="N167" i="19"/>
  <c r="AA165" i="19"/>
  <c r="AA188" i="19" s="1"/>
  <c r="D164" i="19"/>
  <c r="D187" i="19" s="1"/>
  <c r="AL162" i="19"/>
  <c r="AL185" i="19" s="1"/>
  <c r="AM162" i="19"/>
  <c r="AE162" i="19"/>
  <c r="K158" i="19"/>
  <c r="K4" i="14" s="1"/>
  <c r="J5" i="16" s="1"/>
  <c r="J4" i="16" s="1"/>
  <c r="K184" i="19"/>
  <c r="AE158" i="19"/>
  <c r="AE4" i="14" s="1"/>
  <c r="AD5" i="16" s="1"/>
  <c r="AD4" i="16" s="1"/>
  <c r="O158" i="19"/>
  <c r="O4" i="14" s="1"/>
  <c r="N5" i="16" s="1"/>
  <c r="N4" i="16" s="1"/>
  <c r="T180" i="19"/>
  <c r="AL200" i="19"/>
  <c r="S180" i="19"/>
  <c r="S203" i="19" s="1"/>
  <c r="AA202" i="19"/>
  <c r="AK173" i="19"/>
  <c r="AL196" i="19" s="1"/>
  <c r="K165" i="19"/>
  <c r="L188" i="19" s="1"/>
  <c r="AC162" i="19"/>
  <c r="AC185" i="19" s="1"/>
  <c r="AG158" i="19"/>
  <c r="AG4" i="14" s="1"/>
  <c r="AF5" i="16" s="1"/>
  <c r="AF4" i="16" s="1"/>
  <c r="F171" i="19"/>
  <c r="G179" i="19"/>
  <c r="X170" i="19"/>
  <c r="X193" i="19" s="1"/>
  <c r="AE173" i="19"/>
  <c r="AF196" i="19" s="1"/>
  <c r="T158" i="19"/>
  <c r="T4" i="14" s="1"/>
  <c r="S5" i="16" s="1"/>
  <c r="S4" i="16" s="1"/>
  <c r="I135" i="19"/>
  <c r="R158" i="19"/>
  <c r="R4" i="14" s="1"/>
  <c r="Q5" i="16" s="1"/>
  <c r="Q4" i="16" s="1"/>
  <c r="AB171" i="19"/>
  <c r="AB194" i="19" s="1"/>
  <c r="AA167" i="19"/>
  <c r="AB162" i="19"/>
  <c r="D176" i="19"/>
  <c r="D199" i="19" s="1"/>
  <c r="J163" i="19"/>
  <c r="N185" i="19"/>
  <c r="K162" i="19"/>
  <c r="L185" i="19" s="1"/>
  <c r="I179" i="19"/>
  <c r="I202" i="19" s="1"/>
  <c r="AI176" i="19"/>
  <c r="AJ199" i="19" s="1"/>
  <c r="P158" i="19"/>
  <c r="P4" i="14" s="1"/>
  <c r="O5" i="16" s="1"/>
  <c r="O4" i="16" s="1"/>
  <c r="AB163" i="19"/>
  <c r="AB186" i="19" s="1"/>
  <c r="U158" i="19"/>
  <c r="U4" i="14" s="1"/>
  <c r="T5" i="16" s="1"/>
  <c r="T4" i="16" s="1"/>
  <c r="M158" i="19"/>
  <c r="M4" i="14" s="1"/>
  <c r="L5" i="16" s="1"/>
  <c r="L4" i="16" s="1"/>
  <c r="P184" i="19"/>
  <c r="I158" i="19"/>
  <c r="I4" i="14" s="1"/>
  <c r="H5" i="16" s="1"/>
  <c r="H4" i="16" s="1"/>
  <c r="AH171" i="19"/>
  <c r="AH194" i="19" s="1"/>
  <c r="AD158" i="19"/>
  <c r="AD4" i="14" s="1"/>
  <c r="AC5" i="16" s="1"/>
  <c r="AC4" i="16" s="1"/>
  <c r="V158" i="19"/>
  <c r="V4" i="14" s="1"/>
  <c r="U5" i="16" s="1"/>
  <c r="U4" i="16" s="1"/>
  <c r="N158" i="19"/>
  <c r="N4" i="14" s="1"/>
  <c r="M5" i="16" s="1"/>
  <c r="M4" i="16" s="1"/>
  <c r="F158" i="19"/>
  <c r="F4" i="14" s="1"/>
  <c r="E5" i="16" s="1"/>
  <c r="E4" i="16" s="1"/>
  <c r="AB158" i="19"/>
  <c r="AB4" i="14" s="1"/>
  <c r="AA5" i="16" s="1"/>
  <c r="AA4" i="16" s="1"/>
  <c r="H158" i="19"/>
  <c r="H4" i="14" s="1"/>
  <c r="G5" i="16" s="1"/>
  <c r="G4" i="16" s="1"/>
  <c r="AI158" i="19"/>
  <c r="AI4" i="14" s="1"/>
  <c r="AH5" i="16" s="1"/>
  <c r="AH4" i="16" s="1"/>
  <c r="AE184" i="19"/>
  <c r="S158" i="19"/>
  <c r="S4" i="14" s="1"/>
  <c r="R5" i="16" s="1"/>
  <c r="R4" i="16" s="1"/>
  <c r="O184" i="19"/>
  <c r="AL26" i="16"/>
  <c r="AL13" i="16"/>
  <c r="AC26" i="16"/>
  <c r="AD2" i="16"/>
  <c r="AC13" i="16"/>
  <c r="AC22" i="16"/>
  <c r="AB26" i="16"/>
  <c r="AB22" i="16"/>
  <c r="AB13" i="16"/>
  <c r="Q13" i="16"/>
  <c r="Q22" i="16"/>
  <c r="Q26" i="16"/>
  <c r="R2" i="16"/>
  <c r="F22" i="16"/>
  <c r="G2" i="16"/>
  <c r="F13" i="16"/>
  <c r="F26" i="16"/>
  <c r="E22" i="16"/>
  <c r="E26" i="16"/>
  <c r="E13" i="16"/>
  <c r="O63" i="11"/>
  <c r="P64" i="11"/>
  <c r="N63" i="11"/>
  <c r="F63" i="11"/>
  <c r="G64" i="11"/>
  <c r="F29" i="11"/>
  <c r="F28" i="11" s="1"/>
  <c r="E29" i="11"/>
  <c r="E28" i="11" s="1"/>
  <c r="F65" i="11"/>
  <c r="G65" i="11" s="1"/>
  <c r="H65" i="11" s="1"/>
  <c r="I65" i="11" s="1"/>
  <c r="J65" i="11" s="1"/>
  <c r="K65" i="11" s="1"/>
  <c r="L65" i="11" s="1"/>
  <c r="M65" i="11" s="1"/>
  <c r="E63" i="11"/>
  <c r="D29" i="11"/>
  <c r="D28" i="11" s="1"/>
  <c r="C27" i="16"/>
  <c r="C26" i="16"/>
  <c r="C22" i="16"/>
  <c r="C13" i="16"/>
  <c r="D2" i="16"/>
  <c r="D13" i="16" s="1"/>
  <c r="C61" i="11"/>
  <c r="D61" i="11" s="1"/>
  <c r="E61" i="11" s="1"/>
  <c r="AF3" i="16" l="1"/>
  <c r="AF14" i="16" s="1"/>
  <c r="AA3" i="16"/>
  <c r="AA14" i="16" s="1"/>
  <c r="AC3" i="16"/>
  <c r="AC14" i="16" s="1"/>
  <c r="Y3" i="16"/>
  <c r="Y14" i="16" s="1"/>
  <c r="L3" i="16"/>
  <c r="L14" i="16" s="1"/>
  <c r="W3" i="16"/>
  <c r="W14" i="16" s="1"/>
  <c r="O3" i="16"/>
  <c r="O14" i="16" s="1"/>
  <c r="J3" i="16"/>
  <c r="J14" i="16" s="1"/>
  <c r="F3" i="16"/>
  <c r="F14" i="16" s="1"/>
  <c r="H3" i="16"/>
  <c r="H14" i="16" s="1"/>
  <c r="R3" i="16"/>
  <c r="R14" i="16" s="1"/>
  <c r="AK3" i="16"/>
  <c r="AK14" i="16" s="1"/>
  <c r="AB3" i="16"/>
  <c r="AB14" i="16" s="1"/>
  <c r="Q3" i="16"/>
  <c r="C8" i="16"/>
  <c r="I3" i="16"/>
  <c r="I14" i="16" s="1"/>
  <c r="AH3" i="16"/>
  <c r="AH14" i="16" s="1"/>
  <c r="N3" i="16"/>
  <c r="N14" i="16" s="1"/>
  <c r="K3" i="16"/>
  <c r="K14" i="16" s="1"/>
  <c r="M3" i="16"/>
  <c r="M14" i="16" s="1"/>
  <c r="D3" i="16"/>
  <c r="D14" i="16" s="1"/>
  <c r="S3" i="16"/>
  <c r="S14" i="16" s="1"/>
  <c r="V3" i="16"/>
  <c r="V14" i="16" s="1"/>
  <c r="AD3" i="16"/>
  <c r="AD14" i="16" s="1"/>
  <c r="O191" i="21"/>
  <c r="O181" i="21"/>
  <c r="AK191" i="21"/>
  <c r="AK181" i="21"/>
  <c r="AG191" i="21"/>
  <c r="AG181" i="21"/>
  <c r="I191" i="21"/>
  <c r="AC191" i="21"/>
  <c r="AB181" i="21"/>
  <c r="Q191" i="21"/>
  <c r="Q181" i="21"/>
  <c r="N191" i="21"/>
  <c r="N181" i="21"/>
  <c r="V191" i="21"/>
  <c r="U181" i="21"/>
  <c r="F191" i="21"/>
  <c r="F181" i="21"/>
  <c r="Y191" i="21"/>
  <c r="Y181" i="21"/>
  <c r="M191" i="21"/>
  <c r="J191" i="21"/>
  <c r="J181" i="21"/>
  <c r="T191" i="21"/>
  <c r="T181" i="21"/>
  <c r="P191" i="21"/>
  <c r="P181" i="21"/>
  <c r="T204" i="21"/>
  <c r="T11" i="13" s="1"/>
  <c r="T3" i="16"/>
  <c r="T14" i="16" s="1"/>
  <c r="Y203" i="21"/>
  <c r="G3" i="16"/>
  <c r="G14" i="16" s="1"/>
  <c r="AE3" i="16"/>
  <c r="AE14" i="16" s="1"/>
  <c r="AE187" i="21"/>
  <c r="O199" i="21"/>
  <c r="R191" i="21"/>
  <c r="V185" i="21"/>
  <c r="V196" i="21"/>
  <c r="I203" i="21"/>
  <c r="K185" i="21"/>
  <c r="AM191" i="21"/>
  <c r="E188" i="21"/>
  <c r="AC186" i="21"/>
  <c r="AK195" i="21"/>
  <c r="N194" i="21"/>
  <c r="P196" i="21"/>
  <c r="U187" i="21"/>
  <c r="Z186" i="21"/>
  <c r="AA191" i="21"/>
  <c r="V194" i="21"/>
  <c r="F198" i="21"/>
  <c r="H199" i="21"/>
  <c r="AK196" i="21"/>
  <c r="P204" i="21"/>
  <c r="P11" i="13" s="1"/>
  <c r="E3" i="16"/>
  <c r="E14" i="16" s="1"/>
  <c r="AJ3" i="16"/>
  <c r="AJ14" i="16" s="1"/>
  <c r="AG3" i="16"/>
  <c r="AG14" i="16" s="1"/>
  <c r="AM185" i="21"/>
  <c r="AM204" i="21" s="1"/>
  <c r="AM11" i="13" s="1"/>
  <c r="Z187" i="21"/>
  <c r="AB185" i="21"/>
  <c r="R189" i="21"/>
  <c r="Q193" i="21"/>
  <c r="Q204" i="21" s="1"/>
  <c r="Q11" i="13" s="1"/>
  <c r="M186" i="21"/>
  <c r="Z196" i="21"/>
  <c r="AC190" i="21"/>
  <c r="Y188" i="21"/>
  <c r="AE186" i="21"/>
  <c r="AE204" i="21" s="1"/>
  <c r="AE11" i="13" s="1"/>
  <c r="AA185" i="21"/>
  <c r="AB195" i="21"/>
  <c r="F195" i="21"/>
  <c r="AI196" i="21"/>
  <c r="N190" i="21"/>
  <c r="AA188" i="21"/>
  <c r="AL204" i="21"/>
  <c r="AL11" i="13" s="1"/>
  <c r="L188" i="21"/>
  <c r="O195" i="21"/>
  <c r="T185" i="21"/>
  <c r="E202" i="21"/>
  <c r="R185" i="21"/>
  <c r="F196" i="21"/>
  <c r="AK185" i="21"/>
  <c r="S190" i="21"/>
  <c r="I200" i="21"/>
  <c r="H191" i="21"/>
  <c r="AE200" i="21"/>
  <c r="S186" i="21"/>
  <c r="P185" i="21"/>
  <c r="AC185" i="21"/>
  <c r="U198" i="21"/>
  <c r="Q194" i="21"/>
  <c r="AJ202" i="21"/>
  <c r="AB202" i="21"/>
  <c r="AB191" i="21"/>
  <c r="AB190" i="21"/>
  <c r="G198" i="21"/>
  <c r="G196" i="21"/>
  <c r="AH196" i="21"/>
  <c r="V199" i="21"/>
  <c r="E185" i="21"/>
  <c r="E204" i="21" s="1"/>
  <c r="E11" i="13" s="1"/>
  <c r="AE195" i="21"/>
  <c r="S194" i="21"/>
  <c r="S185" i="21"/>
  <c r="Z194" i="21"/>
  <c r="O189" i="21"/>
  <c r="AD200" i="21"/>
  <c r="Y201" i="21"/>
  <c r="AJ198" i="21"/>
  <c r="J186" i="21"/>
  <c r="O185" i="21"/>
  <c r="O204" i="21" s="1"/>
  <c r="O11" i="13" s="1"/>
  <c r="X191" i="21"/>
  <c r="F185" i="21"/>
  <c r="G185" i="21"/>
  <c r="X195" i="21"/>
  <c r="W196" i="21"/>
  <c r="I199" i="21"/>
  <c r="T196" i="21"/>
  <c r="AE193" i="21"/>
  <c r="Q198" i="21"/>
  <c r="S196" i="21"/>
  <c r="AH202" i="21"/>
  <c r="F202" i="21"/>
  <c r="Z190" i="21"/>
  <c r="S202" i="21"/>
  <c r="E190" i="21"/>
  <c r="Z189" i="21"/>
  <c r="AH195" i="21"/>
  <c r="O203" i="21"/>
  <c r="U191" i="21"/>
  <c r="AG188" i="21"/>
  <c r="U185" i="21"/>
  <c r="U204" i="21" s="1"/>
  <c r="U11" i="13" s="1"/>
  <c r="O194" i="21"/>
  <c r="AM197" i="21"/>
  <c r="X193" i="21"/>
  <c r="V190" i="21"/>
  <c r="V204" i="21" s="1"/>
  <c r="V11" i="13" s="1"/>
  <c r="AK190" i="21"/>
  <c r="E187" i="21"/>
  <c r="L186" i="21"/>
  <c r="J187" i="21"/>
  <c r="I186" i="21"/>
  <c r="I204" i="21" s="1"/>
  <c r="I11" i="13" s="1"/>
  <c r="O186" i="21"/>
  <c r="Y185" i="21"/>
  <c r="Y204" i="21" s="1"/>
  <c r="Y11" i="13" s="1"/>
  <c r="AD198" i="21"/>
  <c r="V186" i="21"/>
  <c r="AD186" i="21"/>
  <c r="AD204" i="21" s="1"/>
  <c r="AD11" i="13" s="1"/>
  <c r="AH200" i="21"/>
  <c r="AK202" i="21"/>
  <c r="T201" i="21"/>
  <c r="E201" i="21"/>
  <c r="L187" i="21"/>
  <c r="AF203" i="21"/>
  <c r="AF204" i="21" s="1"/>
  <c r="AF11" i="13" s="1"/>
  <c r="J201" i="21"/>
  <c r="AA186" i="21"/>
  <c r="AB193" i="21"/>
  <c r="AH197" i="21"/>
  <c r="K194" i="21"/>
  <c r="N196" i="21"/>
  <c r="X186" i="21"/>
  <c r="G191" i="21"/>
  <c r="AL196" i="21"/>
  <c r="AL191" i="21"/>
  <c r="Q200" i="21"/>
  <c r="F189" i="21"/>
  <c r="F204" i="21" s="1"/>
  <c r="F11" i="13" s="1"/>
  <c r="U193" i="21"/>
  <c r="Z191" i="21"/>
  <c r="F197" i="21"/>
  <c r="Z188" i="21"/>
  <c r="X202" i="21"/>
  <c r="AC199" i="21"/>
  <c r="T202" i="21"/>
  <c r="H187" i="21"/>
  <c r="H204" i="21" s="1"/>
  <c r="H11" i="13" s="1"/>
  <c r="AF187" i="21"/>
  <c r="AL185" i="21"/>
  <c r="I190" i="21"/>
  <c r="M198" i="21"/>
  <c r="AL193" i="21"/>
  <c r="U196" i="21"/>
  <c r="W189" i="21"/>
  <c r="K190" i="21"/>
  <c r="K204" i="21" s="1"/>
  <c r="K11" i="13" s="1"/>
  <c r="Y196" i="21"/>
  <c r="O201" i="21"/>
  <c r="K191" i="21"/>
  <c r="L191" i="21"/>
  <c r="K196" i="21"/>
  <c r="H188" i="21"/>
  <c r="G195" i="21"/>
  <c r="AK199" i="21"/>
  <c r="AK204" i="21" s="1"/>
  <c r="AK11" i="13" s="1"/>
  <c r="AI198" i="21"/>
  <c r="AA202" i="21"/>
  <c r="X197" i="21"/>
  <c r="R186" i="21"/>
  <c r="R204" i="21" s="1"/>
  <c r="R11" i="13" s="1"/>
  <c r="AA198" i="21"/>
  <c r="H196" i="21"/>
  <c r="AK189" i="21"/>
  <c r="AJ196" i="21"/>
  <c r="AL202" i="21"/>
  <c r="N185" i="21"/>
  <c r="R197" i="21"/>
  <c r="AC197" i="21"/>
  <c r="AC204" i="21" s="1"/>
  <c r="AC11" i="13" s="1"/>
  <c r="AG185" i="21"/>
  <c r="W185" i="21"/>
  <c r="W204" i="21" s="1"/>
  <c r="W11" i="13" s="1"/>
  <c r="AH194" i="21"/>
  <c r="S191" i="21"/>
  <c r="G200" i="21"/>
  <c r="AJ186" i="21"/>
  <c r="AJ204" i="21" s="1"/>
  <c r="AJ11" i="13" s="1"/>
  <c r="AK186" i="21"/>
  <c r="AG186" i="21"/>
  <c r="AG204" i="21" s="1"/>
  <c r="AG11" i="13" s="1"/>
  <c r="AM186" i="21"/>
  <c r="L201" i="21"/>
  <c r="AK198" i="21"/>
  <c r="X188" i="21"/>
  <c r="X204" i="21" s="1"/>
  <c r="X11" i="13" s="1"/>
  <c r="AG198" i="21"/>
  <c r="D187" i="21"/>
  <c r="D204" i="21" s="1"/>
  <c r="D11" i="13" s="1"/>
  <c r="S200" i="21"/>
  <c r="N186" i="21"/>
  <c r="N204" i="21" s="1"/>
  <c r="N11" i="13" s="1"/>
  <c r="AD196" i="21"/>
  <c r="T186" i="21"/>
  <c r="AI191" i="21"/>
  <c r="AI204" i="21" s="1"/>
  <c r="AI11" i="13" s="1"/>
  <c r="AH191" i="21"/>
  <c r="AH204" i="21" s="1"/>
  <c r="AH11" i="13" s="1"/>
  <c r="H185" i="21"/>
  <c r="AE196" i="21"/>
  <c r="Z185" i="21"/>
  <c r="Z204" i="21" s="1"/>
  <c r="Z11" i="13" s="1"/>
  <c r="O187" i="21"/>
  <c r="AC202" i="19"/>
  <c r="AB191" i="19"/>
  <c r="Q188" i="19"/>
  <c r="AD188" i="19"/>
  <c r="AL188" i="19"/>
  <c r="Y194" i="19"/>
  <c r="O203" i="19"/>
  <c r="S199" i="19"/>
  <c r="X190" i="19"/>
  <c r="AG199" i="19"/>
  <c r="AH187" i="19"/>
  <c r="AJ190" i="19"/>
  <c r="AM202" i="19"/>
  <c r="AD200" i="19"/>
  <c r="V201" i="19"/>
  <c r="G191" i="19"/>
  <c r="S190" i="19"/>
  <c r="AH185" i="19"/>
  <c r="AI189" i="19"/>
  <c r="AE193" i="19"/>
  <c r="AK193" i="19"/>
  <c r="AJ203" i="19"/>
  <c r="N196" i="19"/>
  <c r="E191" i="19"/>
  <c r="Y186" i="19"/>
  <c r="T181" i="19"/>
  <c r="AM188" i="19"/>
  <c r="N191" i="19"/>
  <c r="AG188" i="19"/>
  <c r="J181" i="19"/>
  <c r="AE185" i="19"/>
  <c r="Q187" i="19"/>
  <c r="AE191" i="19"/>
  <c r="E185" i="19"/>
  <c r="O193" i="19"/>
  <c r="Z186" i="19"/>
  <c r="AH188" i="19"/>
  <c r="R194" i="19"/>
  <c r="AK202" i="19"/>
  <c r="P194" i="19"/>
  <c r="AG186" i="19"/>
  <c r="Z181" i="19"/>
  <c r="P181" i="19"/>
  <c r="Q200" i="19"/>
  <c r="O188" i="19"/>
  <c r="R190" i="19"/>
  <c r="S194" i="19"/>
  <c r="T200" i="19"/>
  <c r="AK196" i="19"/>
  <c r="AC200" i="19"/>
  <c r="U3" i="16"/>
  <c r="U14" i="16" s="1"/>
  <c r="X3" i="16"/>
  <c r="X14" i="16" s="1"/>
  <c r="Z3" i="16"/>
  <c r="Z14" i="16" s="1"/>
  <c r="AI199" i="19"/>
  <c r="AM181" i="19"/>
  <c r="S185" i="19"/>
  <c r="S204" i="19" s="1"/>
  <c r="S2" i="13" s="1"/>
  <c r="S10" i="13" s="1"/>
  <c r="J190" i="19"/>
  <c r="AD193" i="19"/>
  <c r="Z203" i="19"/>
  <c r="O191" i="19"/>
  <c r="I200" i="19"/>
  <c r="AJ181" i="19"/>
  <c r="M191" i="19"/>
  <c r="M204" i="19" s="1"/>
  <c r="M2" i="13" s="1"/>
  <c r="M10" i="13" s="1"/>
  <c r="V197" i="19"/>
  <c r="Y190" i="19"/>
  <c r="AI188" i="19"/>
  <c r="P203" i="19"/>
  <c r="AB203" i="19"/>
  <c r="Q197" i="19"/>
  <c r="O187" i="19"/>
  <c r="AC199" i="19"/>
  <c r="AB188" i="19"/>
  <c r="X194" i="19"/>
  <c r="Q181" i="19"/>
  <c r="P3" i="16"/>
  <c r="P14" i="16" s="1"/>
  <c r="T203" i="19"/>
  <c r="N181" i="19"/>
  <c r="O197" i="19"/>
  <c r="AF186" i="19"/>
  <c r="X189" i="19"/>
  <c r="AH200" i="19"/>
  <c r="Z193" i="19"/>
  <c r="W188" i="19"/>
  <c r="AD191" i="19"/>
  <c r="O189" i="19"/>
  <c r="AL193" i="19"/>
  <c r="AF193" i="19"/>
  <c r="V199" i="19"/>
  <c r="G203" i="19"/>
  <c r="H200" i="19"/>
  <c r="F202" i="19"/>
  <c r="D190" i="19"/>
  <c r="E199" i="19"/>
  <c r="E203" i="19"/>
  <c r="E187" i="19"/>
  <c r="F191" i="19"/>
  <c r="F203" i="19"/>
  <c r="E197" i="19"/>
  <c r="D3" i="12"/>
  <c r="D5" i="12"/>
  <c r="D16" i="11"/>
  <c r="D14" i="11" s="1"/>
  <c r="C6" i="12"/>
  <c r="C13" i="12" s="1"/>
  <c r="C47" i="12" s="1"/>
  <c r="C55" i="12" s="1"/>
  <c r="O201" i="19"/>
  <c r="P201" i="19"/>
  <c r="Z190" i="19"/>
  <c r="Z196" i="19"/>
  <c r="AJ185" i="19"/>
  <c r="T194" i="19"/>
  <c r="T204" i="19" s="1"/>
  <c r="T2" i="13" s="1"/>
  <c r="T10" i="13" s="1"/>
  <c r="K191" i="19"/>
  <c r="I203" i="19"/>
  <c r="U191" i="19"/>
  <c r="AC188" i="19"/>
  <c r="AA181" i="19"/>
  <c r="H191" i="19"/>
  <c r="H199" i="19"/>
  <c r="W189" i="19"/>
  <c r="F187" i="19"/>
  <c r="AA201" i="19"/>
  <c r="AB201" i="19"/>
  <c r="AE200" i="19"/>
  <c r="AI181" i="19"/>
  <c r="AI185" i="19"/>
  <c r="H197" i="19"/>
  <c r="V191" i="19"/>
  <c r="V204" i="19" s="1"/>
  <c r="V2" i="13" s="1"/>
  <c r="V10" i="13" s="1"/>
  <c r="AG193" i="19"/>
  <c r="U203" i="19"/>
  <c r="K181" i="19"/>
  <c r="K185" i="19"/>
  <c r="AB185" i="19"/>
  <c r="AB181" i="19"/>
  <c r="G202" i="19"/>
  <c r="H202" i="19"/>
  <c r="AL181" i="19"/>
  <c r="K188" i="19"/>
  <c r="G193" i="19"/>
  <c r="H193" i="19"/>
  <c r="N197" i="19"/>
  <c r="AK190" i="19"/>
  <c r="Z194" i="19"/>
  <c r="W181" i="19"/>
  <c r="X188" i="19"/>
  <c r="E181" i="19"/>
  <c r="AA194" i="19"/>
  <c r="AK188" i="19"/>
  <c r="U202" i="19"/>
  <c r="AG181" i="19"/>
  <c r="AL189" i="19"/>
  <c r="AG185" i="19"/>
  <c r="L191" i="19"/>
  <c r="X185" i="19"/>
  <c r="G185" i="19"/>
  <c r="G181" i="19"/>
  <c r="AB187" i="19"/>
  <c r="AE188" i="19"/>
  <c r="J202" i="19"/>
  <c r="F181" i="19"/>
  <c r="AD181" i="19"/>
  <c r="AD185" i="19"/>
  <c r="G189" i="19"/>
  <c r="M181" i="19"/>
  <c r="AI190" i="19"/>
  <c r="AE203" i="19"/>
  <c r="K186" i="19"/>
  <c r="L186" i="19"/>
  <c r="AA193" i="19"/>
  <c r="Z201" i="19"/>
  <c r="V181" i="19"/>
  <c r="X202" i="19"/>
  <c r="W202" i="19"/>
  <c r="K187" i="19"/>
  <c r="J194" i="19"/>
  <c r="K194" i="19"/>
  <c r="AE196" i="19"/>
  <c r="AF191" i="19"/>
  <c r="O181" i="19"/>
  <c r="I194" i="19"/>
  <c r="X181" i="19"/>
  <c r="Y181" i="19"/>
  <c r="U193" i="19"/>
  <c r="AE189" i="19"/>
  <c r="H196" i="19"/>
  <c r="AL186" i="19"/>
  <c r="AM186" i="19"/>
  <c r="O202" i="19"/>
  <c r="AH197" i="19"/>
  <c r="AH204" i="19" s="1"/>
  <c r="AH2" i="13" s="1"/>
  <c r="AH10" i="13" s="1"/>
  <c r="N190" i="19"/>
  <c r="O190" i="19"/>
  <c r="AI201" i="19"/>
  <c r="AE202" i="19"/>
  <c r="AD202" i="19"/>
  <c r="AD194" i="19"/>
  <c r="AC194" i="19"/>
  <c r="P193" i="19"/>
  <c r="Q193" i="19"/>
  <c r="AI197" i="19"/>
  <c r="L181" i="19"/>
  <c r="AH181" i="19"/>
  <c r="J200" i="19"/>
  <c r="AB197" i="19"/>
  <c r="AC186" i="19"/>
  <c r="AA190" i="19"/>
  <c r="AB190" i="19"/>
  <c r="F194" i="19"/>
  <c r="G194" i="19"/>
  <c r="AC181" i="19"/>
  <c r="AE181" i="19"/>
  <c r="S181" i="19"/>
  <c r="G186" i="19"/>
  <c r="H186" i="19"/>
  <c r="D185" i="19"/>
  <c r="D181" i="19"/>
  <c r="AI194" i="19"/>
  <c r="Z200" i="19"/>
  <c r="AF181" i="19"/>
  <c r="P189" i="19"/>
  <c r="Y193" i="19"/>
  <c r="Y204" i="19" s="1"/>
  <c r="Y2" i="13" s="1"/>
  <c r="Y10" i="13" s="1"/>
  <c r="F185" i="19"/>
  <c r="H181" i="19"/>
  <c r="I187" i="19"/>
  <c r="J189" i="19"/>
  <c r="I181" i="19"/>
  <c r="U181" i="19"/>
  <c r="AF201" i="19"/>
  <c r="J186" i="19"/>
  <c r="R185" i="19"/>
  <c r="R181" i="19"/>
  <c r="I189" i="19"/>
  <c r="W196" i="19"/>
  <c r="R186" i="19"/>
  <c r="Q186" i="19"/>
  <c r="N193" i="19"/>
  <c r="AK185" i="19"/>
  <c r="AK181" i="19"/>
  <c r="H185" i="19"/>
  <c r="AM185" i="19"/>
  <c r="AF185" i="19"/>
  <c r="AE197" i="19"/>
  <c r="AB193" i="19"/>
  <c r="AM201" i="19"/>
  <c r="AM204" i="19" s="1"/>
  <c r="AM2" i="13" s="1"/>
  <c r="AM10" i="13" s="1"/>
  <c r="AF203" i="19"/>
  <c r="AD13" i="16"/>
  <c r="AE2" i="16"/>
  <c r="AD22" i="16"/>
  <c r="AD26" i="16"/>
  <c r="Q14" i="16"/>
  <c r="S2" i="16"/>
  <c r="R13" i="16"/>
  <c r="R22" i="16"/>
  <c r="R26" i="16"/>
  <c r="G22" i="16"/>
  <c r="H2" i="16"/>
  <c r="G13" i="16"/>
  <c r="G26" i="16"/>
  <c r="Q64" i="11"/>
  <c r="P63" i="11"/>
  <c r="H64" i="11"/>
  <c r="G63" i="11"/>
  <c r="F61" i="11"/>
  <c r="G29" i="11"/>
  <c r="G28" i="11" s="1"/>
  <c r="C17" i="16"/>
  <c r="D22" i="16"/>
  <c r="D26" i="16"/>
  <c r="C68" i="12" l="1"/>
  <c r="C8" i="28" s="1"/>
  <c r="C12" i="28" s="1"/>
  <c r="C8" i="29" s="1"/>
  <c r="C13" i="29" s="1"/>
  <c r="D3" i="30"/>
  <c r="D14" i="30" s="1"/>
  <c r="L204" i="21"/>
  <c r="L11" i="13" s="1"/>
  <c r="G204" i="21"/>
  <c r="G11" i="13" s="1"/>
  <c r="J204" i="21"/>
  <c r="J11" i="13" s="1"/>
  <c r="M204" i="21"/>
  <c r="M11" i="13" s="1"/>
  <c r="AB204" i="21"/>
  <c r="AB11" i="13" s="1"/>
  <c r="AA204" i="21"/>
  <c r="AA11" i="13" s="1"/>
  <c r="S204" i="21"/>
  <c r="S11" i="13" s="1"/>
  <c r="Q204" i="19"/>
  <c r="Q2" i="13" s="1"/>
  <c r="Q10" i="13" s="1"/>
  <c r="R204" i="19"/>
  <c r="R2" i="13" s="1"/>
  <c r="R10" i="13" s="1"/>
  <c r="E204" i="19"/>
  <c r="E2" i="13" s="1"/>
  <c r="E10" i="13" s="1"/>
  <c r="L204" i="19"/>
  <c r="L2" i="13" s="1"/>
  <c r="L10" i="13" s="1"/>
  <c r="AG204" i="19"/>
  <c r="AG2" i="13" s="1"/>
  <c r="AG10" i="13" s="1"/>
  <c r="AC204" i="19"/>
  <c r="AC2" i="13" s="1"/>
  <c r="AC10" i="13" s="1"/>
  <c r="AJ204" i="19"/>
  <c r="AJ2" i="13" s="1"/>
  <c r="AJ10" i="13" s="1"/>
  <c r="D204" i="19"/>
  <c r="D2" i="13" s="1"/>
  <c r="AL204" i="19"/>
  <c r="AL2" i="13" s="1"/>
  <c r="AL10" i="13" s="1"/>
  <c r="I204" i="19"/>
  <c r="I2" i="13" s="1"/>
  <c r="I10" i="13" s="1"/>
  <c r="K204" i="19"/>
  <c r="K2" i="13" s="1"/>
  <c r="K10" i="13" s="1"/>
  <c r="P204" i="19"/>
  <c r="P2" i="13" s="1"/>
  <c r="P10" i="13" s="1"/>
  <c r="O204" i="19"/>
  <c r="O2" i="13" s="1"/>
  <c r="O10" i="13" s="1"/>
  <c r="U204" i="19"/>
  <c r="U2" i="13" s="1"/>
  <c r="U10" i="13" s="1"/>
  <c r="J204" i="19"/>
  <c r="J2" i="13" s="1"/>
  <c r="J10" i="13" s="1"/>
  <c r="AF204" i="19"/>
  <c r="AF2" i="13" s="1"/>
  <c r="AF10" i="13" s="1"/>
  <c r="AK204" i="19"/>
  <c r="AK2" i="13" s="1"/>
  <c r="AK10" i="13" s="1"/>
  <c r="AE204" i="19"/>
  <c r="AE2" i="13" s="1"/>
  <c r="AE10" i="13" s="1"/>
  <c r="Z204" i="19"/>
  <c r="Z2" i="13" s="1"/>
  <c r="Z10" i="13" s="1"/>
  <c r="W204" i="19"/>
  <c r="W2" i="13" s="1"/>
  <c r="W10" i="13" s="1"/>
  <c r="AA204" i="19"/>
  <c r="AA2" i="13" s="1"/>
  <c r="AA10" i="13" s="1"/>
  <c r="X204" i="19"/>
  <c r="X2" i="13" s="1"/>
  <c r="X10" i="13" s="1"/>
  <c r="F204" i="19"/>
  <c r="F2" i="13" s="1"/>
  <c r="F10" i="13" s="1"/>
  <c r="G204" i="19"/>
  <c r="G2" i="13" s="1"/>
  <c r="G10" i="13" s="1"/>
  <c r="E5" i="12"/>
  <c r="E3" i="12"/>
  <c r="D6" i="12"/>
  <c r="D13" i="12" s="1"/>
  <c r="D47" i="12" s="1"/>
  <c r="D55" i="12" s="1"/>
  <c r="E16" i="11"/>
  <c r="E14" i="11" s="1"/>
  <c r="AD204" i="19"/>
  <c r="AD2" i="13" s="1"/>
  <c r="AD10" i="13" s="1"/>
  <c r="AB204" i="19"/>
  <c r="AB2" i="13" s="1"/>
  <c r="AB10" i="13" s="1"/>
  <c r="N204" i="19"/>
  <c r="N2" i="13" s="1"/>
  <c r="N10" i="13" s="1"/>
  <c r="H204" i="19"/>
  <c r="H2" i="13" s="1"/>
  <c r="H10" i="13" s="1"/>
  <c r="AI204" i="19"/>
  <c r="AI2" i="13" s="1"/>
  <c r="AI10" i="13" s="1"/>
  <c r="AE13" i="16"/>
  <c r="AE22" i="16"/>
  <c r="AE26" i="16"/>
  <c r="AF2" i="16"/>
  <c r="S13" i="16"/>
  <c r="S26" i="16"/>
  <c r="S22" i="16"/>
  <c r="T2" i="16"/>
  <c r="I2" i="16"/>
  <c r="H22" i="16"/>
  <c r="H13" i="16"/>
  <c r="H26" i="16"/>
  <c r="Q63" i="11"/>
  <c r="R64" i="11"/>
  <c r="G61" i="11"/>
  <c r="I64" i="11"/>
  <c r="H63" i="11"/>
  <c r="H29" i="11"/>
  <c r="H28" i="11" s="1"/>
  <c r="C3" i="16"/>
  <c r="C23" i="16" s="1"/>
  <c r="D15" i="16"/>
  <c r="D17" i="16" s="1"/>
  <c r="E15" i="16" s="1"/>
  <c r="E17" i="16" s="1"/>
  <c r="C72" i="12" l="1"/>
  <c r="D68" i="11" s="1"/>
  <c r="D68" i="12"/>
  <c r="D8" i="28" s="1"/>
  <c r="D12" i="28" s="1"/>
  <c r="D8" i="29" s="1"/>
  <c r="D13" i="29" s="1"/>
  <c r="E3" i="30"/>
  <c r="E14" i="30" s="1"/>
  <c r="F5" i="12"/>
  <c r="E6" i="12"/>
  <c r="E13" i="12" s="1"/>
  <c r="E47" i="12" s="1"/>
  <c r="E55" i="12" s="1"/>
  <c r="F3" i="12"/>
  <c r="F16" i="11"/>
  <c r="F14" i="11" s="1"/>
  <c r="F15" i="16"/>
  <c r="F16" i="16" s="1"/>
  <c r="G18" i="16" s="1"/>
  <c r="H18" i="13" s="1"/>
  <c r="H23" i="13" s="1"/>
  <c r="H25" i="13" s="1"/>
  <c r="E16" i="16"/>
  <c r="F18" i="16" s="1"/>
  <c r="F27" i="16" s="1"/>
  <c r="AG2" i="16"/>
  <c r="AF13" i="16"/>
  <c r="AF22" i="16"/>
  <c r="AF26" i="16"/>
  <c r="U2" i="16"/>
  <c r="T13" i="16"/>
  <c r="T22" i="16"/>
  <c r="T26" i="16"/>
  <c r="J2" i="16"/>
  <c r="I13" i="16"/>
  <c r="I26" i="16"/>
  <c r="I22" i="16"/>
  <c r="R63" i="11"/>
  <c r="S64" i="11"/>
  <c r="H61" i="11"/>
  <c r="I29" i="11"/>
  <c r="I28" i="11" s="1"/>
  <c r="J64" i="11"/>
  <c r="I63" i="11"/>
  <c r="C50" i="11"/>
  <c r="C11" i="11"/>
  <c r="C14" i="16"/>
  <c r="C16" i="16" s="1"/>
  <c r="D18" i="16" s="1"/>
  <c r="E18" i="13" s="1"/>
  <c r="E23" i="13" s="1"/>
  <c r="E25" i="13" s="1"/>
  <c r="D16" i="16"/>
  <c r="E18" i="16" s="1"/>
  <c r="F18" i="13" s="1"/>
  <c r="F23" i="13" s="1"/>
  <c r="F25" i="13" s="1"/>
  <c r="D72" i="12" l="1"/>
  <c r="E68" i="11" s="1"/>
  <c r="E68" i="12"/>
  <c r="E8" i="28" s="1"/>
  <c r="E12" i="28" s="1"/>
  <c r="E8" i="29" s="1"/>
  <c r="E13" i="29" s="1"/>
  <c r="F3" i="30"/>
  <c r="F14" i="30" s="1"/>
  <c r="G27" i="16"/>
  <c r="F23" i="16"/>
  <c r="G18" i="13"/>
  <c r="G23" i="13" s="1"/>
  <c r="G25" i="13" s="1"/>
  <c r="G23" i="16"/>
  <c r="F17" i="16"/>
  <c r="G15" i="16" s="1"/>
  <c r="G16" i="16" s="1"/>
  <c r="H18" i="16" s="1"/>
  <c r="I18" i="13" s="1"/>
  <c r="I23" i="13" s="1"/>
  <c r="I25" i="13" s="1"/>
  <c r="G16" i="11"/>
  <c r="G14" i="11" s="1"/>
  <c r="F6" i="12"/>
  <c r="F13" i="12" s="1"/>
  <c r="F47" i="12" s="1"/>
  <c r="F55" i="12" s="1"/>
  <c r="G3" i="12"/>
  <c r="G5" i="12"/>
  <c r="E27" i="16"/>
  <c r="E23" i="16"/>
  <c r="AG22" i="16"/>
  <c r="AH2" i="16"/>
  <c r="AG13" i="16"/>
  <c r="AG26" i="16"/>
  <c r="U13" i="16"/>
  <c r="U22" i="16"/>
  <c r="U26" i="16"/>
  <c r="V2" i="16"/>
  <c r="K2" i="16"/>
  <c r="J13" i="16"/>
  <c r="J26" i="16"/>
  <c r="J22" i="16"/>
  <c r="S63" i="11"/>
  <c r="T64" i="11"/>
  <c r="J63" i="11"/>
  <c r="K64" i="11"/>
  <c r="J29" i="11"/>
  <c r="J28" i="11" s="1"/>
  <c r="I61" i="11"/>
  <c r="D27" i="16"/>
  <c r="D23" i="16"/>
  <c r="D11" i="11" s="1"/>
  <c r="C51" i="11"/>
  <c r="D51" i="11" s="1"/>
  <c r="C55" i="11"/>
  <c r="D55" i="11" s="1"/>
  <c r="E72" i="12" l="1"/>
  <c r="F68" i="11" s="1"/>
  <c r="F68" i="12"/>
  <c r="F8" i="28" s="1"/>
  <c r="F12" i="28" s="1"/>
  <c r="F8" i="29" s="1"/>
  <c r="F13" i="29" s="1"/>
  <c r="G3" i="30"/>
  <c r="G14" i="30" s="1"/>
  <c r="H23" i="16"/>
  <c r="G17" i="16"/>
  <c r="H15" i="16" s="1"/>
  <c r="H16" i="16" s="1"/>
  <c r="I18" i="16" s="1"/>
  <c r="J18" i="13" s="1"/>
  <c r="J23" i="13" s="1"/>
  <c r="J25" i="13" s="1"/>
  <c r="H27" i="16"/>
  <c r="H5" i="12"/>
  <c r="H3" i="12"/>
  <c r="H16" i="11"/>
  <c r="H14" i="11" s="1"/>
  <c r="G6" i="12"/>
  <c r="G13" i="12" s="1"/>
  <c r="G47" i="12" s="1"/>
  <c r="G55" i="12" s="1"/>
  <c r="D50" i="11"/>
  <c r="E50" i="11" s="1"/>
  <c r="F50" i="11" s="1"/>
  <c r="G50" i="11" s="1"/>
  <c r="E11" i="11"/>
  <c r="F11" i="11" s="1"/>
  <c r="G11" i="11" s="1"/>
  <c r="AH13" i="16"/>
  <c r="AH22" i="16"/>
  <c r="AH26" i="16"/>
  <c r="AI2" i="16"/>
  <c r="V13" i="16"/>
  <c r="V22" i="16"/>
  <c r="V26" i="16"/>
  <c r="W2" i="16"/>
  <c r="K22" i="16"/>
  <c r="L2" i="16"/>
  <c r="K13" i="16"/>
  <c r="K26" i="16"/>
  <c r="E55" i="11"/>
  <c r="E51" i="11"/>
  <c r="U64" i="11"/>
  <c r="T63" i="11"/>
  <c r="K29" i="11"/>
  <c r="K28" i="11" s="1"/>
  <c r="J61" i="11"/>
  <c r="L64" i="11"/>
  <c r="K63" i="11"/>
  <c r="C57" i="11"/>
  <c r="D57" i="11" s="1"/>
  <c r="E57" i="11" s="1"/>
  <c r="F57" i="11" s="1"/>
  <c r="G57" i="11" s="1"/>
  <c r="H57" i="11" s="1"/>
  <c r="I57" i="11" s="1"/>
  <c r="J57" i="11" s="1"/>
  <c r="K57" i="11" s="1"/>
  <c r="L57" i="11" s="1"/>
  <c r="M57" i="11" s="1"/>
  <c r="N57" i="11" s="1"/>
  <c r="O57" i="11" s="1"/>
  <c r="P57" i="11" s="1"/>
  <c r="Q57" i="11" s="1"/>
  <c r="R57" i="11" s="1"/>
  <c r="S57" i="11" s="1"/>
  <c r="T57" i="11" s="1"/>
  <c r="U57" i="11" s="1"/>
  <c r="V57" i="11" s="1"/>
  <c r="W57" i="11" s="1"/>
  <c r="X57" i="11" s="1"/>
  <c r="Y57" i="11" s="1"/>
  <c r="Z57" i="11" s="1"/>
  <c r="AA57" i="11" s="1"/>
  <c r="AB57" i="11" s="1"/>
  <c r="AC57" i="11" s="1"/>
  <c r="AD57" i="11" s="1"/>
  <c r="AE57" i="11" s="1"/>
  <c r="AF57" i="11" s="1"/>
  <c r="AG57" i="11" s="1"/>
  <c r="AH57" i="11" s="1"/>
  <c r="AI57" i="11" s="1"/>
  <c r="AJ57" i="11" s="1"/>
  <c r="AK57" i="11" s="1"/>
  <c r="AL57" i="11" s="1"/>
  <c r="C49" i="11"/>
  <c r="D49" i="11" s="1"/>
  <c r="E49" i="11" s="1"/>
  <c r="F49" i="11" s="1"/>
  <c r="G49" i="11" s="1"/>
  <c r="H49" i="11" s="1"/>
  <c r="I49" i="11" s="1"/>
  <c r="J49" i="11" s="1"/>
  <c r="K49" i="11" s="1"/>
  <c r="L49" i="11" s="1"/>
  <c r="M49" i="11" s="1"/>
  <c r="N49" i="11" s="1"/>
  <c r="O49" i="11" s="1"/>
  <c r="P49" i="11" s="1"/>
  <c r="Q49" i="11" s="1"/>
  <c r="R49" i="11" s="1"/>
  <c r="S49" i="11" s="1"/>
  <c r="T49" i="11" s="1"/>
  <c r="U49" i="11" s="1"/>
  <c r="V49" i="11" s="1"/>
  <c r="W49" i="11" s="1"/>
  <c r="X49" i="11" s="1"/>
  <c r="Y49" i="11" s="1"/>
  <c r="Z49" i="11" s="1"/>
  <c r="AA49" i="11" s="1"/>
  <c r="AB49" i="11" s="1"/>
  <c r="AC49" i="11" s="1"/>
  <c r="AD49" i="11" s="1"/>
  <c r="AE49" i="11" s="1"/>
  <c r="AF49" i="11" s="1"/>
  <c r="AG49" i="11" s="1"/>
  <c r="AH49" i="11" s="1"/>
  <c r="AI49" i="11" s="1"/>
  <c r="AJ49" i="11" s="1"/>
  <c r="AK49" i="11" s="1"/>
  <c r="AL49" i="11" s="1"/>
  <c r="C48" i="11"/>
  <c r="D48" i="11" s="1"/>
  <c r="E48" i="11" s="1"/>
  <c r="F48" i="11" s="1"/>
  <c r="G48" i="11" s="1"/>
  <c r="H48" i="11" s="1"/>
  <c r="I48" i="11" s="1"/>
  <c r="J48" i="11" s="1"/>
  <c r="K48" i="11" s="1"/>
  <c r="L48" i="11" s="1"/>
  <c r="M48" i="11" s="1"/>
  <c r="N48" i="11" s="1"/>
  <c r="O48" i="11" s="1"/>
  <c r="P48" i="11" s="1"/>
  <c r="Q48" i="11" s="1"/>
  <c r="R48" i="11" s="1"/>
  <c r="S48" i="11" s="1"/>
  <c r="T48" i="11" s="1"/>
  <c r="U48" i="11" s="1"/>
  <c r="V48" i="11" s="1"/>
  <c r="W48" i="11" s="1"/>
  <c r="X48" i="11" s="1"/>
  <c r="Y48" i="11" s="1"/>
  <c r="Z48" i="11" s="1"/>
  <c r="AA48" i="11" s="1"/>
  <c r="AB48" i="11" s="1"/>
  <c r="AC48" i="11" s="1"/>
  <c r="AD48" i="11" s="1"/>
  <c r="AE48" i="11" s="1"/>
  <c r="AF48" i="11" s="1"/>
  <c r="AG48" i="11" s="1"/>
  <c r="AH48" i="11" s="1"/>
  <c r="AI48" i="11" s="1"/>
  <c r="AJ48" i="11" s="1"/>
  <c r="AK48" i="11" s="1"/>
  <c r="AL48" i="11" s="1"/>
  <c r="B45" i="12"/>
  <c r="F72" i="12" l="1"/>
  <c r="G68" i="11" s="1"/>
  <c r="G68" i="12"/>
  <c r="G8" i="28" s="1"/>
  <c r="G12" i="28" s="1"/>
  <c r="G8" i="29" s="1"/>
  <c r="G13" i="29" s="1"/>
  <c r="H3" i="30"/>
  <c r="H14" i="30" s="1"/>
  <c r="H17" i="16"/>
  <c r="I15" i="16" s="1"/>
  <c r="I16" i="16" s="1"/>
  <c r="J18" i="16" s="1"/>
  <c r="K18" i="13" s="1"/>
  <c r="K23" i="13" s="1"/>
  <c r="K25" i="13" s="1"/>
  <c r="H50" i="11"/>
  <c r="H11" i="11"/>
  <c r="I23" i="16"/>
  <c r="I27" i="16"/>
  <c r="I5" i="12"/>
  <c r="I3" i="12"/>
  <c r="I16" i="11"/>
  <c r="I14" i="11" s="1"/>
  <c r="H6" i="12"/>
  <c r="H13" i="12" s="1"/>
  <c r="H47" i="12" s="1"/>
  <c r="H55" i="12" s="1"/>
  <c r="AI13" i="16"/>
  <c r="AI22" i="16"/>
  <c r="AI26" i="16"/>
  <c r="AJ2" i="16"/>
  <c r="W22" i="16"/>
  <c r="W13" i="16"/>
  <c r="W26" i="16"/>
  <c r="X2" i="16"/>
  <c r="M2" i="16"/>
  <c r="L13" i="16"/>
  <c r="L26" i="16"/>
  <c r="L22" i="16"/>
  <c r="D54" i="11"/>
  <c r="E54" i="11"/>
  <c r="F55" i="11"/>
  <c r="F51" i="11"/>
  <c r="V64" i="11"/>
  <c r="U63" i="11"/>
  <c r="M64" i="11"/>
  <c r="M63" i="11" s="1"/>
  <c r="L63" i="11"/>
  <c r="K61" i="11"/>
  <c r="L29" i="11"/>
  <c r="L28" i="11" s="1"/>
  <c r="C26" i="11"/>
  <c r="D26" i="11" s="1"/>
  <c r="E26" i="11" s="1"/>
  <c r="F26" i="11" s="1"/>
  <c r="G26" i="11" s="1"/>
  <c r="H26" i="11" s="1"/>
  <c r="I26" i="11" s="1"/>
  <c r="J26" i="11" s="1"/>
  <c r="K26" i="11" s="1"/>
  <c r="L26" i="11" s="1"/>
  <c r="M26" i="11" s="1"/>
  <c r="N26" i="11" s="1"/>
  <c r="O26" i="11" s="1"/>
  <c r="P26" i="11" s="1"/>
  <c r="Q26" i="11" s="1"/>
  <c r="R26" i="11" s="1"/>
  <c r="S26" i="11" s="1"/>
  <c r="T26" i="11" s="1"/>
  <c r="U26" i="11" s="1"/>
  <c r="V26" i="11" s="1"/>
  <c r="W26" i="11" s="1"/>
  <c r="X26" i="11" s="1"/>
  <c r="Y26" i="11" s="1"/>
  <c r="Z26" i="11" s="1"/>
  <c r="AA26" i="11" s="1"/>
  <c r="AB26" i="11" s="1"/>
  <c r="AC26" i="11" s="1"/>
  <c r="AD26" i="11" s="1"/>
  <c r="AE26" i="11" s="1"/>
  <c r="AF26" i="11" s="1"/>
  <c r="AG26" i="11" s="1"/>
  <c r="AH26" i="11" s="1"/>
  <c r="AI26" i="11" s="1"/>
  <c r="AJ26" i="11" s="1"/>
  <c r="AK26" i="11" s="1"/>
  <c r="AL26" i="11" s="1"/>
  <c r="C22" i="11"/>
  <c r="D22" i="11" s="1"/>
  <c r="G72" i="12" l="1"/>
  <c r="H68" i="11" s="1"/>
  <c r="H68" i="12"/>
  <c r="H72" i="12" s="1"/>
  <c r="I68" i="11" s="1"/>
  <c r="I3" i="30"/>
  <c r="I14" i="30" s="1"/>
  <c r="M29" i="11"/>
  <c r="M28" i="11" s="1"/>
  <c r="I11" i="11"/>
  <c r="I50" i="11"/>
  <c r="J5" i="12"/>
  <c r="I6" i="12"/>
  <c r="I13" i="12" s="1"/>
  <c r="I47" i="12" s="1"/>
  <c r="I55" i="12" s="1"/>
  <c r="J16" i="11"/>
  <c r="J14" i="11" s="1"/>
  <c r="J3" i="12"/>
  <c r="AK2" i="16"/>
  <c r="AJ13" i="16"/>
  <c r="AJ22" i="16"/>
  <c r="AJ26" i="16"/>
  <c r="Y2" i="16"/>
  <c r="X13" i="16"/>
  <c r="X22" i="16"/>
  <c r="X26" i="16"/>
  <c r="N2" i="16"/>
  <c r="M13" i="16"/>
  <c r="M26" i="16"/>
  <c r="M22" i="16"/>
  <c r="J27" i="16"/>
  <c r="J23" i="16"/>
  <c r="I17" i="16"/>
  <c r="E22" i="11"/>
  <c r="G55" i="11"/>
  <c r="F54" i="11"/>
  <c r="G51" i="11"/>
  <c r="V63" i="11"/>
  <c r="W64" i="11"/>
  <c r="L61" i="11"/>
  <c r="C24" i="11"/>
  <c r="D24" i="11" s="1"/>
  <c r="E24" i="11" s="1"/>
  <c r="F24" i="11" s="1"/>
  <c r="G24" i="11" s="1"/>
  <c r="H24" i="11" s="1"/>
  <c r="I24" i="11" s="1"/>
  <c r="J24" i="11" s="1"/>
  <c r="K24" i="11" s="1"/>
  <c r="L24" i="11" s="1"/>
  <c r="M24" i="11" s="1"/>
  <c r="N24" i="11" s="1"/>
  <c r="O24" i="11" s="1"/>
  <c r="P24" i="11" s="1"/>
  <c r="Q24" i="11" s="1"/>
  <c r="R24" i="11" s="1"/>
  <c r="S24" i="11" s="1"/>
  <c r="T24" i="11" s="1"/>
  <c r="U24" i="11" s="1"/>
  <c r="V24" i="11" s="1"/>
  <c r="W24" i="11" s="1"/>
  <c r="X24" i="11" s="1"/>
  <c r="Y24" i="11" s="1"/>
  <c r="Z24" i="11" s="1"/>
  <c r="AA24" i="11" s="1"/>
  <c r="AB24" i="11" s="1"/>
  <c r="AC24" i="11" s="1"/>
  <c r="AD24" i="11" s="1"/>
  <c r="AE24" i="11" s="1"/>
  <c r="AF24" i="11" s="1"/>
  <c r="AG24" i="11" s="1"/>
  <c r="AH24" i="11" s="1"/>
  <c r="AI24" i="11" s="1"/>
  <c r="AJ24" i="11" s="1"/>
  <c r="AK24" i="11" s="1"/>
  <c r="AL24" i="11" s="1"/>
  <c r="H8" i="28" l="1"/>
  <c r="H12" i="28" s="1"/>
  <c r="H8" i="29" s="1"/>
  <c r="H13" i="29" s="1"/>
  <c r="I68" i="12"/>
  <c r="I72" i="12" s="1"/>
  <c r="J68" i="11" s="1"/>
  <c r="J3" i="30"/>
  <c r="J14" i="30" s="1"/>
  <c r="N29" i="11"/>
  <c r="N28" i="11" s="1"/>
  <c r="D23" i="11"/>
  <c r="J6" i="12"/>
  <c r="J13" i="12" s="1"/>
  <c r="J47" i="12" s="1"/>
  <c r="J55" i="12" s="1"/>
  <c r="K5" i="12"/>
  <c r="K3" i="12"/>
  <c r="K16" i="11"/>
  <c r="K14" i="11" s="1"/>
  <c r="AK26" i="16"/>
  <c r="AK13" i="16"/>
  <c r="AK22" i="16"/>
  <c r="Y13" i="16"/>
  <c r="Y22" i="16"/>
  <c r="Y26" i="16"/>
  <c r="Z2" i="16"/>
  <c r="O2" i="16"/>
  <c r="N13" i="16"/>
  <c r="N26" i="16"/>
  <c r="N22" i="16"/>
  <c r="J15" i="16"/>
  <c r="J16" i="16" s="1"/>
  <c r="K18" i="16" s="1"/>
  <c r="L18" i="13" s="1"/>
  <c r="L23" i="13" s="1"/>
  <c r="L25" i="13" s="1"/>
  <c r="J11" i="11"/>
  <c r="J50" i="11"/>
  <c r="F22" i="11"/>
  <c r="G54" i="11"/>
  <c r="H55" i="11"/>
  <c r="H51" i="11"/>
  <c r="W63" i="11"/>
  <c r="X64" i="11"/>
  <c r="M61" i="11"/>
  <c r="N61" i="11" s="1"/>
  <c r="O61" i="11" s="1"/>
  <c r="P61" i="11" s="1"/>
  <c r="Q61" i="11" s="1"/>
  <c r="R61" i="11" s="1"/>
  <c r="S61" i="11" s="1"/>
  <c r="T61" i="11" s="1"/>
  <c r="U61" i="11" s="1"/>
  <c r="V61" i="11" s="1"/>
  <c r="W61" i="11" s="1"/>
  <c r="X61" i="11" s="1"/>
  <c r="Y61" i="11" s="1"/>
  <c r="Z61" i="11" s="1"/>
  <c r="AA61" i="11" s="1"/>
  <c r="C16" i="11"/>
  <c r="C15" i="11"/>
  <c r="I8" i="28" l="1"/>
  <c r="I12" i="28" s="1"/>
  <c r="I8" i="29" s="1"/>
  <c r="I13" i="29" s="1"/>
  <c r="J68" i="12"/>
  <c r="J72" i="12" s="1"/>
  <c r="K68" i="11" s="1"/>
  <c r="K3" i="30"/>
  <c r="K14" i="30" s="1"/>
  <c r="O29" i="11"/>
  <c r="O28" i="11" s="1"/>
  <c r="E23" i="11"/>
  <c r="L5" i="12"/>
  <c r="L3" i="12"/>
  <c r="K6" i="12"/>
  <c r="K13" i="12" s="1"/>
  <c r="K47" i="12" s="1"/>
  <c r="K55" i="12" s="1"/>
  <c r="L16" i="11"/>
  <c r="L14" i="11" s="1"/>
  <c r="J17" i="16"/>
  <c r="AA2" i="16"/>
  <c r="Z13" i="16"/>
  <c r="Z22" i="16"/>
  <c r="Z26" i="16"/>
  <c r="O22" i="16"/>
  <c r="O13" i="16"/>
  <c r="O26" i="16"/>
  <c r="K27" i="16"/>
  <c r="K23" i="16"/>
  <c r="K50" i="11" s="1"/>
  <c r="G22" i="11"/>
  <c r="H54" i="11"/>
  <c r="I55" i="11"/>
  <c r="I51" i="11"/>
  <c r="AB61" i="11"/>
  <c r="Y64" i="11"/>
  <c r="X63" i="11"/>
  <c r="D23" i="13"/>
  <c r="J8" i="28" l="1"/>
  <c r="J12" i="28" s="1"/>
  <c r="J8" i="29" s="1"/>
  <c r="J13" i="29" s="1"/>
  <c r="K68" i="12"/>
  <c r="K8" i="28" s="1"/>
  <c r="K12" i="28" s="1"/>
  <c r="K8" i="29" s="1"/>
  <c r="K13" i="29" s="1"/>
  <c r="L3" i="30"/>
  <c r="L14" i="30" s="1"/>
  <c r="P29" i="11"/>
  <c r="P28" i="11" s="1"/>
  <c r="F23" i="11"/>
  <c r="M3" i="12"/>
  <c r="M5" i="12"/>
  <c r="M16" i="11"/>
  <c r="M14" i="11" s="1"/>
  <c r="L6" i="12"/>
  <c r="L13" i="12" s="1"/>
  <c r="L47" i="12" s="1"/>
  <c r="L55" i="12" s="1"/>
  <c r="K15" i="16"/>
  <c r="K16" i="16" s="1"/>
  <c r="L18" i="16" s="1"/>
  <c r="AA13" i="16"/>
  <c r="AA26" i="16"/>
  <c r="AA22" i="16"/>
  <c r="K11" i="11"/>
  <c r="H22" i="11"/>
  <c r="J55" i="11"/>
  <c r="I54" i="11"/>
  <c r="J51" i="11"/>
  <c r="AC61" i="11"/>
  <c r="Y63" i="11"/>
  <c r="Z64" i="11"/>
  <c r="C8" i="11"/>
  <c r="D8" i="11" s="1"/>
  <c r="D10" i="13"/>
  <c r="K72" i="12" l="1"/>
  <c r="L68" i="11" s="1"/>
  <c r="L68" i="12"/>
  <c r="L72" i="12" s="1"/>
  <c r="M68" i="11" s="1"/>
  <c r="M3" i="30"/>
  <c r="M14" i="30" s="1"/>
  <c r="Q29" i="11"/>
  <c r="Q28" i="11" s="1"/>
  <c r="G23" i="11"/>
  <c r="L23" i="16"/>
  <c r="L50" i="11" s="1"/>
  <c r="M18" i="13"/>
  <c r="M23" i="13" s="1"/>
  <c r="M25" i="13" s="1"/>
  <c r="N3" i="12"/>
  <c r="N5" i="12"/>
  <c r="M6" i="12"/>
  <c r="M13" i="12" s="1"/>
  <c r="M47" i="12" s="1"/>
  <c r="M55" i="12" s="1"/>
  <c r="N16" i="11"/>
  <c r="N14" i="11" s="1"/>
  <c r="K17" i="16"/>
  <c r="L15" i="16" s="1"/>
  <c r="L16" i="16" s="1"/>
  <c r="M18" i="16" s="1"/>
  <c r="N18" i="13" s="1"/>
  <c r="N23" i="13" s="1"/>
  <c r="N25" i="13" s="1"/>
  <c r="L27" i="16"/>
  <c r="E8" i="11"/>
  <c r="I22" i="11"/>
  <c r="K55" i="11"/>
  <c r="J54" i="11"/>
  <c r="K51" i="11"/>
  <c r="Z63" i="11"/>
  <c r="AA64" i="11"/>
  <c r="AD61" i="11"/>
  <c r="C67" i="11"/>
  <c r="C66" i="11"/>
  <c r="C65" i="11"/>
  <c r="C64" i="11"/>
  <c r="C62" i="11"/>
  <c r="C58" i="11"/>
  <c r="C54" i="11" s="1"/>
  <c r="C52" i="11"/>
  <c r="C39" i="11"/>
  <c r="C23" i="11"/>
  <c r="C14" i="11"/>
  <c r="C12" i="11"/>
  <c r="D12" i="11" s="1"/>
  <c r="E12" i="11" s="1"/>
  <c r="F12" i="11" s="1"/>
  <c r="G12" i="11" s="1"/>
  <c r="H12" i="11" s="1"/>
  <c r="I12" i="11" s="1"/>
  <c r="J12" i="11" s="1"/>
  <c r="K12" i="11" s="1"/>
  <c r="L12" i="11" s="1"/>
  <c r="M12" i="11" s="1"/>
  <c r="N12" i="11" s="1"/>
  <c r="O12" i="11" s="1"/>
  <c r="P12" i="11" s="1"/>
  <c r="Q12" i="11" s="1"/>
  <c r="R12" i="11" s="1"/>
  <c r="S12" i="11" s="1"/>
  <c r="T12" i="11" s="1"/>
  <c r="U12" i="11" s="1"/>
  <c r="V12" i="11" s="1"/>
  <c r="W12" i="11" s="1"/>
  <c r="X12" i="11" s="1"/>
  <c r="Y12" i="11" s="1"/>
  <c r="Z12" i="11" s="1"/>
  <c r="AA12" i="11" s="1"/>
  <c r="AB12" i="11" s="1"/>
  <c r="AC12" i="11" s="1"/>
  <c r="AD12" i="11" s="1"/>
  <c r="AE12" i="11" s="1"/>
  <c r="AF12" i="11" s="1"/>
  <c r="AG12" i="11" s="1"/>
  <c r="AH12" i="11" s="1"/>
  <c r="AI12" i="11" s="1"/>
  <c r="AJ12" i="11" s="1"/>
  <c r="AK12" i="11" s="1"/>
  <c r="AL12" i="11" s="1"/>
  <c r="C10" i="11"/>
  <c r="D10" i="11" s="1"/>
  <c r="E10" i="11" s="1"/>
  <c r="F10" i="11" s="1"/>
  <c r="G10" i="11" s="1"/>
  <c r="H10" i="11" s="1"/>
  <c r="I10" i="11" s="1"/>
  <c r="J10" i="11" s="1"/>
  <c r="K10" i="11" s="1"/>
  <c r="L10" i="11" s="1"/>
  <c r="M10" i="11" s="1"/>
  <c r="N10" i="11" s="1"/>
  <c r="O10" i="11" s="1"/>
  <c r="P10" i="11" s="1"/>
  <c r="Q10" i="11" s="1"/>
  <c r="R10" i="11" s="1"/>
  <c r="S10" i="11" s="1"/>
  <c r="T10" i="11" s="1"/>
  <c r="U10" i="11" s="1"/>
  <c r="V10" i="11" s="1"/>
  <c r="W10" i="11" s="1"/>
  <c r="X10" i="11" s="1"/>
  <c r="Y10" i="11" s="1"/>
  <c r="Z10" i="11" s="1"/>
  <c r="AA10" i="11" s="1"/>
  <c r="AB10" i="11" s="1"/>
  <c r="AC10" i="11" s="1"/>
  <c r="AD10" i="11" s="1"/>
  <c r="AE10" i="11" s="1"/>
  <c r="AF10" i="11" s="1"/>
  <c r="AG10" i="11" s="1"/>
  <c r="AH10" i="11" s="1"/>
  <c r="AI10" i="11" s="1"/>
  <c r="AJ10" i="11" s="1"/>
  <c r="AK10" i="11" s="1"/>
  <c r="AL10" i="11" s="1"/>
  <c r="C9" i="11"/>
  <c r="D9" i="11" s="1"/>
  <c r="E9" i="11" s="1"/>
  <c r="F9" i="11" s="1"/>
  <c r="G9" i="11" s="1"/>
  <c r="H9" i="11" s="1"/>
  <c r="I9" i="11" s="1"/>
  <c r="J9" i="11" s="1"/>
  <c r="K9" i="11" s="1"/>
  <c r="L9" i="11" s="1"/>
  <c r="M9" i="11" s="1"/>
  <c r="N9" i="11" s="1"/>
  <c r="O9" i="11" s="1"/>
  <c r="P9" i="11" s="1"/>
  <c r="Q9" i="11" s="1"/>
  <c r="R9" i="11" s="1"/>
  <c r="S9" i="11" s="1"/>
  <c r="T9" i="11" s="1"/>
  <c r="U9" i="11" s="1"/>
  <c r="V9" i="11" s="1"/>
  <c r="W9" i="11" s="1"/>
  <c r="X9" i="11" s="1"/>
  <c r="Y9" i="11" s="1"/>
  <c r="Z9" i="11" s="1"/>
  <c r="AA9" i="11" s="1"/>
  <c r="AB9" i="11" s="1"/>
  <c r="AC9" i="11" s="1"/>
  <c r="AD9" i="11" s="1"/>
  <c r="AE9" i="11" s="1"/>
  <c r="AF9" i="11" s="1"/>
  <c r="AG9" i="11" s="1"/>
  <c r="AH9" i="11" s="1"/>
  <c r="AI9" i="11" s="1"/>
  <c r="AJ9" i="11" s="1"/>
  <c r="AK9" i="11" s="1"/>
  <c r="AL9" i="11" s="1"/>
  <c r="L8" i="28" l="1"/>
  <c r="L12" i="28" s="1"/>
  <c r="L8" i="29" s="1"/>
  <c r="L13" i="29" s="1"/>
  <c r="M68" i="12"/>
  <c r="M8" i="28" s="1"/>
  <c r="M12" i="28" s="1"/>
  <c r="M8" i="29" s="1"/>
  <c r="M13" i="29" s="1"/>
  <c r="N3" i="30"/>
  <c r="N14" i="30" s="1"/>
  <c r="D7" i="11"/>
  <c r="R29" i="11"/>
  <c r="R28" i="11" s="1"/>
  <c r="H23" i="11"/>
  <c r="L17" i="16"/>
  <c r="L11" i="11"/>
  <c r="M23" i="16"/>
  <c r="M27" i="16"/>
  <c r="N6" i="12"/>
  <c r="N13" i="12" s="1"/>
  <c r="N47" i="12" s="1"/>
  <c r="N55" i="12" s="1"/>
  <c r="O16" i="11"/>
  <c r="O14" i="11" s="1"/>
  <c r="O5" i="12"/>
  <c r="O3" i="12"/>
  <c r="M15" i="16"/>
  <c r="M16" i="16" s="1"/>
  <c r="N18" i="16" s="1"/>
  <c r="O18" i="13" s="1"/>
  <c r="O23" i="13" s="1"/>
  <c r="O25" i="13" s="1"/>
  <c r="F8" i="11"/>
  <c r="E7" i="11"/>
  <c r="J22" i="11"/>
  <c r="L55" i="11"/>
  <c r="K54" i="11"/>
  <c r="L51" i="11"/>
  <c r="AA63" i="11"/>
  <c r="AB64" i="11"/>
  <c r="AE61" i="11"/>
  <c r="C29" i="11"/>
  <c r="C28" i="11" s="1"/>
  <c r="C7" i="11"/>
  <c r="C63" i="11"/>
  <c r="N68" i="12" l="1"/>
  <c r="N72" i="12" s="1"/>
  <c r="O68" i="11" s="1"/>
  <c r="O3" i="30"/>
  <c r="O14" i="30" s="1"/>
  <c r="S29" i="11"/>
  <c r="S28" i="11" s="1"/>
  <c r="M11" i="11"/>
  <c r="I23" i="11"/>
  <c r="M50" i="11"/>
  <c r="O6" i="12"/>
  <c r="O13" i="12" s="1"/>
  <c r="O47" i="12" s="1"/>
  <c r="O55" i="12" s="1"/>
  <c r="P16" i="11"/>
  <c r="P14" i="11" s="1"/>
  <c r="P5" i="12"/>
  <c r="P3" i="12"/>
  <c r="N27" i="16"/>
  <c r="N23" i="16"/>
  <c r="M17" i="16"/>
  <c r="G8" i="11"/>
  <c r="F7" i="11"/>
  <c r="K22" i="11"/>
  <c r="L54" i="11"/>
  <c r="M55" i="11"/>
  <c r="M51" i="11"/>
  <c r="AF61" i="11"/>
  <c r="AC64" i="11"/>
  <c r="AB63" i="11"/>
  <c r="D25" i="13"/>
  <c r="N8" i="28" l="1"/>
  <c r="N12" i="28" s="1"/>
  <c r="N8" i="29" s="1"/>
  <c r="N13" i="29" s="1"/>
  <c r="O68" i="12"/>
  <c r="O8" i="28" s="1"/>
  <c r="O12" i="28" s="1"/>
  <c r="O8" i="29" s="1"/>
  <c r="O13" i="29" s="1"/>
  <c r="P3" i="30"/>
  <c r="P14" i="30" s="1"/>
  <c r="T29" i="11"/>
  <c r="T28" i="11" s="1"/>
  <c r="J23" i="11"/>
  <c r="Q16" i="11"/>
  <c r="Q14" i="11" s="1"/>
  <c r="P6" i="12"/>
  <c r="P13" i="12" s="1"/>
  <c r="P47" i="12" s="1"/>
  <c r="P55" i="12" s="1"/>
  <c r="Q5" i="12"/>
  <c r="Q3" i="12"/>
  <c r="N15" i="16"/>
  <c r="N16" i="16" s="1"/>
  <c r="O18" i="16" s="1"/>
  <c r="P18" i="13" s="1"/>
  <c r="P23" i="13" s="1"/>
  <c r="P25" i="13" s="1"/>
  <c r="N50" i="11"/>
  <c r="N11" i="11"/>
  <c r="G7" i="11"/>
  <c r="H8" i="11"/>
  <c r="L22" i="11"/>
  <c r="M54" i="11"/>
  <c r="N55" i="11"/>
  <c r="AG61" i="11"/>
  <c r="AD64" i="11"/>
  <c r="AC63" i="11"/>
  <c r="C4" i="11"/>
  <c r="C42" i="11"/>
  <c r="B66" i="12"/>
  <c r="B60" i="12"/>
  <c r="B53" i="12"/>
  <c r="B40" i="12"/>
  <c r="B18" i="12"/>
  <c r="B11" i="12"/>
  <c r="B6" i="12"/>
  <c r="O72" i="12" l="1"/>
  <c r="P68" i="11" s="1"/>
  <c r="P68" i="12"/>
  <c r="P72" i="12" s="1"/>
  <c r="Q68" i="11" s="1"/>
  <c r="Q3" i="30"/>
  <c r="Q14" i="30" s="1"/>
  <c r="C46" i="11"/>
  <c r="D46" i="11" s="1"/>
  <c r="E46" i="11" s="1"/>
  <c r="F46" i="11" s="1"/>
  <c r="G46" i="11" s="1"/>
  <c r="H46" i="11" s="1"/>
  <c r="I46" i="11" s="1"/>
  <c r="J46" i="11" s="1"/>
  <c r="K46" i="11" s="1"/>
  <c r="L46" i="11" s="1"/>
  <c r="M46" i="11" s="1"/>
  <c r="N46" i="11" s="1"/>
  <c r="O46" i="11" s="1"/>
  <c r="P46" i="11" s="1"/>
  <c r="Q46" i="11" s="1"/>
  <c r="R46" i="11" s="1"/>
  <c r="S46" i="11" s="1"/>
  <c r="T46" i="11" s="1"/>
  <c r="U46" i="11" s="1"/>
  <c r="V46" i="11" s="1"/>
  <c r="W46" i="11" s="1"/>
  <c r="X46" i="11" s="1"/>
  <c r="Y46" i="11" s="1"/>
  <c r="Z46" i="11" s="1"/>
  <c r="AA46" i="11" s="1"/>
  <c r="AB46" i="11" s="1"/>
  <c r="AC46" i="11" s="1"/>
  <c r="AD46" i="11" s="1"/>
  <c r="AE46" i="11" s="1"/>
  <c r="AF46" i="11" s="1"/>
  <c r="AG46" i="11" s="1"/>
  <c r="AH46" i="11" s="1"/>
  <c r="AI46" i="11" s="1"/>
  <c r="AJ46" i="11" s="1"/>
  <c r="AK46" i="11" s="1"/>
  <c r="AL46" i="11" s="1"/>
  <c r="U29" i="11"/>
  <c r="U28" i="11" s="1"/>
  <c r="K23" i="11"/>
  <c r="B13" i="12"/>
  <c r="B47" i="12" s="1"/>
  <c r="B55" i="12" s="1"/>
  <c r="R16" i="11"/>
  <c r="R14" i="11" s="1"/>
  <c r="R5" i="12"/>
  <c r="Q6" i="12"/>
  <c r="Q13" i="12" s="1"/>
  <c r="Q47" i="12" s="1"/>
  <c r="Q55" i="12" s="1"/>
  <c r="R3" i="12"/>
  <c r="O27" i="16"/>
  <c r="O23" i="16"/>
  <c r="O50" i="11" s="1"/>
  <c r="N17" i="16"/>
  <c r="C41" i="11"/>
  <c r="D42" i="11"/>
  <c r="D4" i="11"/>
  <c r="I8" i="11"/>
  <c r="H7" i="11"/>
  <c r="M22" i="11"/>
  <c r="O55" i="11"/>
  <c r="N54" i="11"/>
  <c r="AH61" i="11"/>
  <c r="AD63" i="11"/>
  <c r="AE64" i="11"/>
  <c r="B63" i="11"/>
  <c r="B54" i="11"/>
  <c r="B45" i="11"/>
  <c r="B44" i="11" s="1"/>
  <c r="B41" i="11"/>
  <c r="B29" i="11"/>
  <c r="B28" i="11" s="1"/>
  <c r="B23" i="11"/>
  <c r="B20" i="11"/>
  <c r="B19" i="11" s="1"/>
  <c r="B14" i="11"/>
  <c r="B7" i="11"/>
  <c r="P8" i="28" l="1"/>
  <c r="P12" i="28" s="1"/>
  <c r="P8" i="29" s="1"/>
  <c r="P13" i="29" s="1"/>
  <c r="Q68" i="12"/>
  <c r="Q8" i="28" s="1"/>
  <c r="Q12" i="28" s="1"/>
  <c r="Q8" i="29" s="1"/>
  <c r="Q13" i="29" s="1"/>
  <c r="R3" i="30"/>
  <c r="R14" i="30" s="1"/>
  <c r="B68" i="12"/>
  <c r="B72" i="12" s="1"/>
  <c r="C68" i="11" s="1"/>
  <c r="C60" i="11" s="1"/>
  <c r="C3" i="30"/>
  <c r="C14" i="30" s="1"/>
  <c r="V29" i="11"/>
  <c r="V28" i="11" s="1"/>
  <c r="L23" i="11"/>
  <c r="O11" i="11"/>
  <c r="R6" i="12"/>
  <c r="R13" i="12" s="1"/>
  <c r="R47" i="12" s="1"/>
  <c r="R55" i="12" s="1"/>
  <c r="S16" i="11"/>
  <c r="S14" i="11" s="1"/>
  <c r="S3" i="12"/>
  <c r="S5" i="12"/>
  <c r="O15" i="16"/>
  <c r="O16" i="16" s="1"/>
  <c r="P18" i="16" s="1"/>
  <c r="Q18" i="13" s="1"/>
  <c r="Q23" i="13" s="1"/>
  <c r="Q25" i="13" s="1"/>
  <c r="E4" i="11"/>
  <c r="D41" i="11"/>
  <c r="E42" i="11"/>
  <c r="J8" i="11"/>
  <c r="I7" i="11"/>
  <c r="N22" i="11"/>
  <c r="P55" i="11"/>
  <c r="O54" i="11"/>
  <c r="AE63" i="11"/>
  <c r="AF64" i="11"/>
  <c r="AI61" i="11"/>
  <c r="B60" i="11"/>
  <c r="B70" i="11" s="1"/>
  <c r="B74" i="11" s="1"/>
  <c r="Q72" i="12" l="1"/>
  <c r="R68" i="11" s="1"/>
  <c r="B8" i="28"/>
  <c r="B12" i="28" s="1"/>
  <c r="B8" i="29" s="1"/>
  <c r="B13" i="29" s="1"/>
  <c r="M15" i="29" s="1"/>
  <c r="M17" i="29" s="1"/>
  <c r="M71" i="12" s="1"/>
  <c r="R68" i="12"/>
  <c r="R72" i="12" s="1"/>
  <c r="S68" i="11" s="1"/>
  <c r="S3" i="30"/>
  <c r="S14" i="30" s="1"/>
  <c r="D67" i="11"/>
  <c r="W29" i="11"/>
  <c r="W28" i="11" s="1"/>
  <c r="M23" i="11"/>
  <c r="T5" i="12"/>
  <c r="T3" i="12"/>
  <c r="S6" i="12"/>
  <c r="S13" i="12" s="1"/>
  <c r="S47" i="12" s="1"/>
  <c r="S55" i="12" s="1"/>
  <c r="T16" i="11"/>
  <c r="T14" i="11" s="1"/>
  <c r="P27" i="16"/>
  <c r="P23" i="16"/>
  <c r="O17" i="16"/>
  <c r="E41" i="11"/>
  <c r="F42" i="11"/>
  <c r="F4" i="11"/>
  <c r="J7" i="11"/>
  <c r="K8" i="11"/>
  <c r="O22" i="11"/>
  <c r="Q55" i="11"/>
  <c r="P54" i="11"/>
  <c r="AJ61" i="11"/>
  <c r="AG64" i="11"/>
  <c r="AF63" i="11"/>
  <c r="D60" i="11" l="1"/>
  <c r="D28" i="30"/>
  <c r="D30" i="30" s="1"/>
  <c r="R8" i="28"/>
  <c r="R12" i="28" s="1"/>
  <c r="R8" i="29" s="1"/>
  <c r="R13" i="29" s="1"/>
  <c r="M14" i="28"/>
  <c r="M15" i="28" s="1"/>
  <c r="S68" i="12"/>
  <c r="S8" i="28" s="1"/>
  <c r="S12" i="28" s="1"/>
  <c r="S8" i="29" s="1"/>
  <c r="S13" i="29" s="1"/>
  <c r="T3" i="30"/>
  <c r="T14" i="30" s="1"/>
  <c r="S19" i="29"/>
  <c r="X21" i="29"/>
  <c r="X22" i="29" s="1"/>
  <c r="S20" i="29"/>
  <c r="M16" i="29"/>
  <c r="E67" i="11"/>
  <c r="X29" i="11"/>
  <c r="X28" i="11" s="1"/>
  <c r="N23" i="11"/>
  <c r="U3" i="12"/>
  <c r="T6" i="12"/>
  <c r="T13" i="12" s="1"/>
  <c r="T47" i="12" s="1"/>
  <c r="T55" i="12" s="1"/>
  <c r="U16" i="11"/>
  <c r="U14" i="11" s="1"/>
  <c r="U5" i="12"/>
  <c r="P15" i="16"/>
  <c r="P16" i="16" s="1"/>
  <c r="Q18" i="16" s="1"/>
  <c r="R18" i="13" s="1"/>
  <c r="R23" i="13" s="1"/>
  <c r="R25" i="13" s="1"/>
  <c r="P11" i="11"/>
  <c r="P50" i="11"/>
  <c r="G4" i="11"/>
  <c r="G42" i="11"/>
  <c r="F41" i="11"/>
  <c r="K7" i="11"/>
  <c r="L8" i="11"/>
  <c r="P22" i="11"/>
  <c r="R55" i="11"/>
  <c r="Q54" i="11"/>
  <c r="AH64" i="11"/>
  <c r="AG63" i="11"/>
  <c r="AK61" i="11"/>
  <c r="F67" i="11" l="1"/>
  <c r="F28" i="30" s="1"/>
  <c r="F30" i="30" s="1"/>
  <c r="E28" i="30"/>
  <c r="E30" i="30" s="1"/>
  <c r="M16" i="28"/>
  <c r="X20" i="28" s="1"/>
  <c r="X21" i="28" s="1"/>
  <c r="Z17" i="13" s="1"/>
  <c r="S72" i="12"/>
  <c r="T68" i="11" s="1"/>
  <c r="T68" i="12"/>
  <c r="T72" i="12" s="1"/>
  <c r="U68" i="11" s="1"/>
  <c r="U3" i="30"/>
  <c r="U14" i="30" s="1"/>
  <c r="S22" i="29"/>
  <c r="E60" i="11"/>
  <c r="Y29" i="11"/>
  <c r="Y28" i="11" s="1"/>
  <c r="O23" i="11"/>
  <c r="V3" i="12"/>
  <c r="V5" i="12"/>
  <c r="U6" i="12"/>
  <c r="U13" i="12" s="1"/>
  <c r="U47" i="12" s="1"/>
  <c r="U55" i="12" s="1"/>
  <c r="V16" i="11"/>
  <c r="V14" i="11" s="1"/>
  <c r="P17" i="16"/>
  <c r="Q15" i="16" s="1"/>
  <c r="Q16" i="16" s="1"/>
  <c r="R18" i="16" s="1"/>
  <c r="S18" i="13" s="1"/>
  <c r="S23" i="13" s="1"/>
  <c r="S25" i="13" s="1"/>
  <c r="Q27" i="16"/>
  <c r="Q23" i="16"/>
  <c r="Q11" i="11" s="1"/>
  <c r="H42" i="11"/>
  <c r="G41" i="11"/>
  <c r="H4" i="11"/>
  <c r="L7" i="11"/>
  <c r="M8" i="11"/>
  <c r="Q22" i="11"/>
  <c r="R54" i="11"/>
  <c r="S55" i="11"/>
  <c r="AL61" i="11"/>
  <c r="AH63" i="11"/>
  <c r="AI64" i="11"/>
  <c r="F60" i="11" l="1"/>
  <c r="G67" i="11"/>
  <c r="G28" i="30" s="1"/>
  <c r="G30" i="30" s="1"/>
  <c r="S18" i="28"/>
  <c r="S19" i="28"/>
  <c r="M70" i="12"/>
  <c r="T8" i="28"/>
  <c r="T12" i="28" s="1"/>
  <c r="T8" i="29" s="1"/>
  <c r="T13" i="29" s="1"/>
  <c r="U68" i="12"/>
  <c r="U72" i="12" s="1"/>
  <c r="V68" i="11" s="1"/>
  <c r="V3" i="30"/>
  <c r="V14" i="30" s="1"/>
  <c r="Z29" i="11"/>
  <c r="Z28" i="11" s="1"/>
  <c r="P23" i="11"/>
  <c r="W5" i="12"/>
  <c r="W3" i="12"/>
  <c r="V6" i="12"/>
  <c r="V13" i="12" s="1"/>
  <c r="V47" i="12" s="1"/>
  <c r="V55" i="12" s="1"/>
  <c r="W16" i="11"/>
  <c r="W14" i="11" s="1"/>
  <c r="Q50" i="11"/>
  <c r="R27" i="16"/>
  <c r="R23" i="16"/>
  <c r="R11" i="11" s="1"/>
  <c r="Q17" i="16"/>
  <c r="I4" i="11"/>
  <c r="H41" i="11"/>
  <c r="I42" i="11"/>
  <c r="M7" i="11"/>
  <c r="N8" i="11"/>
  <c r="R22" i="11"/>
  <c r="S54" i="11"/>
  <c r="T55" i="11"/>
  <c r="G60" i="11"/>
  <c r="AJ64" i="11"/>
  <c r="AI63" i="11"/>
  <c r="H67" i="11" l="1"/>
  <c r="H28" i="30" s="1"/>
  <c r="H30" i="30" s="1"/>
  <c r="N51" i="11"/>
  <c r="N26" i="30"/>
  <c r="M72" i="12"/>
  <c r="N68" i="11" s="1"/>
  <c r="S21" i="28"/>
  <c r="U17" i="13" s="1"/>
  <c r="U8" i="28"/>
  <c r="U12" i="28" s="1"/>
  <c r="U8" i="29" s="1"/>
  <c r="U13" i="29" s="1"/>
  <c r="V68" i="12"/>
  <c r="V8" i="28" s="1"/>
  <c r="V12" i="28" s="1"/>
  <c r="V8" i="29" s="1"/>
  <c r="V13" i="29" s="1"/>
  <c r="W3" i="30"/>
  <c r="W14" i="30" s="1"/>
  <c r="AA29" i="11"/>
  <c r="AA28" i="11" s="1"/>
  <c r="Q23" i="11"/>
  <c r="X5" i="12"/>
  <c r="X3" i="12"/>
  <c r="W6" i="12"/>
  <c r="W13" i="12" s="1"/>
  <c r="W47" i="12" s="1"/>
  <c r="W55" i="12" s="1"/>
  <c r="X16" i="11"/>
  <c r="X14" i="11" s="1"/>
  <c r="R50" i="11"/>
  <c r="R15" i="16"/>
  <c r="R16" i="16" s="1"/>
  <c r="S18" i="16" s="1"/>
  <c r="T18" i="13" s="1"/>
  <c r="T23" i="13" s="1"/>
  <c r="T25" i="13" s="1"/>
  <c r="J4" i="11"/>
  <c r="I41" i="11"/>
  <c r="J42" i="11"/>
  <c r="O8" i="11"/>
  <c r="N7" i="11"/>
  <c r="S22" i="11"/>
  <c r="T54" i="11"/>
  <c r="U55" i="11"/>
  <c r="I67" i="11"/>
  <c r="I28" i="30" s="1"/>
  <c r="I30" i="30" s="1"/>
  <c r="AJ63" i="11"/>
  <c r="AK64" i="11"/>
  <c r="H60" i="11" l="1"/>
  <c r="O51" i="11"/>
  <c r="N27" i="30"/>
  <c r="C7" i="27"/>
  <c r="V72" i="12"/>
  <c r="W68" i="11" s="1"/>
  <c r="W68" i="12"/>
  <c r="W72" i="12" s="1"/>
  <c r="X68" i="11" s="1"/>
  <c r="X3" i="30"/>
  <c r="X14" i="30" s="1"/>
  <c r="AB29" i="11"/>
  <c r="AB28" i="11" s="1"/>
  <c r="R23" i="11"/>
  <c r="Y5" i="12"/>
  <c r="Y16" i="11"/>
  <c r="Y14" i="11" s="1"/>
  <c r="X6" i="12"/>
  <c r="X13" i="12" s="1"/>
  <c r="X47" i="12" s="1"/>
  <c r="X55" i="12" s="1"/>
  <c r="Y3" i="12"/>
  <c r="S27" i="16"/>
  <c r="S23" i="16"/>
  <c r="R17" i="16"/>
  <c r="J41" i="11"/>
  <c r="K42" i="11"/>
  <c r="K4" i="11"/>
  <c r="P8" i="11"/>
  <c r="O7" i="11"/>
  <c r="T22" i="11"/>
  <c r="U54" i="11"/>
  <c r="V55" i="11"/>
  <c r="J67" i="11"/>
  <c r="J28" i="30" s="1"/>
  <c r="J30" i="30" s="1"/>
  <c r="I60" i="11"/>
  <c r="AK63" i="11"/>
  <c r="AL64" i="11"/>
  <c r="AL63" i="11" s="1"/>
  <c r="P51" i="11" l="1"/>
  <c r="P27" i="30" s="1"/>
  <c r="O27" i="30"/>
  <c r="W8" i="28"/>
  <c r="W12" i="28" s="1"/>
  <c r="W8" i="29" s="1"/>
  <c r="W13" i="29" s="1"/>
  <c r="X68" i="12"/>
  <c r="X72" i="12" s="1"/>
  <c r="Y68" i="11" s="1"/>
  <c r="Y3" i="30"/>
  <c r="Y14" i="30" s="1"/>
  <c r="AC29" i="11"/>
  <c r="AC28" i="11" s="1"/>
  <c r="S23" i="11"/>
  <c r="Z16" i="11"/>
  <c r="Z14" i="11" s="1"/>
  <c r="Z3" i="12"/>
  <c r="Y6" i="12"/>
  <c r="Y13" i="12" s="1"/>
  <c r="Y47" i="12" s="1"/>
  <c r="Y55" i="12" s="1"/>
  <c r="Z5" i="12"/>
  <c r="S15" i="16"/>
  <c r="S16" i="16" s="1"/>
  <c r="T18" i="16" s="1"/>
  <c r="U18" i="13" s="1"/>
  <c r="U23" i="13" s="1"/>
  <c r="U25" i="13" s="1"/>
  <c r="S50" i="11"/>
  <c r="S11" i="11"/>
  <c r="L4" i="11"/>
  <c r="K41" i="11"/>
  <c r="L42" i="11"/>
  <c r="Q8" i="11"/>
  <c r="P7" i="11"/>
  <c r="U22" i="11"/>
  <c r="V54" i="11"/>
  <c r="W55" i="11"/>
  <c r="K67" i="11"/>
  <c r="K28" i="30" s="1"/>
  <c r="K30" i="30" s="1"/>
  <c r="J60" i="11"/>
  <c r="Q51" i="11" l="1"/>
  <c r="Y68" i="12"/>
  <c r="Y8" i="28" s="1"/>
  <c r="Y12" i="28" s="1"/>
  <c r="Y8" i="29" s="1"/>
  <c r="Z3" i="30"/>
  <c r="Z14" i="30" s="1"/>
  <c r="X8" i="28"/>
  <c r="X12" i="28" s="1"/>
  <c r="X8" i="29" s="1"/>
  <c r="X13" i="29" s="1"/>
  <c r="AD29" i="11"/>
  <c r="AD28" i="11" s="1"/>
  <c r="T23" i="11"/>
  <c r="AA3" i="12"/>
  <c r="AA5" i="12"/>
  <c r="Z6" i="12"/>
  <c r="Z13" i="12" s="1"/>
  <c r="Z47" i="12" s="1"/>
  <c r="Z55" i="12" s="1"/>
  <c r="AA16" i="11"/>
  <c r="AA14" i="11" s="1"/>
  <c r="T27" i="16"/>
  <c r="T23" i="16"/>
  <c r="T50" i="11" s="1"/>
  <c r="S17" i="16"/>
  <c r="M4" i="11"/>
  <c r="L41" i="11"/>
  <c r="M42" i="11"/>
  <c r="Q7" i="11"/>
  <c r="R8" i="11"/>
  <c r="V22" i="11"/>
  <c r="X55" i="11"/>
  <c r="W54" i="11"/>
  <c r="L67" i="11"/>
  <c r="L28" i="30" s="1"/>
  <c r="L30" i="30" s="1"/>
  <c r="K60" i="11"/>
  <c r="R51" i="11" l="1"/>
  <c r="Q27" i="30"/>
  <c r="Z68" i="12"/>
  <c r="Z8" i="28" s="1"/>
  <c r="Z12" i="28" s="1"/>
  <c r="Z8" i="29" s="1"/>
  <c r="Z13" i="29" s="1"/>
  <c r="AA3" i="30"/>
  <c r="AA14" i="30" s="1"/>
  <c r="Y13" i="29"/>
  <c r="Y15" i="29" s="1"/>
  <c r="Y14" i="28"/>
  <c r="Y16" i="28" s="1"/>
  <c r="Y70" i="12" s="1"/>
  <c r="AE29" i="11"/>
  <c r="AE28" i="11" s="1"/>
  <c r="U23" i="11"/>
  <c r="AB16" i="11"/>
  <c r="AB14" i="11" s="1"/>
  <c r="AB5" i="12"/>
  <c r="AA6" i="12"/>
  <c r="AA13" i="12" s="1"/>
  <c r="AA47" i="12" s="1"/>
  <c r="AA55" i="12" s="1"/>
  <c r="AB3" i="12"/>
  <c r="T11" i="11"/>
  <c r="T15" i="16"/>
  <c r="T16" i="16" s="1"/>
  <c r="U18" i="16" s="1"/>
  <c r="V18" i="13" s="1"/>
  <c r="V23" i="13" s="1"/>
  <c r="V25" i="13" s="1"/>
  <c r="M41" i="11"/>
  <c r="N42" i="11"/>
  <c r="N4" i="11"/>
  <c r="S8" i="11"/>
  <c r="R7" i="11"/>
  <c r="W22" i="11"/>
  <c r="Y55" i="11"/>
  <c r="X54" i="11"/>
  <c r="M67" i="11"/>
  <c r="M28" i="30" s="1"/>
  <c r="M30" i="30" s="1"/>
  <c r="L60" i="11"/>
  <c r="S51" i="11" l="1"/>
  <c r="R27" i="30"/>
  <c r="Z72" i="12"/>
  <c r="AA68" i="11" s="1"/>
  <c r="AA68" i="12"/>
  <c r="AA8" i="28" s="1"/>
  <c r="AA12" i="28" s="1"/>
  <c r="AA8" i="29" s="1"/>
  <c r="AA13" i="29" s="1"/>
  <c r="AB3" i="30"/>
  <c r="AB14" i="30" s="1"/>
  <c r="Y17" i="29"/>
  <c r="Y71" i="12" s="1"/>
  <c r="Y72" i="12" s="1"/>
  <c r="Y16" i="29"/>
  <c r="AJ20" i="28"/>
  <c r="AJ21" i="28" s="1"/>
  <c r="AE19" i="28"/>
  <c r="AE18" i="28"/>
  <c r="Y15" i="28"/>
  <c r="AF29" i="11"/>
  <c r="AF28" i="11" s="1"/>
  <c r="V23" i="11"/>
  <c r="AC3" i="12"/>
  <c r="AC5" i="12"/>
  <c r="AC16" i="11"/>
  <c r="AC14" i="11" s="1"/>
  <c r="AB6" i="12"/>
  <c r="AB13" i="12" s="1"/>
  <c r="AB47" i="12" s="1"/>
  <c r="AB55" i="12" s="1"/>
  <c r="T17" i="16"/>
  <c r="U27" i="16"/>
  <c r="U23" i="16"/>
  <c r="O4" i="11"/>
  <c r="N41" i="11"/>
  <c r="O42" i="11"/>
  <c r="S7" i="11"/>
  <c r="T8" i="11"/>
  <c r="X22" i="11"/>
  <c r="Z55" i="11"/>
  <c r="Y54" i="11"/>
  <c r="N67" i="11"/>
  <c r="M60" i="11"/>
  <c r="T51" i="11" l="1"/>
  <c r="S27" i="30"/>
  <c r="Z26" i="30"/>
  <c r="O67" i="11"/>
  <c r="O28" i="30" s="1"/>
  <c r="O30" i="30" s="1"/>
  <c r="N28" i="30"/>
  <c r="N30" i="30" s="1"/>
  <c r="AA72" i="12"/>
  <c r="AB68" i="11" s="1"/>
  <c r="AB68" i="12"/>
  <c r="AB72" i="12" s="1"/>
  <c r="AC68" i="11" s="1"/>
  <c r="AC3" i="30"/>
  <c r="AC14" i="30" s="1"/>
  <c r="Z68" i="11"/>
  <c r="D7" i="27"/>
  <c r="AE20" i="29"/>
  <c r="AJ21" i="29"/>
  <c r="AJ22" i="29" s="1"/>
  <c r="AL17" i="13" s="1"/>
  <c r="AE19" i="29"/>
  <c r="AE21" i="28"/>
  <c r="AG29" i="11"/>
  <c r="AG28" i="11" s="1"/>
  <c r="W23" i="11"/>
  <c r="AD3" i="12"/>
  <c r="AD5" i="12"/>
  <c r="AD16" i="11"/>
  <c r="AD14" i="11" s="1"/>
  <c r="AC6" i="12"/>
  <c r="AC13" i="12" s="1"/>
  <c r="AC47" i="12" s="1"/>
  <c r="AC55" i="12" s="1"/>
  <c r="U11" i="11"/>
  <c r="U50" i="11"/>
  <c r="U15" i="16"/>
  <c r="U16" i="16" s="1"/>
  <c r="V18" i="16" s="1"/>
  <c r="W18" i="13" s="1"/>
  <c r="W23" i="13" s="1"/>
  <c r="W25" i="13" s="1"/>
  <c r="O41" i="11"/>
  <c r="P42" i="11"/>
  <c r="P4" i="11"/>
  <c r="T7" i="11"/>
  <c r="U8" i="11"/>
  <c r="Y22" i="11"/>
  <c r="AA55" i="11"/>
  <c r="Z54" i="11"/>
  <c r="N60" i="11"/>
  <c r="U51" i="11" l="1"/>
  <c r="T27" i="30"/>
  <c r="AB8" i="28"/>
  <c r="AB12" i="28" s="1"/>
  <c r="AB8" i="29" s="1"/>
  <c r="AB13" i="29" s="1"/>
  <c r="AC68" i="12"/>
  <c r="AC72" i="12" s="1"/>
  <c r="AD68" i="11" s="1"/>
  <c r="AD3" i="30"/>
  <c r="AD14" i="30" s="1"/>
  <c r="AE22" i="29"/>
  <c r="AG17" i="13" s="1"/>
  <c r="AH29" i="11"/>
  <c r="AH28" i="11" s="1"/>
  <c r="X23" i="11"/>
  <c r="AE5" i="12"/>
  <c r="AE3" i="12"/>
  <c r="AD6" i="12"/>
  <c r="AD13" i="12" s="1"/>
  <c r="AD47" i="12" s="1"/>
  <c r="AD55" i="12" s="1"/>
  <c r="AE16" i="11"/>
  <c r="AE14" i="11" s="1"/>
  <c r="V27" i="16"/>
  <c r="V23" i="16"/>
  <c r="V50" i="11" s="1"/>
  <c r="U17" i="16"/>
  <c r="Q4" i="11"/>
  <c r="Q42" i="11"/>
  <c r="P41" i="11"/>
  <c r="V8" i="11"/>
  <c r="U7" i="11"/>
  <c r="Z22" i="11"/>
  <c r="AB55" i="11"/>
  <c r="AA54" i="11"/>
  <c r="P67" i="11"/>
  <c r="P28" i="30" s="1"/>
  <c r="P30" i="30" s="1"/>
  <c r="O60" i="11"/>
  <c r="V51" i="11" l="1"/>
  <c r="U27" i="30"/>
  <c r="AC8" i="28"/>
  <c r="AC12" i="28" s="1"/>
  <c r="AC8" i="29" s="1"/>
  <c r="AC13" i="29" s="1"/>
  <c r="AD68" i="12"/>
  <c r="AD72" i="12" s="1"/>
  <c r="AE68" i="11" s="1"/>
  <c r="AE3" i="30"/>
  <c r="AE14" i="30" s="1"/>
  <c r="AI29" i="11"/>
  <c r="AI28" i="11" s="1"/>
  <c r="Y23" i="11"/>
  <c r="V11" i="11"/>
  <c r="V7" i="11" s="1"/>
  <c r="AE6" i="12"/>
  <c r="AE13" i="12" s="1"/>
  <c r="AE47" i="12" s="1"/>
  <c r="AE55" i="12" s="1"/>
  <c r="AF5" i="12"/>
  <c r="AF3" i="12"/>
  <c r="AF16" i="11"/>
  <c r="AF14" i="11" s="1"/>
  <c r="V15" i="16"/>
  <c r="V16" i="16" s="1"/>
  <c r="W18" i="16" s="1"/>
  <c r="X18" i="13" s="1"/>
  <c r="X23" i="13" s="1"/>
  <c r="X25" i="13" s="1"/>
  <c r="Q41" i="11"/>
  <c r="R42" i="11"/>
  <c r="R4" i="11"/>
  <c r="W8" i="11"/>
  <c r="AA22" i="11"/>
  <c r="AB54" i="11"/>
  <c r="AC55" i="11"/>
  <c r="Q67" i="11"/>
  <c r="Q28" i="30" s="1"/>
  <c r="Q30" i="30" s="1"/>
  <c r="P60" i="11"/>
  <c r="W51" i="11" l="1"/>
  <c r="V27" i="30"/>
  <c r="AE68" i="12"/>
  <c r="AE72" i="12" s="1"/>
  <c r="AF68" i="11" s="1"/>
  <c r="AF3" i="30"/>
  <c r="AF14" i="30" s="1"/>
  <c r="AD8" i="28"/>
  <c r="AD12" i="28" s="1"/>
  <c r="AD8" i="29" s="1"/>
  <c r="AD13" i="29" s="1"/>
  <c r="AJ29" i="11"/>
  <c r="AJ28" i="11" s="1"/>
  <c r="Z23" i="11"/>
  <c r="AG5" i="12"/>
  <c r="AG3" i="12"/>
  <c r="AF6" i="12"/>
  <c r="AF13" i="12" s="1"/>
  <c r="AF47" i="12" s="1"/>
  <c r="AF55" i="12" s="1"/>
  <c r="AG16" i="11"/>
  <c r="AG14" i="11" s="1"/>
  <c r="W27" i="16"/>
  <c r="W23" i="16"/>
  <c r="V17" i="16"/>
  <c r="S4" i="11"/>
  <c r="S42" i="11"/>
  <c r="R41" i="11"/>
  <c r="X8" i="11"/>
  <c r="AB22" i="11"/>
  <c r="AD55" i="11"/>
  <c r="AC54" i="11"/>
  <c r="R67" i="11"/>
  <c r="R28" i="30" s="1"/>
  <c r="R30" i="30" s="1"/>
  <c r="Q60" i="11"/>
  <c r="X51" i="11" l="1"/>
  <c r="W27" i="30"/>
  <c r="AE8" i="28"/>
  <c r="AE12" i="28" s="1"/>
  <c r="AE8" i="29" s="1"/>
  <c r="AE13" i="29" s="1"/>
  <c r="AF68" i="12"/>
  <c r="AF72" i="12" s="1"/>
  <c r="AG68" i="11" s="1"/>
  <c r="AG3" i="30"/>
  <c r="AG14" i="30" s="1"/>
  <c r="AL29" i="11"/>
  <c r="AL28" i="11" s="1"/>
  <c r="AK29" i="11"/>
  <c r="AK28" i="11" s="1"/>
  <c r="AA23" i="11"/>
  <c r="AH3" i="12"/>
  <c r="AH5" i="12"/>
  <c r="AG6" i="12"/>
  <c r="AG13" i="12" s="1"/>
  <c r="AG47" i="12" s="1"/>
  <c r="AG55" i="12" s="1"/>
  <c r="AH16" i="11"/>
  <c r="AH14" i="11" s="1"/>
  <c r="W11" i="11"/>
  <c r="W50" i="11"/>
  <c r="W15" i="16"/>
  <c r="W16" i="16" s="1"/>
  <c r="X18" i="16" s="1"/>
  <c r="Y18" i="13" s="1"/>
  <c r="Y23" i="13" s="1"/>
  <c r="Y25" i="13" s="1"/>
  <c r="T42" i="11"/>
  <c r="S41" i="11"/>
  <c r="T4" i="11"/>
  <c r="Y8" i="11"/>
  <c r="AC22" i="11"/>
  <c r="AD54" i="11"/>
  <c r="AE55" i="11"/>
  <c r="S67" i="11"/>
  <c r="S28" i="30" s="1"/>
  <c r="S30" i="30" s="1"/>
  <c r="R60" i="11"/>
  <c r="T34" i="30" l="1"/>
  <c r="X27" i="30"/>
  <c r="Y51" i="11"/>
  <c r="AF8" i="28"/>
  <c r="AF12" i="28" s="1"/>
  <c r="AF8" i="29" s="1"/>
  <c r="AF13" i="29" s="1"/>
  <c r="AG68" i="12"/>
  <c r="AG8" i="28" s="1"/>
  <c r="AG12" i="28" s="1"/>
  <c r="AG8" i="29" s="1"/>
  <c r="AG13" i="29" s="1"/>
  <c r="AH3" i="30"/>
  <c r="AH14" i="30" s="1"/>
  <c r="AB23" i="11"/>
  <c r="AI3" i="12"/>
  <c r="AI5" i="12"/>
  <c r="AH6" i="12"/>
  <c r="AH13" i="12" s="1"/>
  <c r="AH47" i="12" s="1"/>
  <c r="AH55" i="12" s="1"/>
  <c r="AI16" i="11"/>
  <c r="AI14" i="11" s="1"/>
  <c r="W17" i="16"/>
  <c r="W7" i="11"/>
  <c r="X27" i="16"/>
  <c r="X23" i="16"/>
  <c r="X50" i="11" s="1"/>
  <c r="U4" i="11"/>
  <c r="U42" i="11"/>
  <c r="T41" i="11"/>
  <c r="Z8" i="11"/>
  <c r="AD22" i="11"/>
  <c r="AE54" i="11"/>
  <c r="AF55" i="11"/>
  <c r="T67" i="11"/>
  <c r="T28" i="30" s="1"/>
  <c r="T30" i="30" s="1"/>
  <c r="S60" i="11"/>
  <c r="U34" i="30" l="1"/>
  <c r="Y27" i="30"/>
  <c r="Z51" i="11"/>
  <c r="AG72" i="12"/>
  <c r="AH68" i="11" s="1"/>
  <c r="AH68" i="12"/>
  <c r="AH72" i="12" s="1"/>
  <c r="AI68" i="11" s="1"/>
  <c r="AI3" i="30"/>
  <c r="AI14" i="30" s="1"/>
  <c r="AC23" i="11"/>
  <c r="AJ5" i="12"/>
  <c r="AJ3" i="12"/>
  <c r="AI6" i="12"/>
  <c r="AI13" i="12" s="1"/>
  <c r="AI47" i="12" s="1"/>
  <c r="AI55" i="12" s="1"/>
  <c r="AJ16" i="11"/>
  <c r="AJ14" i="11" s="1"/>
  <c r="X11" i="11"/>
  <c r="X7" i="11" s="1"/>
  <c r="X15" i="16"/>
  <c r="X16" i="16" s="1"/>
  <c r="Y18" i="16" s="1"/>
  <c r="Z18" i="13" s="1"/>
  <c r="Z23" i="13" s="1"/>
  <c r="Z25" i="13" s="1"/>
  <c r="U41" i="11"/>
  <c r="V42" i="11"/>
  <c r="V4" i="11"/>
  <c r="AA8" i="11"/>
  <c r="AE22" i="11"/>
  <c r="AG55" i="11"/>
  <c r="AF54" i="11"/>
  <c r="U67" i="11"/>
  <c r="U28" i="30" s="1"/>
  <c r="U30" i="30" s="1"/>
  <c r="T60" i="11"/>
  <c r="V34" i="30" l="1"/>
  <c r="AA51" i="11"/>
  <c r="Z27" i="30"/>
  <c r="AH8" i="28"/>
  <c r="AH12" i="28" s="1"/>
  <c r="AH8" i="29" s="1"/>
  <c r="AH13" i="29" s="1"/>
  <c r="AI68" i="12"/>
  <c r="AI72" i="12" s="1"/>
  <c r="AJ68" i="11" s="1"/>
  <c r="AJ3" i="30"/>
  <c r="AJ14" i="30" s="1"/>
  <c r="AD23" i="11"/>
  <c r="AK3" i="12"/>
  <c r="AK5" i="12"/>
  <c r="AJ6" i="12"/>
  <c r="AJ13" i="12" s="1"/>
  <c r="AJ47" i="12" s="1"/>
  <c r="AJ55" i="12" s="1"/>
  <c r="AK16" i="11"/>
  <c r="AK14" i="11" s="1"/>
  <c r="X17" i="16"/>
  <c r="Y15" i="16" s="1"/>
  <c r="Y16" i="16" s="1"/>
  <c r="Z18" i="16" s="1"/>
  <c r="AA18" i="13" s="1"/>
  <c r="AA23" i="13" s="1"/>
  <c r="AA25" i="13" s="1"/>
  <c r="Y27" i="16"/>
  <c r="Y23" i="16"/>
  <c r="W42" i="11"/>
  <c r="V41" i="11"/>
  <c r="W4" i="11"/>
  <c r="AB8" i="11"/>
  <c r="AF22" i="11"/>
  <c r="AH55" i="11"/>
  <c r="AG54" i="11"/>
  <c r="V67" i="11"/>
  <c r="V28" i="30" s="1"/>
  <c r="V30" i="30" s="1"/>
  <c r="U60" i="11"/>
  <c r="W34" i="30" l="1"/>
  <c r="AA27" i="30"/>
  <c r="AB51" i="11"/>
  <c r="AJ68" i="12"/>
  <c r="AJ72" i="12" s="1"/>
  <c r="AK68" i="11" s="1"/>
  <c r="AK3" i="30"/>
  <c r="AK14" i="30" s="1"/>
  <c r="AI8" i="28"/>
  <c r="AI12" i="28" s="1"/>
  <c r="AI8" i="29" s="1"/>
  <c r="AI13" i="29" s="1"/>
  <c r="AE23" i="11"/>
  <c r="AK6" i="12"/>
  <c r="AK13" i="12" s="1"/>
  <c r="AK47" i="12" s="1"/>
  <c r="AK55" i="12" s="1"/>
  <c r="AL16" i="11"/>
  <c r="AL14" i="11" s="1"/>
  <c r="Z23" i="16"/>
  <c r="Z27" i="16"/>
  <c r="Y50" i="11"/>
  <c r="Y11" i="11"/>
  <c r="Y17" i="16"/>
  <c r="X4" i="11"/>
  <c r="W41" i="11"/>
  <c r="X42" i="11"/>
  <c r="AC8" i="11"/>
  <c r="AG22" i="11"/>
  <c r="AI55" i="11"/>
  <c r="AH54" i="11"/>
  <c r="W67" i="11"/>
  <c r="W28" i="30" s="1"/>
  <c r="W30" i="30" s="1"/>
  <c r="V60" i="11"/>
  <c r="X34" i="30" l="1"/>
  <c r="AB27" i="30"/>
  <c r="AC51" i="11"/>
  <c r="AJ8" i="28"/>
  <c r="AJ12" i="28" s="1"/>
  <c r="AJ8" i="29" s="1"/>
  <c r="AJ13" i="29" s="1"/>
  <c r="AK68" i="12"/>
  <c r="AK8" i="28" s="1"/>
  <c r="AK12" i="28" s="1"/>
  <c r="AK8" i="29" s="1"/>
  <c r="AL3" i="30"/>
  <c r="AL14" i="30" s="1"/>
  <c r="AF23" i="11"/>
  <c r="Z50" i="11"/>
  <c r="Z11" i="11"/>
  <c r="Y7" i="11"/>
  <c r="Z15" i="16"/>
  <c r="Z16" i="16" s="1"/>
  <c r="AA18" i="16" s="1"/>
  <c r="AB18" i="13" s="1"/>
  <c r="AB23" i="13" s="1"/>
  <c r="AB25" i="13" s="1"/>
  <c r="Y42" i="11"/>
  <c r="X41" i="11"/>
  <c r="Y4" i="11"/>
  <c r="AD8" i="11"/>
  <c r="AH22" i="11"/>
  <c r="AJ55" i="11"/>
  <c r="AI54" i="11"/>
  <c r="X67" i="11"/>
  <c r="X28" i="30" s="1"/>
  <c r="X30" i="30" s="1"/>
  <c r="W60" i="11"/>
  <c r="Y34" i="30" l="1"/>
  <c r="AC27" i="30"/>
  <c r="AD51" i="11"/>
  <c r="AK13" i="29"/>
  <c r="AK15" i="29" s="1"/>
  <c r="AK14" i="28"/>
  <c r="AK16" i="28" s="1"/>
  <c r="AK70" i="12" s="1"/>
  <c r="AG23" i="11"/>
  <c r="Z17" i="16"/>
  <c r="Z7" i="11"/>
  <c r="AA23" i="16"/>
  <c r="AA50" i="11" s="1"/>
  <c r="AA27" i="16"/>
  <c r="Z42" i="11"/>
  <c r="Y41" i="11"/>
  <c r="Z4" i="11"/>
  <c r="AE8" i="11"/>
  <c r="AI22" i="11"/>
  <c r="AJ54" i="11"/>
  <c r="AK55" i="11"/>
  <c r="Y67" i="11"/>
  <c r="Y28" i="30" s="1"/>
  <c r="Y30" i="30" s="1"/>
  <c r="X60" i="11"/>
  <c r="Z34" i="30" l="1"/>
  <c r="AD27" i="30"/>
  <c r="AE51" i="11"/>
  <c r="AK17" i="29"/>
  <c r="AK71" i="12" s="1"/>
  <c r="AK72" i="12" s="1"/>
  <c r="AK16" i="29"/>
  <c r="AK15" i="28"/>
  <c r="AH23" i="11"/>
  <c r="AA11" i="11"/>
  <c r="AA7" i="11" s="1"/>
  <c r="AA15" i="16"/>
  <c r="AA16" i="16" s="1"/>
  <c r="AB18" i="16" s="1"/>
  <c r="AC18" i="13" s="1"/>
  <c r="AC23" i="13" s="1"/>
  <c r="AC25" i="13" s="1"/>
  <c r="AA4" i="11"/>
  <c r="Z41" i="11"/>
  <c r="AA42" i="11"/>
  <c r="AF8" i="11"/>
  <c r="AJ22" i="11"/>
  <c r="AL55" i="11"/>
  <c r="AL54" i="11" s="1"/>
  <c r="AK54" i="11"/>
  <c r="Z67" i="11"/>
  <c r="Y60" i="11"/>
  <c r="AA34" i="30" l="1"/>
  <c r="AE27" i="30"/>
  <c r="AF51" i="11"/>
  <c r="AA67" i="11"/>
  <c r="AA28" i="30" s="1"/>
  <c r="AA30" i="30" s="1"/>
  <c r="Z28" i="30"/>
  <c r="Z30" i="30" s="1"/>
  <c r="AL26" i="30"/>
  <c r="AL68" i="11"/>
  <c r="E7" i="27"/>
  <c r="AI23" i="11"/>
  <c r="AA17" i="16"/>
  <c r="AB15" i="16" s="1"/>
  <c r="AB16" i="16" s="1"/>
  <c r="AC18" i="16" s="1"/>
  <c r="AD18" i="13" s="1"/>
  <c r="AD23" i="13" s="1"/>
  <c r="AD25" i="13" s="1"/>
  <c r="AB27" i="16"/>
  <c r="AB23" i="16"/>
  <c r="AA41" i="11"/>
  <c r="AB42" i="11"/>
  <c r="AB4" i="11"/>
  <c r="AG8" i="11"/>
  <c r="AK22" i="11"/>
  <c r="Z60" i="11"/>
  <c r="AB34" i="30" l="1"/>
  <c r="AF27" i="30"/>
  <c r="AG51" i="11"/>
  <c r="AJ23" i="11"/>
  <c r="AB17" i="16"/>
  <c r="AC15" i="16" s="1"/>
  <c r="AC16" i="16" s="1"/>
  <c r="AD18" i="16" s="1"/>
  <c r="AE18" i="13" s="1"/>
  <c r="AE23" i="13" s="1"/>
  <c r="AE25" i="13" s="1"/>
  <c r="AC27" i="16"/>
  <c r="AC23" i="16"/>
  <c r="AB50" i="11"/>
  <c r="AB11" i="11"/>
  <c r="AC4" i="11"/>
  <c r="AC42" i="11"/>
  <c r="AB41" i="11"/>
  <c r="AH8" i="11"/>
  <c r="AL22" i="11"/>
  <c r="AB67" i="11"/>
  <c r="AB28" i="30" s="1"/>
  <c r="AB30" i="30" s="1"/>
  <c r="AA60" i="11"/>
  <c r="AC34" i="30" l="1"/>
  <c r="AG27" i="30"/>
  <c r="AH51" i="11"/>
  <c r="AL23" i="11"/>
  <c r="AK23" i="11"/>
  <c r="AC11" i="11"/>
  <c r="AB7" i="11"/>
  <c r="AC17" i="16"/>
  <c r="AC50" i="11"/>
  <c r="AD27" i="16"/>
  <c r="AD23" i="16"/>
  <c r="AD42" i="11"/>
  <c r="AC41" i="11"/>
  <c r="AD4" i="11"/>
  <c r="AI8" i="11"/>
  <c r="AC67" i="11"/>
  <c r="AC28" i="30" s="1"/>
  <c r="AC30" i="30" s="1"/>
  <c r="AB60" i="11"/>
  <c r="AD34" i="30" l="1"/>
  <c r="AH27" i="30"/>
  <c r="AI51" i="11"/>
  <c r="AD11" i="11"/>
  <c r="AC7" i="11"/>
  <c r="AD15" i="16"/>
  <c r="AD16" i="16" s="1"/>
  <c r="AE18" i="16" s="1"/>
  <c r="AF18" i="13" s="1"/>
  <c r="AF23" i="13" s="1"/>
  <c r="AF25" i="13" s="1"/>
  <c r="AE42" i="11" s="1"/>
  <c r="AD50" i="11"/>
  <c r="AD41" i="11"/>
  <c r="AJ8" i="11"/>
  <c r="AD67" i="11"/>
  <c r="AD28" i="30" s="1"/>
  <c r="AD30" i="30" s="1"/>
  <c r="AC60" i="11"/>
  <c r="AI27" i="30" l="1"/>
  <c r="AJ51" i="11"/>
  <c r="AE4" i="11"/>
  <c r="AE34" i="30" s="1"/>
  <c r="AD17" i="16"/>
  <c r="AE15" i="16" s="1"/>
  <c r="AE16" i="16" s="1"/>
  <c r="AF18" i="16" s="1"/>
  <c r="AG18" i="13" s="1"/>
  <c r="AG23" i="13" s="1"/>
  <c r="AG25" i="13" s="1"/>
  <c r="AD7" i="11"/>
  <c r="AE27" i="16"/>
  <c r="AE23" i="16"/>
  <c r="AE50" i="11" s="1"/>
  <c r="AE41" i="11"/>
  <c r="AK8" i="11"/>
  <c r="AE67" i="11"/>
  <c r="AE28" i="30" s="1"/>
  <c r="AE30" i="30" s="1"/>
  <c r="AD60" i="11"/>
  <c r="AJ27" i="30" l="1"/>
  <c r="AK51" i="11"/>
  <c r="AF4" i="11"/>
  <c r="AF42" i="11"/>
  <c r="AF41" i="11" s="1"/>
  <c r="AE11" i="11"/>
  <c r="AE7" i="11" s="1"/>
  <c r="AF27" i="16"/>
  <c r="AF23" i="16"/>
  <c r="AF50" i="11" s="1"/>
  <c r="AE17" i="16"/>
  <c r="AL8" i="11"/>
  <c r="AF67" i="11"/>
  <c r="AF28" i="30" s="1"/>
  <c r="AF30" i="30" s="1"/>
  <c r="AE60" i="11"/>
  <c r="AF34" i="30" l="1"/>
  <c r="AK27" i="30"/>
  <c r="AL51" i="11"/>
  <c r="AL27" i="30" s="1"/>
  <c r="AF11" i="11"/>
  <c r="AF7" i="11" s="1"/>
  <c r="AF15" i="16"/>
  <c r="AF16" i="16" s="1"/>
  <c r="AG18" i="16" s="1"/>
  <c r="AH18" i="13" s="1"/>
  <c r="AH23" i="13" s="1"/>
  <c r="AH25" i="13" s="1"/>
  <c r="AG67" i="11"/>
  <c r="AG28" i="30" s="1"/>
  <c r="AG30" i="30" s="1"/>
  <c r="AF60" i="11"/>
  <c r="AG4" i="11" l="1"/>
  <c r="AG42" i="11"/>
  <c r="AF17" i="16"/>
  <c r="AG15" i="16" s="1"/>
  <c r="AG16" i="16" s="1"/>
  <c r="AH18" i="16" s="1"/>
  <c r="AI18" i="13" s="1"/>
  <c r="AI23" i="13" s="1"/>
  <c r="AI25" i="13" s="1"/>
  <c r="AG27" i="16"/>
  <c r="AG23" i="16"/>
  <c r="AH67" i="11"/>
  <c r="AH28" i="30" s="1"/>
  <c r="AH30" i="30" s="1"/>
  <c r="AG60" i="11"/>
  <c r="AG34" i="30" l="1"/>
  <c r="AH42" i="11"/>
  <c r="AG41" i="11"/>
  <c r="AH4" i="11"/>
  <c r="AG17" i="16"/>
  <c r="AH15" i="16" s="1"/>
  <c r="AH16" i="16" s="1"/>
  <c r="AI18" i="16" s="1"/>
  <c r="AJ18" i="13" s="1"/>
  <c r="AJ23" i="13" s="1"/>
  <c r="AJ25" i="13" s="1"/>
  <c r="AG11" i="11"/>
  <c r="AG50" i="11"/>
  <c r="AH27" i="16"/>
  <c r="AH23" i="16"/>
  <c r="AI67" i="11"/>
  <c r="AI28" i="30" s="1"/>
  <c r="AI30" i="30" s="1"/>
  <c r="AH60" i="11"/>
  <c r="AH34" i="30" l="1"/>
  <c r="AI4" i="11"/>
  <c r="AH41" i="11"/>
  <c r="AI42" i="11"/>
  <c r="AI27" i="16"/>
  <c r="AI23" i="16"/>
  <c r="AH11" i="11"/>
  <c r="AG7" i="11"/>
  <c r="AH50" i="11"/>
  <c r="AH17" i="16"/>
  <c r="AJ67" i="11"/>
  <c r="AJ28" i="30" s="1"/>
  <c r="AJ30" i="30" s="1"/>
  <c r="AI60" i="11"/>
  <c r="AI34" i="30" l="1"/>
  <c r="AI41" i="11"/>
  <c r="AI15" i="16"/>
  <c r="AI16" i="16" s="1"/>
  <c r="AJ18" i="16" s="1"/>
  <c r="AK18" i="13" s="1"/>
  <c r="AK23" i="13" s="1"/>
  <c r="AK25" i="13" s="1"/>
  <c r="AJ42" i="11" s="1"/>
  <c r="AI11" i="11"/>
  <c r="AH7" i="11"/>
  <c r="AI50" i="11"/>
  <c r="AK67" i="11"/>
  <c r="AK28" i="30" s="1"/>
  <c r="AK30" i="30" s="1"/>
  <c r="AJ60" i="11"/>
  <c r="AI17" i="16" l="1"/>
  <c r="AJ15" i="16" s="1"/>
  <c r="AJ16" i="16" s="1"/>
  <c r="AK18" i="16" s="1"/>
  <c r="AL18" i="13" s="1"/>
  <c r="AL23" i="13" s="1"/>
  <c r="AL25" i="13" s="1"/>
  <c r="AK42" i="11" s="1"/>
  <c r="AJ4" i="11"/>
  <c r="AJ34" i="30" s="1"/>
  <c r="AJ41" i="11"/>
  <c r="AI7" i="11"/>
  <c r="AJ27" i="16"/>
  <c r="AJ23" i="16"/>
  <c r="AJ50" i="11" s="1"/>
  <c r="AL67" i="11"/>
  <c r="AK60" i="11"/>
  <c r="AL60" i="11" l="1"/>
  <c r="AL28" i="30"/>
  <c r="AL30" i="30" s="1"/>
  <c r="AK41" i="11"/>
  <c r="AK4" i="11"/>
  <c r="AK34" i="30" s="1"/>
  <c r="AJ11" i="11"/>
  <c r="AJ7" i="11" s="1"/>
  <c r="AJ17" i="16"/>
  <c r="AK23" i="16"/>
  <c r="AK27" i="16"/>
  <c r="AK11" i="11" l="1"/>
  <c r="AK7" i="11" s="1"/>
  <c r="AK50" i="11"/>
  <c r="AK15" i="16"/>
  <c r="AK16" i="16" s="1"/>
  <c r="AL18" i="16" s="1"/>
  <c r="AM18" i="13" s="1"/>
  <c r="AM23" i="13" s="1"/>
  <c r="AM25" i="13" s="1"/>
  <c r="AL42" i="11" s="1"/>
  <c r="AL41" i="11" s="1"/>
  <c r="AL4" i="11" l="1"/>
  <c r="AL34" i="30" s="1"/>
  <c r="AL27" i="16"/>
  <c r="AL23" i="16"/>
  <c r="AL11" i="11" s="1"/>
  <c r="AL7" i="11" s="1"/>
  <c r="AK17" i="16"/>
  <c r="AL50" i="11" l="1"/>
  <c r="AL15" i="16"/>
  <c r="AL16" i="16" s="1"/>
  <c r="AL17" i="16" l="1"/>
  <c r="C21" i="11"/>
  <c r="C20" i="11" l="1"/>
  <c r="D21" i="11"/>
  <c r="E21" i="11" s="1"/>
  <c r="F21" i="11" s="1"/>
  <c r="G21" i="11" s="1"/>
  <c r="H21" i="11" s="1"/>
  <c r="I21" i="11" s="1"/>
  <c r="J21" i="11" s="1"/>
  <c r="K21" i="11" s="1"/>
  <c r="L21" i="11" s="1"/>
  <c r="M21" i="11" s="1"/>
  <c r="N21" i="11" s="1"/>
  <c r="O21" i="11" s="1"/>
  <c r="P21" i="11" s="1"/>
  <c r="Q21" i="11" s="1"/>
  <c r="R21" i="11" s="1"/>
  <c r="S21" i="11" s="1"/>
  <c r="T21" i="11" s="1"/>
  <c r="U21" i="11" s="1"/>
  <c r="V21" i="11" s="1"/>
  <c r="W21" i="11" s="1"/>
  <c r="X21" i="11" s="1"/>
  <c r="Y21" i="11" s="1"/>
  <c r="Z21" i="11" s="1"/>
  <c r="AA21" i="11" s="1"/>
  <c r="AB21" i="11" s="1"/>
  <c r="AC21" i="11" s="1"/>
  <c r="AD21" i="11" s="1"/>
  <c r="AE21" i="11" s="1"/>
  <c r="AF21" i="11" s="1"/>
  <c r="AG21" i="11" s="1"/>
  <c r="AH21" i="11" s="1"/>
  <c r="AI21" i="11" s="1"/>
  <c r="AJ21" i="11" s="1"/>
  <c r="AK21" i="11" s="1"/>
  <c r="AL21" i="11" s="1"/>
  <c r="C45" i="11"/>
  <c r="C44" i="11" s="1"/>
  <c r="C70" i="11" s="1"/>
  <c r="D45" i="11"/>
  <c r="D44" i="11" s="1"/>
  <c r="D70" i="11" s="1"/>
  <c r="C19" i="11" l="1"/>
  <c r="C37" i="11" s="1"/>
  <c r="C74" i="11" s="1"/>
  <c r="C16" i="30"/>
  <c r="C22" i="30" s="1"/>
  <c r="D20" i="11"/>
  <c r="E20" i="11"/>
  <c r="E45" i="11"/>
  <c r="E44" i="11" s="1"/>
  <c r="E70" i="11" s="1"/>
  <c r="C32" i="30" l="1"/>
  <c r="C35" i="30" s="1"/>
  <c r="E19" i="11"/>
  <c r="E37" i="11" s="1"/>
  <c r="E74" i="11" s="1"/>
  <c r="D19" i="11"/>
  <c r="D37" i="11" s="1"/>
  <c r="D74" i="11" s="1"/>
  <c r="E16" i="30"/>
  <c r="E22" i="30" s="1"/>
  <c r="E32" i="30" s="1"/>
  <c r="E35" i="30" s="1"/>
  <c r="D16" i="30"/>
  <c r="D22" i="30" s="1"/>
  <c r="D32" i="30" s="1"/>
  <c r="D35" i="30" s="1"/>
  <c r="F20" i="11"/>
  <c r="F45" i="11"/>
  <c r="F44" i="11" s="1"/>
  <c r="F70" i="11" s="1"/>
  <c r="F19" i="11" l="1"/>
  <c r="F37" i="11" s="1"/>
  <c r="F74" i="11" s="1"/>
  <c r="F16" i="30"/>
  <c r="F22" i="30" s="1"/>
  <c r="F32" i="30" s="1"/>
  <c r="F35" i="30" s="1"/>
  <c r="G45" i="11"/>
  <c r="G44" i="11" s="1"/>
  <c r="G70" i="11" s="1"/>
  <c r="G20" i="11"/>
  <c r="G19" i="11" l="1"/>
  <c r="G37" i="11" s="1"/>
  <c r="G74" i="11" s="1"/>
  <c r="G16" i="30"/>
  <c r="G22" i="30" s="1"/>
  <c r="G32" i="30" s="1"/>
  <c r="G35" i="30" s="1"/>
  <c r="H20" i="11"/>
  <c r="H16" i="30" s="1"/>
  <c r="H22" i="30" s="1"/>
  <c r="H32" i="30" s="1"/>
  <c r="H35" i="30" s="1"/>
  <c r="H45" i="11"/>
  <c r="H44" i="11" s="1"/>
  <c r="H70" i="11" s="1"/>
  <c r="H19" i="11" l="1"/>
  <c r="H37" i="11" s="1"/>
  <c r="H74" i="11" s="1"/>
  <c r="I45" i="11"/>
  <c r="I44" i="11" s="1"/>
  <c r="I70" i="11" s="1"/>
  <c r="I20" i="11"/>
  <c r="I16" i="30" s="1"/>
  <c r="I22" i="30" s="1"/>
  <c r="I32" i="30" s="1"/>
  <c r="I35" i="30" s="1"/>
  <c r="I19" i="11" l="1"/>
  <c r="I37" i="11" s="1"/>
  <c r="I74" i="11" s="1"/>
  <c r="J20" i="11"/>
  <c r="J45" i="11"/>
  <c r="J44" i="11" s="1"/>
  <c r="J70" i="11" s="1"/>
  <c r="J19" i="11" l="1"/>
  <c r="J37" i="11" s="1"/>
  <c r="J74" i="11" s="1"/>
  <c r="J16" i="30"/>
  <c r="J22" i="30" s="1"/>
  <c r="J32" i="30" s="1"/>
  <c r="J35" i="30" s="1"/>
  <c r="K45" i="11"/>
  <c r="K44" i="11" s="1"/>
  <c r="K70" i="11" s="1"/>
  <c r="K20" i="11"/>
  <c r="K16" i="30" s="1"/>
  <c r="K22" i="30" s="1"/>
  <c r="K32" i="30" s="1"/>
  <c r="K35" i="30" s="1"/>
  <c r="K19" i="11" l="1"/>
  <c r="K37" i="11" s="1"/>
  <c r="K74" i="11" s="1"/>
  <c r="L20" i="11"/>
  <c r="L45" i="11"/>
  <c r="L44" i="11" s="1"/>
  <c r="L70" i="11" s="1"/>
  <c r="L19" i="11" l="1"/>
  <c r="L37" i="11" s="1"/>
  <c r="L74" i="11" s="1"/>
  <c r="L16" i="30"/>
  <c r="L22" i="30" s="1"/>
  <c r="L32" i="30" s="1"/>
  <c r="L35" i="30" s="1"/>
  <c r="M45" i="11"/>
  <c r="M44" i="11" s="1"/>
  <c r="M70" i="11" s="1"/>
  <c r="M20" i="11"/>
  <c r="M16" i="30" s="1"/>
  <c r="M22" i="30" s="1"/>
  <c r="M32" i="30" s="1"/>
  <c r="M35" i="30" s="1"/>
  <c r="M19" i="11" l="1"/>
  <c r="M37" i="11" s="1"/>
  <c r="M74" i="11" s="1"/>
  <c r="N20" i="11"/>
  <c r="N45" i="11"/>
  <c r="N44" i="11" s="1"/>
  <c r="N70" i="11" s="1"/>
  <c r="N19" i="11" l="1"/>
  <c r="N37" i="11" s="1"/>
  <c r="N74" i="11" s="1"/>
  <c r="N16" i="30"/>
  <c r="N22" i="30" s="1"/>
  <c r="N32" i="30" s="1"/>
  <c r="N35" i="30" s="1"/>
  <c r="O45" i="11"/>
  <c r="O44" i="11" s="1"/>
  <c r="O70" i="11" s="1"/>
  <c r="O20" i="11"/>
  <c r="O19" i="11" l="1"/>
  <c r="O37" i="11" s="1"/>
  <c r="O74" i="11" s="1"/>
  <c r="O16" i="30"/>
  <c r="O22" i="30" s="1"/>
  <c r="O32" i="30" s="1"/>
  <c r="O35" i="30" s="1"/>
  <c r="P45" i="11"/>
  <c r="P44" i="11" s="1"/>
  <c r="P70" i="11" s="1"/>
  <c r="P20" i="11"/>
  <c r="P19" i="11" l="1"/>
  <c r="P37" i="11" s="1"/>
  <c r="P74" i="11" s="1"/>
  <c r="P16" i="30"/>
  <c r="P22" i="30" s="1"/>
  <c r="P32" i="30" s="1"/>
  <c r="P35" i="30" s="1"/>
  <c r="Q20" i="11"/>
  <c r="Q16" i="30" s="1"/>
  <c r="Q22" i="30" s="1"/>
  <c r="Q32" i="30" s="1"/>
  <c r="Q35" i="30" s="1"/>
  <c r="Q45" i="11"/>
  <c r="Q44" i="11" s="1"/>
  <c r="Q70" i="11" s="1"/>
  <c r="Q19" i="11" l="1"/>
  <c r="Q37" i="11" s="1"/>
  <c r="Q74" i="11" s="1"/>
  <c r="R45" i="11"/>
  <c r="R44" i="11" s="1"/>
  <c r="R70" i="11" s="1"/>
  <c r="R20" i="11"/>
  <c r="R19" i="11" l="1"/>
  <c r="R37" i="11" s="1"/>
  <c r="R74" i="11" s="1"/>
  <c r="R16" i="30"/>
  <c r="R22" i="30" s="1"/>
  <c r="R32" i="30" s="1"/>
  <c r="R35" i="30" s="1"/>
  <c r="S20" i="11"/>
  <c r="S16" i="30" s="1"/>
  <c r="S22" i="30" s="1"/>
  <c r="S32" i="30" s="1"/>
  <c r="S35" i="30" s="1"/>
  <c r="S45" i="11"/>
  <c r="S44" i="11" s="1"/>
  <c r="S70" i="11" s="1"/>
  <c r="S19" i="11" l="1"/>
  <c r="S37" i="11" s="1"/>
  <c r="S74" i="11" s="1"/>
  <c r="T45" i="11"/>
  <c r="T44" i="11" s="1"/>
  <c r="T70" i="11" s="1"/>
  <c r="T20" i="11"/>
  <c r="T19" i="11" l="1"/>
  <c r="T37" i="11" s="1"/>
  <c r="T74" i="11" s="1"/>
  <c r="T16" i="30"/>
  <c r="T22" i="30" s="1"/>
  <c r="T32" i="30" s="1"/>
  <c r="T35" i="30" s="1"/>
  <c r="U20" i="11"/>
  <c r="U16" i="30" s="1"/>
  <c r="U22" i="30" s="1"/>
  <c r="U32" i="30" s="1"/>
  <c r="U35" i="30" s="1"/>
  <c r="U45" i="11"/>
  <c r="U44" i="11" s="1"/>
  <c r="U70" i="11" s="1"/>
  <c r="U19" i="11" l="1"/>
  <c r="U37" i="11" s="1"/>
  <c r="U74" i="11" s="1"/>
  <c r="V45" i="11"/>
  <c r="V44" i="11" s="1"/>
  <c r="V70" i="11" s="1"/>
  <c r="V20" i="11"/>
  <c r="V16" i="30" s="1"/>
  <c r="V22" i="30" s="1"/>
  <c r="V32" i="30" s="1"/>
  <c r="V35" i="30" s="1"/>
  <c r="V19" i="11" l="1"/>
  <c r="V37" i="11" s="1"/>
  <c r="V74" i="11" s="1"/>
  <c r="W20" i="11"/>
  <c r="W16" i="30" s="1"/>
  <c r="W22" i="30" s="1"/>
  <c r="W32" i="30" s="1"/>
  <c r="W35" i="30" s="1"/>
  <c r="W45" i="11"/>
  <c r="W44" i="11" s="1"/>
  <c r="W70" i="11" s="1"/>
  <c r="W19" i="11" l="1"/>
  <c r="W37" i="11" s="1"/>
  <c r="W74" i="11" s="1"/>
  <c r="X20" i="11"/>
  <c r="X45" i="11"/>
  <c r="X44" i="11" s="1"/>
  <c r="X70" i="11" s="1"/>
  <c r="X19" i="11" l="1"/>
  <c r="X37" i="11" s="1"/>
  <c r="X74" i="11" s="1"/>
  <c r="X16" i="30"/>
  <c r="X22" i="30" s="1"/>
  <c r="X32" i="30" s="1"/>
  <c r="X35" i="30" s="1"/>
  <c r="Y45" i="11"/>
  <c r="Y44" i="11" s="1"/>
  <c r="Y70" i="11" s="1"/>
  <c r="Y20" i="11"/>
  <c r="Y19" i="11" l="1"/>
  <c r="Y37" i="11" s="1"/>
  <c r="Y74" i="11" s="1"/>
  <c r="Y16" i="30"/>
  <c r="Y22" i="30" s="1"/>
  <c r="Y32" i="30" s="1"/>
  <c r="Y35" i="30" s="1"/>
  <c r="Z20" i="11"/>
  <c r="Z16" i="30" s="1"/>
  <c r="Z22" i="30" s="1"/>
  <c r="Z32" i="30" s="1"/>
  <c r="Z35" i="30" s="1"/>
  <c r="Z45" i="11"/>
  <c r="Z44" i="11" s="1"/>
  <c r="Z70" i="11" s="1"/>
  <c r="Z19" i="11" l="1"/>
  <c r="Z37" i="11" s="1"/>
  <c r="Z74" i="11" s="1"/>
  <c r="AA45" i="11"/>
  <c r="AA44" i="11" s="1"/>
  <c r="AA70" i="11" s="1"/>
  <c r="AA20" i="11"/>
  <c r="AA19" i="11" l="1"/>
  <c r="AA37" i="11" s="1"/>
  <c r="AA74" i="11" s="1"/>
  <c r="AA16" i="30"/>
  <c r="AA22" i="30" s="1"/>
  <c r="AA32" i="30" s="1"/>
  <c r="AA35" i="30" s="1"/>
  <c r="AB20" i="11"/>
  <c r="AB16" i="30" s="1"/>
  <c r="AB22" i="30" s="1"/>
  <c r="AB32" i="30" s="1"/>
  <c r="AB35" i="30" s="1"/>
  <c r="AB45" i="11"/>
  <c r="AB44" i="11" s="1"/>
  <c r="AB70" i="11" s="1"/>
  <c r="AB19" i="11" l="1"/>
  <c r="AB37" i="11" s="1"/>
  <c r="AB74" i="11" s="1"/>
  <c r="AC45" i="11"/>
  <c r="AC44" i="11" s="1"/>
  <c r="AC70" i="11" s="1"/>
  <c r="AC20" i="11"/>
  <c r="AC19" i="11" l="1"/>
  <c r="AC37" i="11" s="1"/>
  <c r="AC74" i="11" s="1"/>
  <c r="AC16" i="30"/>
  <c r="AC22" i="30" s="1"/>
  <c r="AC32" i="30" s="1"/>
  <c r="AC35" i="30" s="1"/>
  <c r="AD20" i="11"/>
  <c r="AD16" i="30" s="1"/>
  <c r="AD22" i="30" s="1"/>
  <c r="AD32" i="30" s="1"/>
  <c r="AD35" i="30" s="1"/>
  <c r="AD45" i="11"/>
  <c r="AD44" i="11" s="1"/>
  <c r="AD70" i="11" s="1"/>
  <c r="AD19" i="11" l="1"/>
  <c r="AD37" i="11" s="1"/>
  <c r="AD74" i="11" s="1"/>
  <c r="AE20" i="11"/>
  <c r="AE16" i="30" s="1"/>
  <c r="AE22" i="30" s="1"/>
  <c r="AE32" i="30" s="1"/>
  <c r="AE35" i="30" s="1"/>
  <c r="AE45" i="11"/>
  <c r="AE44" i="11" s="1"/>
  <c r="AE70" i="11" s="1"/>
  <c r="AE19" i="11" l="1"/>
  <c r="AE37" i="11" s="1"/>
  <c r="AE74" i="11" s="1"/>
  <c r="AF45" i="11"/>
  <c r="AF44" i="11" s="1"/>
  <c r="AF70" i="11" s="1"/>
  <c r="AF20" i="11"/>
  <c r="AF16" i="30" s="1"/>
  <c r="AF22" i="30" s="1"/>
  <c r="AF32" i="30" s="1"/>
  <c r="AF35" i="30" s="1"/>
  <c r="AF19" i="11" l="1"/>
  <c r="AF37" i="11" s="1"/>
  <c r="AF74" i="11" s="1"/>
  <c r="AG20" i="11"/>
  <c r="AG16" i="30" s="1"/>
  <c r="AG22" i="30" s="1"/>
  <c r="AG32" i="30" s="1"/>
  <c r="AG35" i="30" s="1"/>
  <c r="AG45" i="11"/>
  <c r="AG44" i="11" s="1"/>
  <c r="AG70" i="11" s="1"/>
  <c r="AG19" i="11" l="1"/>
  <c r="AG37" i="11" s="1"/>
  <c r="AG74" i="11" s="1"/>
  <c r="AH45" i="11"/>
  <c r="AH44" i="11" s="1"/>
  <c r="AH70" i="11" s="1"/>
  <c r="AH20" i="11"/>
  <c r="AH19" i="11" l="1"/>
  <c r="AH37" i="11" s="1"/>
  <c r="AH74" i="11" s="1"/>
  <c r="AH16" i="30"/>
  <c r="AH22" i="30" s="1"/>
  <c r="AH32" i="30" s="1"/>
  <c r="AH35" i="30" s="1"/>
  <c r="AI20" i="11"/>
  <c r="AI16" i="30" s="1"/>
  <c r="AI22" i="30" s="1"/>
  <c r="AI32" i="30" s="1"/>
  <c r="AI35" i="30" s="1"/>
  <c r="AI45" i="11"/>
  <c r="AI44" i="11" s="1"/>
  <c r="AI70" i="11" s="1"/>
  <c r="AI19" i="11" l="1"/>
  <c r="AI37" i="11" s="1"/>
  <c r="AI74" i="11" s="1"/>
  <c r="AJ45" i="11"/>
  <c r="AJ44" i="11" s="1"/>
  <c r="AJ70" i="11" s="1"/>
  <c r="AJ20" i="11"/>
  <c r="AJ16" i="30" s="1"/>
  <c r="AJ22" i="30" s="1"/>
  <c r="AJ32" i="30" s="1"/>
  <c r="AJ35" i="30" s="1"/>
  <c r="AJ19" i="11" l="1"/>
  <c r="AJ37" i="11" s="1"/>
  <c r="AJ74" i="11" s="1"/>
  <c r="AK20" i="11"/>
  <c r="AL20" i="11"/>
  <c r="AL19" i="11" s="1"/>
  <c r="AL37" i="11" s="1"/>
  <c r="AL45" i="11"/>
  <c r="AL44" i="11" s="1"/>
  <c r="AL70" i="11" s="1"/>
  <c r="AK45" i="11"/>
  <c r="AK44" i="11" s="1"/>
  <c r="AK70" i="11" s="1"/>
  <c r="AK19" i="11" l="1"/>
  <c r="AK37" i="11" s="1"/>
  <c r="AK74" i="11" s="1"/>
  <c r="AL16" i="30"/>
  <c r="AL22" i="30" s="1"/>
  <c r="AL32" i="30" s="1"/>
  <c r="AL35" i="30" s="1"/>
  <c r="AK16" i="30"/>
  <c r="AK22" i="30" s="1"/>
  <c r="AK32" i="30" s="1"/>
  <c r="AK35" i="30" s="1"/>
  <c r="AL74" i="11"/>
  <c r="H126" i="24"/>
  <c r="H146" i="24" s="1"/>
  <c r="AU102" i="24" l="1"/>
  <c r="I102" i="24" l="1"/>
  <c r="I126" i="24" s="1"/>
  <c r="AV102" i="24" l="1"/>
  <c r="J102" i="24" s="1"/>
  <c r="J126" i="24" s="1"/>
  <c r="I146" i="24"/>
  <c r="AW102" i="24" l="1"/>
  <c r="K102" i="24" s="1"/>
  <c r="K126" i="24" s="1"/>
  <c r="J146" i="24"/>
  <c r="AX102" i="24" l="1"/>
  <c r="L102" i="24" s="1"/>
  <c r="L126" i="24" s="1"/>
  <c r="K146" i="24"/>
  <c r="AY102" i="24" l="1"/>
  <c r="M102" i="24" s="1"/>
  <c r="M126" i="24" s="1"/>
  <c r="L146" i="24"/>
  <c r="AZ102" i="24" l="1"/>
  <c r="N102" i="24" s="1"/>
  <c r="N126" i="24" s="1"/>
  <c r="M146" i="24"/>
  <c r="BA102" i="24" l="1"/>
  <c r="O102" i="24" s="1"/>
  <c r="O126" i="24" s="1"/>
  <c r="N146" i="24"/>
  <c r="BB102" i="24" l="1"/>
  <c r="P102" i="24" s="1"/>
  <c r="P126" i="24" s="1"/>
  <c r="O146" i="24"/>
  <c r="BC102" i="24" l="1"/>
  <c r="Q102" i="24" s="1"/>
  <c r="Q126" i="24" s="1"/>
  <c r="P146" i="24"/>
  <c r="BD102" i="24" l="1"/>
  <c r="R102" i="24" s="1"/>
  <c r="R126" i="24" s="1"/>
  <c r="Q146" i="24"/>
  <c r="BE102" i="24" l="1"/>
  <c r="S102" i="24" s="1"/>
  <c r="S126" i="24" s="1"/>
  <c r="R146" i="24"/>
  <c r="BF102" i="24" l="1"/>
  <c r="T102" i="24" s="1"/>
  <c r="T126" i="24" s="1"/>
  <c r="S146" i="24"/>
  <c r="BG102" i="24" l="1"/>
  <c r="U102" i="24" s="1"/>
  <c r="U126" i="24" s="1"/>
  <c r="U146" i="24" s="1"/>
  <c r="T146" i="24"/>
  <c r="BH102" i="24" l="1"/>
  <c r="V102" i="24" s="1"/>
  <c r="V126" i="24" s="1"/>
  <c r="BI102" i="24" l="1"/>
  <c r="W102" i="24" s="1"/>
  <c r="W126" i="24" s="1"/>
  <c r="V146" i="24"/>
  <c r="BJ102" i="24" l="1"/>
  <c r="X102" i="24" s="1"/>
  <c r="X126" i="24" s="1"/>
  <c r="W146" i="24"/>
  <c r="BK102" i="24" l="1"/>
  <c r="Y102" i="24" s="1"/>
  <c r="Y126" i="24" s="1"/>
  <c r="X146" i="24"/>
  <c r="BL102" i="24" l="1"/>
  <c r="Z102" i="24" s="1"/>
  <c r="Z126" i="24" s="1"/>
  <c r="Y146" i="24"/>
  <c r="BM102" i="24" l="1"/>
  <c r="AA102" i="24" s="1"/>
  <c r="AA126" i="24" s="1"/>
  <c r="Z146" i="24"/>
  <c r="BN102" i="24" l="1"/>
  <c r="AB102" i="24" s="1"/>
  <c r="AB126" i="24" s="1"/>
  <c r="AA146" i="24"/>
  <c r="BO102" i="24" l="1"/>
  <c r="AC102" i="24" s="1"/>
  <c r="AC126" i="24" s="1"/>
  <c r="AB146" i="24"/>
  <c r="BP102" i="24" l="1"/>
  <c r="AD102" i="24" s="1"/>
  <c r="AD126" i="24" s="1"/>
  <c r="AC146" i="24"/>
  <c r="BQ102" i="24" l="1"/>
  <c r="AE102" i="24" s="1"/>
  <c r="AE126" i="24" s="1"/>
  <c r="AD146" i="24"/>
  <c r="BR102" i="24" l="1"/>
  <c r="AF102" i="24" s="1"/>
  <c r="AF126" i="24" s="1"/>
  <c r="AE146" i="24"/>
  <c r="BS102" i="24" l="1"/>
  <c r="AG102" i="24" s="1"/>
  <c r="AG126" i="24" s="1"/>
  <c r="AG146" i="24" s="1"/>
  <c r="AF146" i="24"/>
  <c r="BT102" i="24" l="1"/>
  <c r="AH102" i="24" s="1"/>
  <c r="AH126" i="24" s="1"/>
  <c r="BU102" i="24" l="1"/>
  <c r="AI102" i="24" s="1"/>
  <c r="AI126" i="24" s="1"/>
  <c r="AH146" i="24"/>
  <c r="BV102" i="24" l="1"/>
  <c r="AJ102" i="24" s="1"/>
  <c r="AJ126" i="24" s="1"/>
  <c r="AI146" i="24"/>
  <c r="BW102" i="24" l="1"/>
  <c r="AK102" i="24" s="1"/>
  <c r="AK126" i="24" s="1"/>
  <c r="AJ146" i="24"/>
  <c r="BX102" i="24" l="1"/>
  <c r="AL102" i="24" s="1"/>
  <c r="AL126" i="24" s="1"/>
  <c r="AK146" i="24"/>
  <c r="AL146" i="24" l="1"/>
  <c r="BY102" i="24"/>
  <c r="AM102" i="24" s="1"/>
  <c r="AM126" i="24" s="1"/>
  <c r="AM146" i="24" s="1"/>
  <c r="BZ102" i="24"/>
  <c r="AN102" i="24" s="1"/>
  <c r="AN126" i="24" s="1"/>
  <c r="CA102" i="24" l="1"/>
  <c r="AO102" i="24" s="1"/>
  <c r="AO126" i="24" s="1"/>
  <c r="AN146" i="24"/>
  <c r="CB102" i="24" l="1"/>
  <c r="AO146" i="24"/>
  <c r="AP102" i="24"/>
  <c r="AP126" i="24" s="1"/>
  <c r="CC102" i="24" l="1"/>
  <c r="AP146" i="24"/>
</calcChain>
</file>

<file path=xl/sharedStrings.xml><?xml version="1.0" encoding="utf-8"?>
<sst xmlns="http://schemas.openxmlformats.org/spreadsheetml/2006/main" count="538" uniqueCount="359">
  <si>
    <t>Attivo</t>
  </si>
  <si>
    <t>Cassa e Banca</t>
  </si>
  <si>
    <t>Crediti esegibili nell'esercizio</t>
  </si>
  <si>
    <t xml:space="preserve">       - Crediti v/clienti</t>
  </si>
  <si>
    <t xml:space="preserve">      -  Enti Previd. ed Assistenziali</t>
  </si>
  <si>
    <t xml:space="preserve">      - Erario c/acc. Imposte e Ritenute</t>
  </si>
  <si>
    <t xml:space="preserve">      - Erario Iva</t>
  </si>
  <si>
    <t xml:space="preserve">      - Ratei e Risconti Attivi</t>
  </si>
  <si>
    <t>Rim. Merci, Mat. Prime, Suss., Semilav.</t>
  </si>
  <si>
    <t xml:space="preserve">     - Rimanenze prodotti in corso di lavorazione, semilavorati e finiti</t>
  </si>
  <si>
    <t xml:space="preserve">     - Rimanenze materie prime, sussidiare di consumo e merci</t>
  </si>
  <si>
    <t>Immobilizzazioni Materiali</t>
  </si>
  <si>
    <t xml:space="preserve">    - Immobili</t>
  </si>
  <si>
    <t xml:space="preserve">           1) Fabbricati </t>
  </si>
  <si>
    <t xml:space="preserve">    - F.di Amm. Immobili</t>
  </si>
  <si>
    <t xml:space="preserve">    - Impianti  Macchinari e Attrezzature</t>
  </si>
  <si>
    <t xml:space="preserve">           1) Impianti e macchinari</t>
  </si>
  <si>
    <t xml:space="preserve">           2) Attrezzature industriali e commerciali</t>
  </si>
  <si>
    <t xml:space="preserve">    - F.di Amm. Impianti Macch. Attrezzature</t>
  </si>
  <si>
    <t>Immobilizzazioni immateriali</t>
  </si>
  <si>
    <t xml:space="preserve">   - Altri Costi Pluriennali</t>
  </si>
  <si>
    <t xml:space="preserve">           1) Costi d'impianto e ampliamento</t>
  </si>
  <si>
    <t xml:space="preserve">           2) Ricerca&amp; Sviluppo</t>
  </si>
  <si>
    <t xml:space="preserve">           3) Altre immobilizzazioni immateriali</t>
  </si>
  <si>
    <t xml:space="preserve">  - F.di Amm. Imm.ni immateriali</t>
  </si>
  <si>
    <t>TOTALE ATTIVO</t>
  </si>
  <si>
    <t>Passivo</t>
  </si>
  <si>
    <t>Banche a breve termine</t>
  </si>
  <si>
    <t xml:space="preserve">    - Banche e Depositi postali</t>
  </si>
  <si>
    <t>Debiti Correnti</t>
  </si>
  <si>
    <t xml:space="preserve">    - Fornitori</t>
  </si>
  <si>
    <t xml:space="preserve">          1)  Commerciali</t>
  </si>
  <si>
    <t xml:space="preserve">          2)  Immobilizzazioni</t>
  </si>
  <si>
    <t xml:space="preserve">    - Impiegati c/stipendi</t>
  </si>
  <si>
    <t xml:space="preserve">    - Enti Previd., Assistenziali, Ritenute personale</t>
  </si>
  <si>
    <t xml:space="preserve">    - Erario Iva</t>
  </si>
  <si>
    <t xml:space="preserve">    - Debiti tributari</t>
  </si>
  <si>
    <t xml:space="preserve">    - Ratei e Risconti Passivi</t>
  </si>
  <si>
    <t>Debito a m/lungo termine</t>
  </si>
  <si>
    <t xml:space="preserve"> '  - Mutui e Finanziamenti</t>
  </si>
  <si>
    <t xml:space="preserve">    - Fondo TFR</t>
  </si>
  <si>
    <t xml:space="preserve">    - Altri Fondi</t>
  </si>
  <si>
    <t>Capitale Netto</t>
  </si>
  <si>
    <t xml:space="preserve">    - Capitale Sociale</t>
  </si>
  <si>
    <t xml:space="preserve">    -  Riserva Legale</t>
  </si>
  <si>
    <t xml:space="preserve">    - Altre Riserve</t>
  </si>
  <si>
    <t xml:space="preserve">       1) Riserva statutaria</t>
  </si>
  <si>
    <t xml:space="preserve">       2) Altre Riserve</t>
  </si>
  <si>
    <t xml:space="preserve">       3) Riserva Ammortamenti anticipati</t>
  </si>
  <si>
    <t xml:space="preserve">   - Utile a nuovo</t>
  </si>
  <si>
    <t xml:space="preserve">   - Risultato di Esercizio</t>
  </si>
  <si>
    <t>TOTALE PASSIVO</t>
  </si>
  <si>
    <t xml:space="preserve">CONTROLLO </t>
  </si>
  <si>
    <t>STATO PATRIMONIALE</t>
  </si>
  <si>
    <t xml:space="preserve">     - Rimanenze iniziali  prodotti in corso di lavorazione, semilavorati e finiti</t>
  </si>
  <si>
    <t xml:space="preserve">     - Fatturato</t>
  </si>
  <si>
    <t xml:space="preserve">     - Rimanenze finali   prodotti in corso di lavorazione, semilavorati e finiti</t>
  </si>
  <si>
    <t xml:space="preserve">       Valore della Produzione Tipica</t>
  </si>
  <si>
    <t xml:space="preserve">     - Rimanenze iniziali materie prime, sussidiare di consumo e merci</t>
  </si>
  <si>
    <t xml:space="preserve">     - Acquisti Materie Prime</t>
  </si>
  <si>
    <t xml:space="preserve">     - Rimanenze finali  materie prime, sussidiare di consumo e merci</t>
  </si>
  <si>
    <t xml:space="preserve">       Costo del venduto</t>
  </si>
  <si>
    <t xml:space="preserve">       MARGINE CONTRIBUZIONELORDO</t>
  </si>
  <si>
    <t xml:space="preserve">    - Costi variabili di produzione</t>
  </si>
  <si>
    <t xml:space="preserve">    - Costi variabili commerciali</t>
  </si>
  <si>
    <t xml:space="preserve">    - Altri costi variabili</t>
  </si>
  <si>
    <t xml:space="preserve">       Costi Variabili</t>
  </si>
  <si>
    <t xml:space="preserve">    - Costi fissi di produzione</t>
  </si>
  <si>
    <t xml:space="preserve">    - spese di trasporto</t>
  </si>
  <si>
    <t xml:space="preserve">    - lavorazioni presso terzi</t>
  </si>
  <si>
    <t xml:space="preserve">    - consulenze tecnico-produttive</t>
  </si>
  <si>
    <t xml:space="preserve">    - manutenzioni industriali</t>
  </si>
  <si>
    <t xml:space="preserve">    - servizi vari</t>
  </si>
  <si>
    <t xml:space="preserve">    - canoni </t>
  </si>
  <si>
    <t xml:space="preserve">    - canoni leasing</t>
  </si>
  <si>
    <t xml:space="preserve">    - spese varie</t>
  </si>
  <si>
    <t xml:space="preserve">    - royalties</t>
  </si>
  <si>
    <t xml:space="preserve">    - consulenze legali, fiscali, notarili, ecc…</t>
  </si>
  <si>
    <t xml:space="preserve">    - compensi amministratori</t>
  </si>
  <si>
    <t xml:space="preserve">    - spese postali</t>
  </si>
  <si>
    <t xml:space="preserve">    - oneri bancari</t>
  </si>
  <si>
    <t xml:space="preserve">    - utenze</t>
  </si>
  <si>
    <t xml:space="preserve">    - affitti e locazioni passive</t>
  </si>
  <si>
    <t xml:space="preserve">    - altri costi amministrativi</t>
  </si>
  <si>
    <t xml:space="preserve">    - costi diversi</t>
  </si>
  <si>
    <t xml:space="preserve">    - premi assicurativi</t>
  </si>
  <si>
    <t xml:space="preserve">       Costi Fissi</t>
  </si>
  <si>
    <t xml:space="preserve">     - Costo del personale</t>
  </si>
  <si>
    <t xml:space="preserve">     - Acc.to TFR</t>
  </si>
  <si>
    <t xml:space="preserve">       Costo del Lavoro</t>
  </si>
  <si>
    <t xml:space="preserve">       MARGINE OPERATIVO LORDO</t>
  </si>
  <si>
    <t xml:space="preserve">     - Ammortamenti materiali immobili</t>
  </si>
  <si>
    <t xml:space="preserve">     - Ammortamenti materiali macchinari e attrezzature</t>
  </si>
  <si>
    <t xml:space="preserve">     - Ammortamenti immateriali</t>
  </si>
  <si>
    <t xml:space="preserve">     - Altri Accantonamenti</t>
  </si>
  <si>
    <t xml:space="preserve">       Ammortamenti e Accontonamenti</t>
  </si>
  <si>
    <t xml:space="preserve">       REDDITO OPERATIVO</t>
  </si>
  <si>
    <t xml:space="preserve">    - Oneri diversi</t>
  </si>
  <si>
    <t xml:space="preserve">    - Plusvalenze/Minusvalenze Materiali</t>
  </si>
  <si>
    <t xml:space="preserve">      Gestione Straordinaria</t>
  </si>
  <si>
    <t xml:space="preserve">    - Oneri Finanziari a breve termine</t>
  </si>
  <si>
    <t xml:space="preserve">    - Oneri Finanziari a medio/lungo termine</t>
  </si>
  <si>
    <t xml:space="preserve">    - Proventi Finanziari</t>
  </si>
  <si>
    <t xml:space="preserve">     Gestione finaziaria</t>
  </si>
  <si>
    <t xml:space="preserve">     REDDITO ANTEIMPOSTE</t>
  </si>
  <si>
    <t xml:space="preserve">    - Ires</t>
  </si>
  <si>
    <t xml:space="preserve">    - Irap</t>
  </si>
  <si>
    <t xml:space="preserve">    REDDITO NETTO</t>
  </si>
  <si>
    <t>Totale Entrate</t>
  </si>
  <si>
    <t>Totale Usicite</t>
  </si>
  <si>
    <t>Banca Finale</t>
  </si>
  <si>
    <t>Variazione Patrimoniale</t>
  </si>
  <si>
    <t>Variazione Flussi Cassa</t>
  </si>
  <si>
    <t>Debito Iva</t>
  </si>
  <si>
    <t>Entrate Vendite</t>
  </si>
  <si>
    <t>Credito Iva</t>
  </si>
  <si>
    <t>Pagamento fornitori</t>
  </si>
  <si>
    <t>Fabbricati</t>
  </si>
  <si>
    <t>Credito Iva Imm.ni</t>
  </si>
  <si>
    <t>Pagamento fornitori Imm.ni</t>
  </si>
  <si>
    <t xml:space="preserve">     - Oneri Previdenziali</t>
  </si>
  <si>
    <t>Pagamento Dipendenti</t>
  </si>
  <si>
    <t>Liquidazione TFR</t>
  </si>
  <si>
    <t>Liquidazione Contributi</t>
  </si>
  <si>
    <t>Entrata Finanziamento</t>
  </si>
  <si>
    <t>Rimborso Rata</t>
  </si>
  <si>
    <t>Pagamento Imposte</t>
  </si>
  <si>
    <t>Capitale sociale</t>
  </si>
  <si>
    <t>Saldo Iva</t>
  </si>
  <si>
    <t>Iva a Debito</t>
  </si>
  <si>
    <t>Iva s Debito Vendite</t>
  </si>
  <si>
    <t>Iva a Credito</t>
  </si>
  <si>
    <t>Iva a Credito acquisti</t>
  </si>
  <si>
    <t>Iva a Credito Immobilizzazioni</t>
  </si>
  <si>
    <t>Liquidazione mensile</t>
  </si>
  <si>
    <t xml:space="preserve">Erario c/iva </t>
  </si>
  <si>
    <t>Utilizzo Iva a credito</t>
  </si>
  <si>
    <t>Liquidazione Iva</t>
  </si>
  <si>
    <t>Riporto Iva a Credito</t>
  </si>
  <si>
    <t>Pagamento Iva</t>
  </si>
  <si>
    <t>ERARIO C/IVA</t>
  </si>
  <si>
    <t>Variazione Finanziaria</t>
  </si>
  <si>
    <t>Banca/Cassa</t>
  </si>
  <si>
    <t>celle input</t>
  </si>
  <si>
    <t>celle calcolo</t>
  </si>
  <si>
    <r>
      <rPr>
        <sz val="11"/>
        <color theme="1"/>
        <rFont val="Times New Roman"/>
        <family val="1"/>
      </rPr>
      <t>∆</t>
    </r>
    <r>
      <rPr>
        <sz val="11"/>
        <color theme="1"/>
        <rFont val="Calibri"/>
        <family val="2"/>
      </rPr>
      <t xml:space="preserve"> Economica</t>
    </r>
  </si>
  <si>
    <r>
      <rPr>
        <sz val="11"/>
        <color theme="1"/>
        <rFont val="Times New Roman"/>
        <family val="1"/>
      </rPr>
      <t>∆</t>
    </r>
    <r>
      <rPr>
        <sz val="11"/>
        <color theme="1"/>
        <rFont val="Calibri"/>
        <family val="2"/>
      </rPr>
      <t xml:space="preserve"> Finanziaria</t>
    </r>
  </si>
  <si>
    <r>
      <rPr>
        <b/>
        <sz val="11"/>
        <color theme="1"/>
        <rFont val="Times New Roman"/>
        <family val="1"/>
      </rPr>
      <t>∆</t>
    </r>
    <r>
      <rPr>
        <b/>
        <sz val="11"/>
        <color theme="1"/>
        <rFont val="Calibri"/>
        <family val="2"/>
      </rPr>
      <t xml:space="preserve"> Patrimoniale</t>
    </r>
  </si>
  <si>
    <t>Prezzo Vendita Unitario</t>
  </si>
  <si>
    <t>gg dilazione</t>
  </si>
  <si>
    <t>Prodotto 1</t>
  </si>
  <si>
    <t>Prodotto 2</t>
  </si>
  <si>
    <t>Prodotto 3</t>
  </si>
  <si>
    <t>Prodotto 4</t>
  </si>
  <si>
    <t>Prodotto 5</t>
  </si>
  <si>
    <t>Prodotto 6</t>
  </si>
  <si>
    <t>Prodotto 7</t>
  </si>
  <si>
    <t>Prodotto 8</t>
  </si>
  <si>
    <t>Prodotto 9</t>
  </si>
  <si>
    <t>Prodotto 10</t>
  </si>
  <si>
    <t>Prodotto 11</t>
  </si>
  <si>
    <t>Prodotto 12</t>
  </si>
  <si>
    <t>Prodotto 13</t>
  </si>
  <si>
    <t>Prodotto 14</t>
  </si>
  <si>
    <t>Prodotto 15</t>
  </si>
  <si>
    <t>Prodotto 16</t>
  </si>
  <si>
    <t>Prodotto 17</t>
  </si>
  <si>
    <t>Prodotto 18</t>
  </si>
  <si>
    <t>Prodotto 19</t>
  </si>
  <si>
    <t>Prodotto 20</t>
  </si>
  <si>
    <t>Quantità Vendute</t>
  </si>
  <si>
    <t>Qt Rimanenze Finali</t>
  </si>
  <si>
    <t>gg giacenza media</t>
  </si>
  <si>
    <t>Qt Produzione</t>
  </si>
  <si>
    <t xml:space="preserve">Fatturato </t>
  </si>
  <si>
    <t>TOTALE</t>
  </si>
  <si>
    <t>Valore Rimanenze</t>
  </si>
  <si>
    <t>Aliquota Iva</t>
  </si>
  <si>
    <t>Crediti Commerciali</t>
  </si>
  <si>
    <t>Incassi</t>
  </si>
  <si>
    <t>gen 14</t>
  </si>
  <si>
    <t>gg giacenza magazzino</t>
  </si>
  <si>
    <t>Materia Prima 1</t>
  </si>
  <si>
    <t>Materia Prima 2</t>
  </si>
  <si>
    <t>Materia Prima 3</t>
  </si>
  <si>
    <t>Materia Prima 4</t>
  </si>
  <si>
    <t>Materia Prima 5</t>
  </si>
  <si>
    <t>Materia Prima 6</t>
  </si>
  <si>
    <t>Materia Prima 7</t>
  </si>
  <si>
    <t>Materia Prima 8</t>
  </si>
  <si>
    <t>Materia Prima 9</t>
  </si>
  <si>
    <t>Materia Prima 10</t>
  </si>
  <si>
    <t>Materia Prima 11</t>
  </si>
  <si>
    <t>Materia Prima 12</t>
  </si>
  <si>
    <t>Materia Prima 13</t>
  </si>
  <si>
    <t>Materia Prima 14</t>
  </si>
  <si>
    <t>Materia Prima 15</t>
  </si>
  <si>
    <t>Materia Prima 16</t>
  </si>
  <si>
    <t>Materia Prima 17</t>
  </si>
  <si>
    <t>Materia Prima 18</t>
  </si>
  <si>
    <t>Materia Prima 19</t>
  </si>
  <si>
    <t>Materia Prima 20</t>
  </si>
  <si>
    <t>Consumo Materie Prime (qt)</t>
  </si>
  <si>
    <t>Rimanenze Finali Materie Prime (qt)</t>
  </si>
  <si>
    <t>gg Giacenza</t>
  </si>
  <si>
    <t>Acquisti materie Prime (qt)</t>
  </si>
  <si>
    <t>Valore Rimanenze Finali</t>
  </si>
  <si>
    <t>Prezzo di Acquisto unitario</t>
  </si>
  <si>
    <t>Acquisto Merci</t>
  </si>
  <si>
    <t>Debiti Commerciali</t>
  </si>
  <si>
    <t>Pagamenti</t>
  </si>
  <si>
    <t>Costo Mensile</t>
  </si>
  <si>
    <t>Debiti Comerciali</t>
  </si>
  <si>
    <t>Credito Iva merci</t>
  </si>
  <si>
    <t>Credito Iva altri costi</t>
  </si>
  <si>
    <t>Iva a Credito Altri Costi</t>
  </si>
  <si>
    <t>Uscite altri costi</t>
  </si>
  <si>
    <t xml:space="preserve">Figura Professionale </t>
  </si>
  <si>
    <t>Retribuzione lorda media  mensile</t>
  </si>
  <si>
    <t>INPS (in % retr.ne lorda media)</t>
  </si>
  <si>
    <t>INAIL (in % retr.ne lorda media)</t>
  </si>
  <si>
    <t>TFR/Fondo  (in % retr.ne lorda media)</t>
  </si>
  <si>
    <t>Numero mensilita</t>
  </si>
  <si>
    <t>Incremento annuo stipendi</t>
  </si>
  <si>
    <t>Organico</t>
  </si>
  <si>
    <t xml:space="preserve">Numero Dipendenti </t>
  </si>
  <si>
    <t>Conto Economico</t>
  </si>
  <si>
    <t>Costo Manodopera</t>
  </si>
  <si>
    <t>Retribuzione</t>
  </si>
  <si>
    <t>INPS</t>
  </si>
  <si>
    <t>INAIL</t>
  </si>
  <si>
    <t>TFR</t>
  </si>
  <si>
    <t>Totale</t>
  </si>
  <si>
    <t>Uscite Manodopera</t>
  </si>
  <si>
    <t>UTILIZZO TFR</t>
  </si>
  <si>
    <t>Stato Patrimoniale</t>
  </si>
  <si>
    <t>FONDO TFR</t>
  </si>
  <si>
    <t>mensilita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</si>
  <si>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</si>
  <si>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</si>
  <si>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</si>
  <si>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</si>
  <si>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</si>
  <si>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</si>
  <si>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</si>
  <si>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</si>
  <si>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</si>
  <si>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</si>
  <si>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</si>
  <si>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</si>
  <si>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Debito v/Dipendenti</t>
  </si>
  <si>
    <t>Debito Erario Dipendenti</t>
  </si>
  <si>
    <t>Acquisto Imm.ni</t>
  </si>
  <si>
    <t>inserire importo investimento al netto iva</t>
  </si>
  <si>
    <t>Descrizione</t>
  </si>
  <si>
    <t>Tipologia</t>
  </si>
  <si>
    <t>Aliquota iva</t>
  </si>
  <si>
    <t>Fabbricato 1</t>
  </si>
  <si>
    <t>Impianti 1</t>
  </si>
  <si>
    <t>Impianti e Macchinari</t>
  </si>
  <si>
    <t>Costi Impianto 1</t>
  </si>
  <si>
    <t>Costi d'impianto e ampliamento</t>
  </si>
  <si>
    <t>Altre immobilizzazioni immateriali</t>
  </si>
  <si>
    <t>Ricerca&amp; Sviluppo</t>
  </si>
  <si>
    <t>Brevetti</t>
  </si>
  <si>
    <t>Pagamento Imm.ni</t>
  </si>
  <si>
    <t>inserire pagamenti cespiti comprensivi di iva</t>
  </si>
  <si>
    <t>Debito V/Fornitori Immobilizzazioni</t>
  </si>
  <si>
    <t>Attrezzature industriali e commerciali</t>
  </si>
  <si>
    <t>mese</t>
  </si>
  <si>
    <t>Immobilizzazioni</t>
  </si>
  <si>
    <t>Attrezzature 1</t>
  </si>
  <si>
    <t>Pubblicità</t>
  </si>
  <si>
    <t>Fabbricato 2</t>
  </si>
  <si>
    <t>Al. Amm.to civ.</t>
  </si>
  <si>
    <t>Ammortamento Civilistico</t>
  </si>
  <si>
    <t>F.do ammortamento civilistico</t>
  </si>
  <si>
    <t>Controllo</t>
  </si>
  <si>
    <t>Ammortamento Fiscale</t>
  </si>
  <si>
    <t>Al. Amm.to fiscale</t>
  </si>
  <si>
    <t>F.do ammortamento Fiscale</t>
  </si>
  <si>
    <t>RIPRESA FISCALE</t>
  </si>
  <si>
    <t>PARAMETRI</t>
  </si>
  <si>
    <t>Tasso di interesse annuale</t>
  </si>
  <si>
    <t>Finanziamento</t>
  </si>
  <si>
    <t>Durata (numero rate totali)</t>
  </si>
  <si>
    <t>Tasso di interesse effettivo</t>
  </si>
  <si>
    <t>mensile</t>
  </si>
  <si>
    <t>Rata (quota capitale + oneri finanziari)</t>
  </si>
  <si>
    <t>Rata</t>
  </si>
  <si>
    <t>Quota Capitale Rata</t>
  </si>
  <si>
    <t>Quota Capitale Cumulata</t>
  </si>
  <si>
    <t>Oneri Finanziari Rata</t>
  </si>
  <si>
    <t>Debito Residuo</t>
  </si>
  <si>
    <t>Periodo Stipula</t>
  </si>
  <si>
    <t>Oneri Finanziari</t>
  </si>
  <si>
    <t>% Valore Riscatto</t>
  </si>
  <si>
    <t>Spese accessorie canone</t>
  </si>
  <si>
    <t>Valore Bene</t>
  </si>
  <si>
    <t>Investimento</t>
  </si>
  <si>
    <t>Valore Riscatto Finale</t>
  </si>
  <si>
    <t>Canone Leasing netto oneri finanziari</t>
  </si>
  <si>
    <t>Oneri finanziari Leasing</t>
  </si>
  <si>
    <t>Uscita Finanziamento Leasing</t>
  </si>
  <si>
    <t>Entrata Finanziamento Leasing</t>
  </si>
  <si>
    <t>Pagamento Canone Leasing</t>
  </si>
  <si>
    <t>Beni Leasing</t>
  </si>
  <si>
    <t>Credito Iva Leasing</t>
  </si>
  <si>
    <t>Iva a Credito Canoni Leasing</t>
  </si>
  <si>
    <t>Bani in Leasing</t>
  </si>
  <si>
    <t xml:space="preserve">    - Oneri Finanziari Leasing</t>
  </si>
  <si>
    <t xml:space="preserve"> '  - Finaziamento Leasing</t>
  </si>
  <si>
    <t>Debito società di leasing</t>
  </si>
  <si>
    <t>Debito Società di Leasing</t>
  </si>
  <si>
    <t>Aumento Capitale Sociale</t>
  </si>
  <si>
    <t>Utile distribuito</t>
  </si>
  <si>
    <t>Reddito Netto annuo</t>
  </si>
  <si>
    <t>2014</t>
  </si>
  <si>
    <t>2015</t>
  </si>
  <si>
    <t>2016</t>
  </si>
  <si>
    <t>Uscita Distribuzione Utili</t>
  </si>
  <si>
    <t>Aliquota Ires</t>
  </si>
  <si>
    <t>Reddito Imponibile</t>
  </si>
  <si>
    <t>Ripresa Fiscale</t>
  </si>
  <si>
    <t>Reddito Ante Imposte</t>
  </si>
  <si>
    <t>Imponibile annuo</t>
  </si>
  <si>
    <t>Imposta Ires</t>
  </si>
  <si>
    <t>Saldo</t>
  </si>
  <si>
    <t>1° Acconto</t>
  </si>
  <si>
    <t>2° Acconto</t>
  </si>
  <si>
    <t>VERSAMENTO</t>
  </si>
  <si>
    <t>Reddito Imponibile Ires</t>
  </si>
  <si>
    <t>+ Costo del lavoro</t>
  </si>
  <si>
    <t>+ Oneri Finanziari</t>
  </si>
  <si>
    <t>Reddito Operativo</t>
  </si>
  <si>
    <t>+ Ammortamenti</t>
  </si>
  <si>
    <t>+ Accantonamenti</t>
  </si>
  <si>
    <t>+/- Variazione Crediti Commericiale</t>
  </si>
  <si>
    <t>+/- Variazione Debiti Commerciali</t>
  </si>
  <si>
    <t>+/- Variazione Iva</t>
  </si>
  <si>
    <t>+/- Variazione Rimanenze</t>
  </si>
  <si>
    <t>+/- Variazione dipendenti enti previdenziali</t>
  </si>
  <si>
    <t>- Rimoborso rate Finanziamento</t>
  </si>
  <si>
    <t>+ Accantonamento TFR</t>
  </si>
  <si>
    <t>CASH FLOW GESTIONE CARATTERISTICA</t>
  </si>
  <si>
    <t>+Investimenti/-Disinvestimenti</t>
  </si>
  <si>
    <t>+/- Variazione Debiti Fornitori Imm.ni</t>
  </si>
  <si>
    <t>Entrata Finanziamenti m/l Termine</t>
  </si>
  <si>
    <t>Aumento capitale Sociale</t>
  </si>
  <si>
    <t>CASH FLOW DI MEDIOL LUNGO PERIODO</t>
  </si>
  <si>
    <t>+/- Proventi /Oneri Finanziari</t>
  </si>
  <si>
    <t>+/- Proventi /Oneri Straordinari</t>
  </si>
  <si>
    <t>Imposte di competenza</t>
  </si>
  <si>
    <t>+/- Variazione Crediti debiti Tributari</t>
  </si>
  <si>
    <t>- Distribuzione Utili</t>
  </si>
  <si>
    <t>CASH FLOW GESTIONE EXTRA CARATTERISTICA</t>
  </si>
  <si>
    <t>CASH FLOW BANCA/CASSA</t>
  </si>
  <si>
    <t>Debiti V/Società Leasing</t>
  </si>
  <si>
    <t>controllo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</si>
</sst>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6" formatCode="&quot;€&quot;\ #,##0;[Red]\-&quot;€&quot;\ #,##0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&quot;€&quot;\ #,##0.00"/>
    <numFmt numFmtId="165" formatCode="&quot;€&quot;\ #,##0"/>
    <numFmt numFmtId="166" formatCode="[$$-409]#,##0.00"/>
    <numFmt numFmtId="167" formatCode="dd/mm/yy;@"/>
    <numFmt numFmtId="168" formatCode="[$-410]mmm\-yy;@"/>
    <numFmt numFmtId="169" formatCode="&quot;€&quot;\ #,##0.0"/>
    <numFmt numFmtId="170" formatCode="_-* #,##0_-;\-* #,##0_-;_-* &quot;-&quot;??_-;_-@_-"/>
    <numFmt numFmtId="171" formatCode="0.0%"/>
    <numFmt numFmtId="172" formatCode="[$€-2]\ #,##0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"/>
      <name val="Calibri"/>
      <family val="2"/>
    </font>
    <font>
      <b/>
      <sz val="9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9"/>
      <name val="Calibri"/>
      <family val="2"/>
    </font>
    <font>
      <sz val="9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Times New Roman"/>
      <family val="1"/>
    </font>
    <font>
      <b/>
      <sz val="11"/>
      <color theme="1"/>
      <name val="Calibri"/>
      <family val="2"/>
    </font>
    <font>
      <b/>
      <sz val="11"/>
      <color theme="1"/>
      <name val="Times New Roman"/>
      <family val="1"/>
    </font>
    <font>
      <sz val="9"/>
      <color indexed="8"/>
      <name val="Calibri"/>
      <family val="2"/>
    </font>
    <font>
      <b/>
      <sz val="9"/>
      <color indexed="9"/>
      <name val="Calibri"/>
      <family val="2"/>
    </font>
    <font>
      <sz val="9"/>
      <color indexed="27"/>
      <name val="Calibri"/>
      <family val="2"/>
    </font>
    <font>
      <b/>
      <sz val="11"/>
      <name val="Calibri"/>
      <family val="2"/>
      <scheme val="minor"/>
    </font>
    <font>
      <b/>
      <sz val="9"/>
      <color theme="0"/>
      <name val="Calibri"/>
      <family val="2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b/>
      <sz val="10"/>
      <color theme="0"/>
      <name val="Arial"/>
      <family val="2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name val="Book Antiqua"/>
      <family val="1"/>
    </font>
    <font>
      <b/>
      <sz val="8"/>
      <name val="Book Antiqu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70C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166" fontId="0" fillId="0" borderId="0"/>
    <xf numFmtId="166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4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6" fontId="4" fillId="0" borderId="0"/>
    <xf numFmtId="44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29">
    <xf numFmtId="166" fontId="0" fillId="0" borderId="0" xfId="0"/>
    <xf numFmtId="166" fontId="2" fillId="0" borderId="0" xfId="0" applyFont="1" applyFill="1"/>
    <xf numFmtId="166" fontId="3" fillId="0" borderId="0" xfId="0" applyFont="1" applyFill="1"/>
    <xf numFmtId="164" fontId="3" fillId="0" borderId="0" xfId="0" applyNumberFormat="1" applyFont="1" applyFill="1"/>
    <xf numFmtId="166" fontId="2" fillId="0" borderId="0" xfId="0" quotePrefix="1" applyFont="1" applyFill="1"/>
    <xf numFmtId="166" fontId="2" fillId="0" borderId="0" xfId="0" applyFont="1" applyFill="1" applyAlignment="1">
      <alignment horizontal="center"/>
    </xf>
    <xf numFmtId="167" fontId="3" fillId="0" borderId="0" xfId="0" applyNumberFormat="1" applyFont="1" applyFill="1" applyAlignment="1">
      <alignment horizontal="center"/>
    </xf>
    <xf numFmtId="164" fontId="2" fillId="0" borderId="0" xfId="0" applyNumberFormat="1" applyFont="1" applyFill="1"/>
    <xf numFmtId="168" fontId="3" fillId="0" borderId="0" xfId="0" applyNumberFormat="1" applyFont="1" applyFill="1" applyAlignment="1">
      <alignment horizontal="center"/>
    </xf>
    <xf numFmtId="166" fontId="3" fillId="2" borderId="0" xfId="0" applyFont="1" applyFill="1"/>
    <xf numFmtId="165" fontId="2" fillId="2" borderId="0" xfId="0" applyNumberFormat="1" applyFont="1" applyFill="1"/>
    <xf numFmtId="165" fontId="3" fillId="2" borderId="0" xfId="0" applyNumberFormat="1" applyFont="1" applyFill="1"/>
    <xf numFmtId="166" fontId="3" fillId="2" borderId="0" xfId="0" quotePrefix="1" applyFont="1" applyFill="1"/>
    <xf numFmtId="166" fontId="2" fillId="2" borderId="0" xfId="0" applyFont="1" applyFill="1"/>
    <xf numFmtId="165" fontId="2" fillId="2" borderId="0" xfId="0" quotePrefix="1" applyNumberFormat="1" applyFont="1" applyFill="1"/>
    <xf numFmtId="165" fontId="3" fillId="2" borderId="0" xfId="15" applyNumberFormat="1" applyFont="1" applyFill="1"/>
    <xf numFmtId="164" fontId="3" fillId="2" borderId="0" xfId="0" applyNumberFormat="1" applyFont="1" applyFill="1"/>
    <xf numFmtId="164" fontId="2" fillId="2" borderId="0" xfId="0" applyNumberFormat="1" applyFont="1" applyFill="1"/>
    <xf numFmtId="166" fontId="2" fillId="2" borderId="0" xfId="0" quotePrefix="1" applyFont="1" applyFill="1"/>
    <xf numFmtId="164" fontId="0" fillId="0" borderId="0" xfId="0" applyNumberFormat="1"/>
    <xf numFmtId="166" fontId="6" fillId="0" borderId="0" xfId="0" applyFont="1"/>
    <xf numFmtId="169" fontId="2" fillId="2" borderId="0" xfId="0" applyNumberFormat="1" applyFont="1" applyFill="1"/>
    <xf numFmtId="168" fontId="7" fillId="0" borderId="0" xfId="0" quotePrefix="1" applyNumberFormat="1" applyFont="1" applyFill="1" applyAlignment="1">
      <alignment horizontal="center"/>
    </xf>
    <xf numFmtId="166" fontId="8" fillId="3" borderId="0" xfId="0" applyFont="1" applyFill="1"/>
    <xf numFmtId="165" fontId="9" fillId="0" borderId="0" xfId="0" applyNumberFormat="1" applyFont="1"/>
    <xf numFmtId="165" fontId="10" fillId="0" borderId="0" xfId="0" applyNumberFormat="1" applyFont="1"/>
    <xf numFmtId="166" fontId="11" fillId="3" borderId="0" xfId="0" applyFont="1" applyFill="1"/>
    <xf numFmtId="165" fontId="0" fillId="0" borderId="0" xfId="0" applyNumberFormat="1"/>
    <xf numFmtId="168" fontId="7" fillId="0" borderId="0" xfId="0" applyNumberFormat="1" applyFont="1" applyFill="1" applyAlignment="1">
      <alignment horizontal="center"/>
    </xf>
    <xf numFmtId="166" fontId="8" fillId="3" borderId="0" xfId="0" applyFont="1" applyFill="1" applyProtection="1">
      <protection locked="0" hidden="1"/>
    </xf>
    <xf numFmtId="165" fontId="8" fillId="3" borderId="0" xfId="0" applyNumberFormat="1" applyFont="1" applyFill="1" applyAlignment="1" applyProtection="1">
      <alignment horizontal="center"/>
      <protection hidden="1"/>
    </xf>
    <xf numFmtId="166" fontId="12" fillId="2" borderId="0" xfId="0" applyFont="1" applyFill="1"/>
    <xf numFmtId="169" fontId="0" fillId="0" borderId="0" xfId="0" applyNumberFormat="1"/>
    <xf numFmtId="168" fontId="3" fillId="2" borderId="0" xfId="0" quotePrefix="1" applyNumberFormat="1" applyFont="1" applyFill="1" applyAlignment="1">
      <alignment horizontal="center"/>
    </xf>
    <xf numFmtId="164" fontId="0" fillId="0" borderId="0" xfId="0" applyNumberFormat="1" applyFill="1"/>
    <xf numFmtId="164" fontId="0" fillId="4" borderId="0" xfId="0" applyNumberFormat="1" applyFill="1"/>
    <xf numFmtId="166" fontId="13" fillId="5" borderId="0" xfId="0" applyFont="1" applyFill="1"/>
    <xf numFmtId="166" fontId="13" fillId="6" borderId="0" xfId="0" applyFont="1" applyFill="1"/>
    <xf numFmtId="166" fontId="15" fillId="7" borderId="0" xfId="0" applyFont="1" applyFill="1"/>
    <xf numFmtId="166" fontId="6" fillId="0" borderId="0" xfId="0" applyFont="1" applyAlignment="1">
      <alignment horizontal="center"/>
    </xf>
    <xf numFmtId="168" fontId="6" fillId="0" borderId="0" xfId="0" applyNumberFormat="1" applyFont="1" applyAlignment="1">
      <alignment horizontal="center"/>
    </xf>
    <xf numFmtId="166" fontId="0" fillId="4" borderId="0" xfId="0" applyFill="1"/>
    <xf numFmtId="3" fontId="0" fillId="4" borderId="0" xfId="0" applyNumberFormat="1" applyFill="1" applyAlignment="1">
      <alignment horizontal="center"/>
    </xf>
    <xf numFmtId="166" fontId="6" fillId="0" borderId="0" xfId="0" applyFont="1" applyAlignment="1">
      <alignment horizontal="left"/>
    </xf>
    <xf numFmtId="3" fontId="0" fillId="4" borderId="0" xfId="0" applyNumberFormat="1" applyFill="1"/>
    <xf numFmtId="170" fontId="0" fillId="0" borderId="0" xfId="16" applyNumberFormat="1" applyFont="1" applyFill="1" applyAlignment="1">
      <alignment horizontal="center"/>
    </xf>
    <xf numFmtId="165" fontId="0" fillId="0" borderId="0" xfId="0" applyNumberFormat="1" applyFill="1" applyAlignment="1">
      <alignment horizontal="center"/>
    </xf>
    <xf numFmtId="164" fontId="15" fillId="5" borderId="0" xfId="0" applyNumberFormat="1" applyFont="1" applyFill="1"/>
    <xf numFmtId="165" fontId="15" fillId="5" borderId="0" xfId="0" applyNumberFormat="1" applyFont="1" applyFill="1" applyAlignment="1">
      <alignment horizontal="center"/>
    </xf>
    <xf numFmtId="1" fontId="0" fillId="0" borderId="0" xfId="0" applyNumberFormat="1" applyAlignment="1">
      <alignment horizontal="center"/>
    </xf>
    <xf numFmtId="9" fontId="0" fillId="4" borderId="0" xfId="15" applyFont="1" applyFill="1" applyAlignment="1">
      <alignment horizontal="center"/>
    </xf>
    <xf numFmtId="164" fontId="15" fillId="7" borderId="0" xfId="0" applyNumberFormat="1" applyFont="1" applyFill="1"/>
    <xf numFmtId="165" fontId="15" fillId="7" borderId="0" xfId="0" applyNumberFormat="1" applyFont="1" applyFill="1"/>
    <xf numFmtId="165" fontId="6" fillId="0" borderId="0" xfId="0" applyNumberFormat="1" applyFont="1" applyFill="1" applyAlignment="1">
      <alignment horizontal="center"/>
    </xf>
    <xf numFmtId="164" fontId="13" fillId="6" borderId="0" xfId="0" applyNumberFormat="1" applyFont="1" applyFill="1"/>
    <xf numFmtId="165" fontId="0" fillId="0" borderId="0" xfId="0" applyNumberFormat="1" applyFill="1"/>
    <xf numFmtId="165" fontId="2" fillId="0" borderId="0" xfId="0" applyNumberFormat="1" applyFont="1" applyFill="1"/>
    <xf numFmtId="165" fontId="3" fillId="0" borderId="0" xfId="0" applyNumberFormat="1" applyFont="1" applyFill="1"/>
    <xf numFmtId="165" fontId="2" fillId="0" borderId="0" xfId="0" quotePrefix="1" applyNumberFormat="1" applyFont="1" applyFill="1"/>
    <xf numFmtId="1" fontId="0" fillId="0" borderId="0" xfId="0" applyNumberFormat="1"/>
    <xf numFmtId="1" fontId="0" fillId="4" borderId="0" xfId="0" applyNumberFormat="1" applyFill="1" applyAlignment="1">
      <alignment horizontal="center"/>
    </xf>
    <xf numFmtId="166" fontId="6" fillId="5" borderId="0" xfId="0" applyFont="1" applyFill="1"/>
    <xf numFmtId="165" fontId="6" fillId="5" borderId="0" xfId="0" applyNumberFormat="1" applyFont="1" applyFill="1" applyAlignment="1">
      <alignment horizontal="center"/>
    </xf>
    <xf numFmtId="166" fontId="6" fillId="8" borderId="0" xfId="0" applyFont="1" applyFill="1"/>
    <xf numFmtId="165" fontId="6" fillId="8" borderId="0" xfId="0" applyNumberFormat="1" applyFont="1" applyFill="1" applyAlignment="1">
      <alignment horizontal="center"/>
    </xf>
    <xf numFmtId="166" fontId="6" fillId="6" borderId="0" xfId="0" applyFont="1" applyFill="1"/>
    <xf numFmtId="165" fontId="6" fillId="6" borderId="0" xfId="0" applyNumberFormat="1" applyFont="1" applyFill="1" applyAlignment="1">
      <alignment horizontal="center"/>
    </xf>
    <xf numFmtId="165" fontId="7" fillId="0" borderId="0" xfId="0" applyNumberFormat="1" applyFont="1" applyFill="1" applyAlignment="1" applyProtection="1">
      <alignment horizontal="center"/>
      <protection hidden="1"/>
    </xf>
    <xf numFmtId="165" fontId="7" fillId="0" borderId="0" xfId="0" applyNumberFormat="1" applyFont="1" applyFill="1" applyAlignment="1" applyProtection="1">
      <alignment horizontal="left"/>
      <protection hidden="1"/>
    </xf>
    <xf numFmtId="49" fontId="7" fillId="0" borderId="0" xfId="0" applyNumberFormat="1" applyFont="1" applyFill="1" applyAlignment="1" applyProtection="1">
      <alignment horizontal="center"/>
      <protection hidden="1"/>
    </xf>
    <xf numFmtId="1" fontId="7" fillId="0" borderId="0" xfId="0" applyNumberFormat="1" applyFont="1" applyFill="1" applyAlignment="1" applyProtection="1">
      <alignment horizontal="center"/>
      <protection hidden="1"/>
    </xf>
    <xf numFmtId="9" fontId="7" fillId="0" borderId="0" xfId="15" applyFont="1" applyFill="1" applyAlignment="1" applyProtection="1">
      <alignment horizontal="center"/>
      <protection hidden="1"/>
    </xf>
    <xf numFmtId="165" fontId="17" fillId="0" borderId="0" xfId="0" applyNumberFormat="1" applyFont="1" applyFill="1" applyAlignment="1" applyProtection="1">
      <alignment horizontal="center"/>
      <protection hidden="1"/>
    </xf>
    <xf numFmtId="165" fontId="17" fillId="0" borderId="0" xfId="0" applyNumberFormat="1" applyFont="1" applyFill="1" applyAlignment="1" applyProtection="1">
      <alignment horizontal="left"/>
      <protection hidden="1"/>
    </xf>
    <xf numFmtId="165" fontId="19" fillId="0" borderId="0" xfId="0" applyNumberFormat="1" applyFont="1" applyFill="1" applyAlignment="1" applyProtection="1">
      <alignment horizontal="left"/>
      <protection hidden="1"/>
    </xf>
    <xf numFmtId="165" fontId="19" fillId="0" borderId="0" xfId="0" applyNumberFormat="1" applyFont="1" applyFill="1" applyAlignment="1" applyProtection="1">
      <alignment horizontal="center"/>
      <protection hidden="1"/>
    </xf>
    <xf numFmtId="0" fontId="11" fillId="0" borderId="0" xfId="0" applyNumberFormat="1" applyFont="1" applyFill="1" applyAlignment="1" applyProtection="1">
      <alignment horizontal="center"/>
      <protection hidden="1"/>
    </xf>
    <xf numFmtId="166" fontId="18" fillId="0" borderId="0" xfId="0" applyFont="1" applyFill="1" applyProtection="1">
      <protection locked="0" hidden="1"/>
    </xf>
    <xf numFmtId="9" fontId="0" fillId="4" borderId="0" xfId="15" applyFont="1" applyFill="1"/>
    <xf numFmtId="165" fontId="0" fillId="4" borderId="0" xfId="0" applyNumberFormat="1" applyFill="1"/>
    <xf numFmtId="171" fontId="0" fillId="4" borderId="0" xfId="15" applyNumberFormat="1" applyFont="1" applyFill="1"/>
    <xf numFmtId="166" fontId="20" fillId="0" borderId="1" xfId="0" applyFont="1" applyFill="1" applyBorder="1" applyAlignment="1">
      <alignment horizontal="center" wrapText="1"/>
    </xf>
    <xf numFmtId="1" fontId="21" fillId="0" borderId="0" xfId="0" applyNumberFormat="1" applyFont="1" applyFill="1" applyAlignment="1" applyProtection="1">
      <alignment horizontal="center"/>
      <protection hidden="1"/>
    </xf>
    <xf numFmtId="168" fontId="11" fillId="0" borderId="0" xfId="0" applyNumberFormat="1" applyFont="1" applyFill="1" applyAlignment="1" applyProtection="1">
      <alignment horizontal="center"/>
      <protection hidden="1"/>
    </xf>
    <xf numFmtId="165" fontId="17" fillId="0" borderId="0" xfId="0" quotePrefix="1" applyNumberFormat="1" applyFont="1" applyFill="1" applyAlignment="1" applyProtection="1">
      <alignment horizontal="center"/>
      <protection hidden="1"/>
    </xf>
    <xf numFmtId="172" fontId="0" fillId="0" borderId="0" xfId="0" applyNumberFormat="1"/>
    <xf numFmtId="165" fontId="17" fillId="0" borderId="0" xfId="0" applyNumberFormat="1" applyFont="1" applyFill="1" applyBorder="1" applyAlignment="1" applyProtection="1">
      <alignment horizontal="right"/>
      <protection hidden="1"/>
    </xf>
    <xf numFmtId="171" fontId="0" fillId="4" borderId="0" xfId="15" applyNumberFormat="1" applyFont="1" applyFill="1" applyAlignment="1">
      <alignment horizontal="center"/>
    </xf>
    <xf numFmtId="166" fontId="22" fillId="9" borderId="0" xfId="0" applyFont="1" applyFill="1" applyBorder="1"/>
    <xf numFmtId="165" fontId="24" fillId="9" borderId="0" xfId="0" applyNumberFormat="1" applyFont="1" applyFill="1" applyBorder="1" applyAlignment="1">
      <alignment horizontal="center"/>
    </xf>
    <xf numFmtId="166" fontId="25" fillId="6" borderId="0" xfId="0" applyFont="1" applyFill="1" applyBorder="1"/>
    <xf numFmtId="165" fontId="23" fillId="6" borderId="0" xfId="0" applyNumberFormat="1" applyFont="1" applyFill="1" applyBorder="1" applyAlignment="1">
      <alignment horizontal="center"/>
    </xf>
    <xf numFmtId="165" fontId="6" fillId="0" borderId="0" xfId="0" applyNumberFormat="1" applyFont="1"/>
    <xf numFmtId="166" fontId="6" fillId="0" borderId="0" xfId="0" applyFont="1" applyAlignment="1">
      <alignment horizontal="center" wrapText="1"/>
    </xf>
    <xf numFmtId="170" fontId="0" fillId="0" borderId="0" xfId="16" applyNumberFormat="1" applyFont="1"/>
    <xf numFmtId="165" fontId="7" fillId="0" borderId="0" xfId="0" applyNumberFormat="1" applyFont="1" applyFill="1" applyBorder="1" applyAlignment="1" applyProtection="1">
      <alignment horizontal="right"/>
      <protection hidden="1"/>
    </xf>
    <xf numFmtId="166" fontId="27" fillId="0" borderId="2" xfId="0" applyFont="1" applyFill="1" applyBorder="1" applyAlignment="1" applyProtection="1">
      <alignment vertical="center"/>
      <protection hidden="1"/>
    </xf>
    <xf numFmtId="166" fontId="27" fillId="0" borderId="3" xfId="0" applyFont="1" applyFill="1" applyBorder="1" applyAlignment="1" applyProtection="1">
      <alignment vertical="center"/>
      <protection hidden="1"/>
    </xf>
    <xf numFmtId="1" fontId="27" fillId="0" borderId="2" xfId="0" quotePrefix="1" applyNumberFormat="1" applyFont="1" applyFill="1" applyBorder="1" applyAlignment="1" applyProtection="1">
      <alignment horizontal="center" vertical="center" wrapText="1"/>
      <protection hidden="1"/>
    </xf>
    <xf numFmtId="166" fontId="27" fillId="0" borderId="5" xfId="0" applyFont="1" applyFill="1" applyBorder="1" applyAlignment="1" applyProtection="1">
      <alignment vertical="center"/>
      <protection hidden="1"/>
    </xf>
    <xf numFmtId="165" fontId="0" fillId="0" borderId="2" xfId="0" applyNumberFormat="1" applyFill="1" applyBorder="1" applyAlignment="1">
      <alignment horizontal="center"/>
    </xf>
    <xf numFmtId="166" fontId="27" fillId="0" borderId="2" xfId="0" applyFont="1" applyFill="1" applyBorder="1" applyAlignment="1" applyProtection="1">
      <alignment horizontal="center" vertical="center" wrapText="1"/>
      <protection hidden="1"/>
    </xf>
    <xf numFmtId="17" fontId="27" fillId="0" borderId="4" xfId="0" quotePrefix="1" applyNumberFormat="1" applyFont="1" applyFill="1" applyBorder="1" applyAlignment="1" applyProtection="1">
      <alignment horizontal="center" vertical="center" wrapText="1"/>
      <protection hidden="1"/>
    </xf>
    <xf numFmtId="166" fontId="28" fillId="0" borderId="3" xfId="0" applyFont="1" applyFill="1" applyBorder="1" applyAlignment="1" applyProtection="1">
      <alignment vertical="center"/>
      <protection hidden="1"/>
    </xf>
    <xf numFmtId="166" fontId="28" fillId="0" borderId="5" xfId="0" applyFont="1" applyFill="1" applyBorder="1" applyAlignment="1" applyProtection="1">
      <alignment vertical="center"/>
      <protection hidden="1"/>
    </xf>
    <xf numFmtId="165" fontId="0" fillId="4" borderId="0" xfId="0" applyNumberFormat="1" applyFill="1" applyAlignment="1">
      <alignment horizontal="center"/>
    </xf>
    <xf numFmtId="170" fontId="0" fillId="0" borderId="0" xfId="16" applyNumberFormat="1" applyFont="1" applyFill="1" applyAlignment="1"/>
    <xf numFmtId="166" fontId="26" fillId="5" borderId="0" xfId="0" applyFont="1" applyFill="1"/>
    <xf numFmtId="165" fontId="26" fillId="5" borderId="0" xfId="0" applyNumberFormat="1" applyFont="1" applyFill="1" applyAlignment="1">
      <alignment horizontal="center"/>
    </xf>
    <xf numFmtId="165" fontId="26" fillId="5" borderId="0" xfId="0" applyNumberFormat="1" applyFont="1" applyFill="1" applyAlignment="1"/>
    <xf numFmtId="166" fontId="25" fillId="6" borderId="0" xfId="0" applyFont="1" applyFill="1"/>
    <xf numFmtId="165" fontId="25" fillId="6" borderId="0" xfId="0" applyNumberFormat="1" applyFont="1" applyFill="1" applyAlignment="1">
      <alignment horizontal="center"/>
    </xf>
    <xf numFmtId="166" fontId="0" fillId="8" borderId="0" xfId="0" applyFill="1"/>
    <xf numFmtId="44" fontId="22" fillId="8" borderId="0" xfId="0" applyNumberFormat="1" applyFont="1" applyFill="1"/>
    <xf numFmtId="166" fontId="22" fillId="8" borderId="0" xfId="0" applyFont="1" applyFill="1"/>
    <xf numFmtId="165" fontId="22" fillId="8" borderId="0" xfId="0" applyNumberFormat="1" applyFont="1" applyFill="1"/>
    <xf numFmtId="170" fontId="0" fillId="0" borderId="0" xfId="16" quotePrefix="1" applyNumberFormat="1" applyFont="1" applyAlignment="1">
      <alignment horizontal="center"/>
    </xf>
    <xf numFmtId="6" fontId="0" fillId="0" borderId="0" xfId="0" applyNumberFormat="1" applyAlignment="1">
      <alignment horizontal="center"/>
    </xf>
    <xf numFmtId="166" fontId="22" fillId="5" borderId="0" xfId="0" applyFont="1" applyFill="1"/>
    <xf numFmtId="164" fontId="22" fillId="5" borderId="0" xfId="0" applyNumberFormat="1" applyFont="1" applyFill="1"/>
    <xf numFmtId="166" fontId="3" fillId="6" borderId="0" xfId="0" applyFont="1" applyFill="1"/>
    <xf numFmtId="166" fontId="0" fillId="6" borderId="0" xfId="0" applyFill="1"/>
    <xf numFmtId="164" fontId="0" fillId="6" borderId="0" xfId="0" applyNumberFormat="1" applyFill="1"/>
    <xf numFmtId="166" fontId="6" fillId="0" borderId="0" xfId="0" quotePrefix="1" applyFont="1"/>
    <xf numFmtId="166" fontId="0" fillId="0" borderId="0" xfId="0" quotePrefix="1"/>
    <xf numFmtId="165" fontId="0" fillId="0" borderId="0" xfId="0" applyNumberFormat="1" applyAlignment="1">
      <alignment horizontal="center"/>
    </xf>
    <xf numFmtId="165" fontId="6" fillId="0" borderId="0" xfId="0" applyNumberFormat="1" applyFont="1" applyAlignment="1">
      <alignment horizontal="center"/>
    </xf>
    <xf numFmtId="166" fontId="0" fillId="0" borderId="0" xfId="0" applyFont="1"/>
    <xf numFmtId="165" fontId="0" fillId="0" borderId="0" xfId="0" applyNumberFormat="1" applyFont="1" applyAlignment="1">
      <alignment horizontal="center"/>
    </xf>
  </cellXfs>
  <cellStyles count="17">
    <cellStyle name="Comma" xfId="16" builtinId="3"/>
    <cellStyle name="Currency 2" xfId="12"/>
    <cellStyle name="Euro" xfId="11"/>
    <cellStyle name="Euro 3" xfId="2"/>
    <cellStyle name="Migliaia 3" xfId="3"/>
    <cellStyle name="Migliaia 4" xfId="4"/>
    <cellStyle name="Normal" xfId="0" builtinId="0"/>
    <cellStyle name="Normal 2" xfId="10"/>
    <cellStyle name="Normale 2" xfId="13"/>
    <cellStyle name="Normale 3" xfId="1"/>
    <cellStyle name="Normale 4" xfId="5"/>
    <cellStyle name="Percent" xfId="15" builtinId="5"/>
    <cellStyle name="Percentuale 3" xfId="6"/>
    <cellStyle name="Percentuale 4" xfId="7"/>
    <cellStyle name="Valuta 2" xfId="8"/>
    <cellStyle name="Valuta 3" xfId="9"/>
    <cellStyle name="Valuta 4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24"/>
  <sheetViews>
    <sheetView workbookViewId="0">
      <selection activeCell="D29" sqref="D29"/>
    </sheetView>
  </sheetViews>
  <sheetFormatPr defaultRowHeight="15" x14ac:dyDescent="0.25"/>
  <cols>
    <col min="2" max="2" width="11.5703125" bestFit="1" customWidth="1"/>
    <col min="4" max="4" width="21" bestFit="1" customWidth="1"/>
  </cols>
  <sheetData>
    <row r="3" spans="2:7" x14ac:dyDescent="0.25">
      <c r="B3" t="s">
        <v>149</v>
      </c>
      <c r="D3" t="s">
        <v>181</v>
      </c>
    </row>
    <row r="4" spans="2:7" x14ac:dyDescent="0.25">
      <c r="B4" s="59">
        <v>0</v>
      </c>
      <c r="D4" s="59">
        <v>0</v>
      </c>
    </row>
    <row r="5" spans="2:7" x14ac:dyDescent="0.25">
      <c r="B5" s="59">
        <v>30</v>
      </c>
      <c r="D5" s="59">
        <v>30</v>
      </c>
    </row>
    <row r="6" spans="2:7" x14ac:dyDescent="0.25">
      <c r="B6" s="59">
        <v>60</v>
      </c>
      <c r="D6" s="59">
        <v>60</v>
      </c>
    </row>
    <row r="7" spans="2:7" x14ac:dyDescent="0.25">
      <c r="B7" s="59">
        <v>90</v>
      </c>
      <c r="D7" s="59">
        <v>90</v>
      </c>
    </row>
    <row r="12" spans="2:7" x14ac:dyDescent="0.25">
      <c r="B12" t="s">
        <v>237</v>
      </c>
      <c r="D12" t="s">
        <v>269</v>
      </c>
      <c r="G12" t="s">
        <v>270</v>
      </c>
    </row>
    <row r="13" spans="2:7" x14ac:dyDescent="0.25">
      <c r="B13" s="59">
        <v>12</v>
      </c>
      <c r="D13" t="s">
        <v>238</v>
      </c>
      <c r="G13" t="s">
        <v>117</v>
      </c>
    </row>
    <row r="14" spans="2:7" x14ac:dyDescent="0.25">
      <c r="B14" s="59">
        <v>13</v>
      </c>
      <c r="D14" t="s">
        <v>239</v>
      </c>
      <c r="G14" t="s">
        <v>259</v>
      </c>
    </row>
    <row r="15" spans="2:7" x14ac:dyDescent="0.25">
      <c r="B15" s="59">
        <v>14</v>
      </c>
      <c r="D15" t="s">
        <v>240</v>
      </c>
      <c r="G15" t="s">
        <v>268</v>
      </c>
    </row>
    <row r="16" spans="2:7" x14ac:dyDescent="0.25">
      <c r="B16" s="59">
        <v>15</v>
      </c>
      <c r="D16" t="s">
        <v>241</v>
      </c>
      <c r="G16" t="s">
        <v>261</v>
      </c>
    </row>
    <row r="17" spans="2:7" x14ac:dyDescent="0.25">
      <c r="B17" s="59">
        <v>16</v>
      </c>
      <c r="D17" t="s">
        <v>242</v>
      </c>
      <c r="G17" t="s">
        <v>263</v>
      </c>
    </row>
    <row r="18" spans="2:7" x14ac:dyDescent="0.25">
      <c r="D18" t="s">
        <v>243</v>
      </c>
      <c r="G18" t="s">
        <v>262</v>
      </c>
    </row>
    <row r="19" spans="2:7" x14ac:dyDescent="0.25">
      <c r="D19" t="s">
        <v>244</v>
      </c>
    </row>
    <row r="20" spans="2:7" x14ac:dyDescent="0.25">
      <c r="D20" t="s">
        <v>245</v>
      </c>
    </row>
    <row r="21" spans="2:7" x14ac:dyDescent="0.25">
      <c r="D21" t="s">
        <v>246</v>
      </c>
    </row>
    <row r="22" spans="2:7" x14ac:dyDescent="0.25">
      <c r="D22" t="s">
        <v>247</v>
      </c>
    </row>
    <row r="23" spans="2:7" x14ac:dyDescent="0.25">
      <c r="D23" t="s">
        <v>248</v>
      </c>
    </row>
    <row r="24" spans="2:7" x14ac:dyDescent="0.25">
      <c r="D24" t="s">
        <v>249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AM9"/>
  <sheetViews>
    <sheetView showGridLines="0" workbookViewId="0">
      <selection sqref="A1:XFD1"/>
    </sheetView>
  </sheetViews>
  <sheetFormatPr defaultRowHeight="15" x14ac:dyDescent="0.25"/>
  <cols>
    <col min="2" max="2" width="24.140625" bestFit="1" customWidth="1"/>
    <col min="3" max="3" width="13.28515625" bestFit="1" customWidth="1"/>
    <col min="4" max="5" width="12.7109375" bestFit="1" customWidth="1"/>
  </cols>
  <sheetData>
    <row r="1" spans="2:39" x14ac:dyDescent="0.25">
      <c r="F1" s="35" t="s">
        <v>143</v>
      </c>
      <c r="G1" t="s">
        <v>144</v>
      </c>
      <c r="H1" s="36" t="s">
        <v>145</v>
      </c>
      <c r="I1" s="37" t="s">
        <v>146</v>
      </c>
      <c r="J1" s="38" t="s">
        <v>147</v>
      </c>
    </row>
    <row r="3" spans="2:39" x14ac:dyDescent="0.25">
      <c r="C3" s="33">
        <f>+CEm!B2</f>
        <v>41640</v>
      </c>
      <c r="D3" s="33">
        <f>+CEm!C2</f>
        <v>41698</v>
      </c>
      <c r="E3" s="33">
        <f>+CEm!D2</f>
        <v>41729</v>
      </c>
      <c r="F3" s="33">
        <f>+CEm!E2</f>
        <v>41759</v>
      </c>
      <c r="G3" s="33">
        <f>+CEm!F2</f>
        <v>41790</v>
      </c>
      <c r="H3" s="33">
        <f>+CEm!G2</f>
        <v>41820</v>
      </c>
      <c r="I3" s="33">
        <f>+CEm!H2</f>
        <v>41851</v>
      </c>
      <c r="J3" s="33">
        <f>+CEm!I2</f>
        <v>41882</v>
      </c>
      <c r="K3" s="33">
        <f>+CEm!J2</f>
        <v>41912</v>
      </c>
      <c r="L3" s="33">
        <f>+CEm!K2</f>
        <v>41943</v>
      </c>
      <c r="M3" s="33">
        <f>+CEm!L2</f>
        <v>41973</v>
      </c>
      <c r="N3" s="33">
        <f>+CEm!M2</f>
        <v>42004</v>
      </c>
      <c r="O3" s="33">
        <f>+CEm!N2</f>
        <v>42035</v>
      </c>
      <c r="P3" s="33">
        <f>+CEm!O2</f>
        <v>42063</v>
      </c>
      <c r="Q3" s="33">
        <f>+CEm!P2</f>
        <v>42094</v>
      </c>
      <c r="R3" s="33">
        <f>+CEm!Q2</f>
        <v>42124</v>
      </c>
      <c r="S3" s="33">
        <f>+CEm!R2</f>
        <v>42155</v>
      </c>
      <c r="T3" s="33">
        <f>+CEm!S2</f>
        <v>42185</v>
      </c>
      <c r="U3" s="33">
        <f>+CEm!T2</f>
        <v>42216</v>
      </c>
      <c r="V3" s="33">
        <f>+CEm!U2</f>
        <v>42247</v>
      </c>
      <c r="W3" s="33">
        <f>+CEm!V2</f>
        <v>42277</v>
      </c>
      <c r="X3" s="33">
        <f>+CEm!W2</f>
        <v>42308</v>
      </c>
      <c r="Y3" s="33">
        <f>+CEm!X2</f>
        <v>42338</v>
      </c>
      <c r="Z3" s="33">
        <f>+CEm!Y2</f>
        <v>42369</v>
      </c>
      <c r="AA3" s="33">
        <f>+CEm!Z2</f>
        <v>42400</v>
      </c>
      <c r="AB3" s="33">
        <f>+CEm!AA2</f>
        <v>42429</v>
      </c>
      <c r="AC3" s="33">
        <f>+CEm!AB2</f>
        <v>42460</v>
      </c>
      <c r="AD3" s="33">
        <f>+CEm!AC2</f>
        <v>42490</v>
      </c>
      <c r="AE3" s="33">
        <f>+CEm!AD2</f>
        <v>42521</v>
      </c>
      <c r="AF3" s="33">
        <f>+CEm!AE2</f>
        <v>42551</v>
      </c>
      <c r="AG3" s="33">
        <f>+CEm!AF2</f>
        <v>42582</v>
      </c>
      <c r="AH3" s="33">
        <f>+CEm!AG2</f>
        <v>42613</v>
      </c>
      <c r="AI3" s="33">
        <f>+CEm!AH2</f>
        <v>42643</v>
      </c>
      <c r="AJ3" s="33">
        <f>+CEm!AI2</f>
        <v>42674</v>
      </c>
      <c r="AK3" s="33">
        <f>+CEm!AJ2</f>
        <v>42704</v>
      </c>
      <c r="AL3" s="33">
        <f>+CEm!AK2</f>
        <v>42735</v>
      </c>
      <c r="AM3" s="33"/>
    </row>
    <row r="4" spans="2:39" x14ac:dyDescent="0.25">
      <c r="B4" s="37" t="s">
        <v>314</v>
      </c>
      <c r="C4" s="105">
        <v>10000</v>
      </c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</row>
    <row r="6" spans="2:39" x14ac:dyDescent="0.25">
      <c r="C6" s="116" t="s">
        <v>317</v>
      </c>
      <c r="D6" s="116" t="s">
        <v>318</v>
      </c>
      <c r="E6" s="116" t="s">
        <v>319</v>
      </c>
    </row>
    <row r="7" spans="2:39" x14ac:dyDescent="0.25">
      <c r="B7" t="s">
        <v>316</v>
      </c>
      <c r="C7" s="117">
        <f ca="1">+SUM(CEm!B72:M72)</f>
        <v>1153302.6641039788</v>
      </c>
      <c r="D7" s="117">
        <f ca="1">+SUM(CEm!N72:Y72)</f>
        <v>971403.49707435304</v>
      </c>
      <c r="E7" s="117">
        <f ca="1">+SUM(CEm!Z72:AK72)</f>
        <v>1031516.6731308696</v>
      </c>
    </row>
    <row r="9" spans="2:39" x14ac:dyDescent="0.25">
      <c r="B9" s="37" t="s">
        <v>315</v>
      </c>
      <c r="C9" s="105">
        <v>300000</v>
      </c>
      <c r="D9" s="105">
        <v>300000</v>
      </c>
      <c r="E9" s="105">
        <v>300000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K21"/>
  <sheetViews>
    <sheetView showGridLines="0" workbookViewId="0">
      <selection sqref="A1:XFD1048576"/>
    </sheetView>
  </sheetViews>
  <sheetFormatPr defaultRowHeight="15" x14ac:dyDescent="0.25"/>
  <cols>
    <col min="1" max="1" width="20.7109375" bestFit="1" customWidth="1"/>
    <col min="2" max="2" width="11.140625" bestFit="1" customWidth="1"/>
    <col min="13" max="13" width="12.7109375" bestFit="1" customWidth="1"/>
    <col min="19" max="19" width="11.5703125" bestFit="1" customWidth="1"/>
    <col min="24" max="24" width="10" bestFit="1" customWidth="1"/>
    <col min="25" max="25" width="11.5703125" bestFit="1" customWidth="1"/>
    <col min="31" max="31" width="10" bestFit="1" customWidth="1"/>
    <col min="36" max="37" width="11.5703125" bestFit="1" customWidth="1"/>
  </cols>
  <sheetData>
    <row r="1" spans="1:37" x14ac:dyDescent="0.25">
      <c r="F1" s="35" t="s">
        <v>143</v>
      </c>
      <c r="G1" t="s">
        <v>144</v>
      </c>
      <c r="H1" s="36" t="s">
        <v>145</v>
      </c>
      <c r="I1" s="37" t="s">
        <v>146</v>
      </c>
      <c r="J1" s="38" t="s">
        <v>147</v>
      </c>
    </row>
    <row r="4" spans="1:37" x14ac:dyDescent="0.25">
      <c r="A4" t="s">
        <v>321</v>
      </c>
      <c r="B4" s="50">
        <v>0.27</v>
      </c>
    </row>
    <row r="7" spans="1:37" x14ac:dyDescent="0.25">
      <c r="B7" s="33">
        <f>+CEm!B2</f>
        <v>41640</v>
      </c>
      <c r="C7" s="33">
        <f>+CEm!C2</f>
        <v>41698</v>
      </c>
      <c r="D7" s="33">
        <f>+CEm!D2</f>
        <v>41729</v>
      </c>
      <c r="E7" s="33">
        <f>+CEm!E2</f>
        <v>41759</v>
      </c>
      <c r="F7" s="33">
        <f>+CEm!F2</f>
        <v>41790</v>
      </c>
      <c r="G7" s="33">
        <f>+CEm!G2</f>
        <v>41820</v>
      </c>
      <c r="H7" s="33">
        <f>+CEm!H2</f>
        <v>41851</v>
      </c>
      <c r="I7" s="33">
        <f>+CEm!I2</f>
        <v>41882</v>
      </c>
      <c r="J7" s="33">
        <f>+CEm!J2</f>
        <v>41912</v>
      </c>
      <c r="K7" s="33">
        <f>+CEm!K2</f>
        <v>41943</v>
      </c>
      <c r="L7" s="33">
        <f>+CEm!L2</f>
        <v>41973</v>
      </c>
      <c r="M7" s="33">
        <f>+CEm!M2</f>
        <v>42004</v>
      </c>
      <c r="N7" s="33">
        <f>+CEm!N2</f>
        <v>42035</v>
      </c>
      <c r="O7" s="33">
        <f>+CEm!O2</f>
        <v>42063</v>
      </c>
      <c r="P7" s="33">
        <f>+CEm!P2</f>
        <v>42094</v>
      </c>
      <c r="Q7" s="33">
        <f>+CEm!Q2</f>
        <v>42124</v>
      </c>
      <c r="R7" s="33">
        <f>+CEm!R2</f>
        <v>42155</v>
      </c>
      <c r="S7" s="33">
        <f>+CEm!S2</f>
        <v>42185</v>
      </c>
      <c r="T7" s="33">
        <f>+CEm!T2</f>
        <v>42216</v>
      </c>
      <c r="U7" s="33">
        <f>+CEm!U2</f>
        <v>42247</v>
      </c>
      <c r="V7" s="33">
        <f>+CEm!V2</f>
        <v>42277</v>
      </c>
      <c r="W7" s="33">
        <f>+CEm!W2</f>
        <v>42308</v>
      </c>
      <c r="X7" s="33">
        <f>+CEm!X2</f>
        <v>42338</v>
      </c>
      <c r="Y7" s="33">
        <f>+CEm!Y2</f>
        <v>42369</v>
      </c>
      <c r="Z7" s="33">
        <f>+CEm!Z2</f>
        <v>42400</v>
      </c>
      <c r="AA7" s="33">
        <f>+CEm!AA2</f>
        <v>42429</v>
      </c>
      <c r="AB7" s="33">
        <f>+CEm!AB2</f>
        <v>42460</v>
      </c>
      <c r="AC7" s="33">
        <f>+CEm!AC2</f>
        <v>42490</v>
      </c>
      <c r="AD7" s="33">
        <f>+CEm!AD2</f>
        <v>42521</v>
      </c>
      <c r="AE7" s="33">
        <f>+CEm!AE2</f>
        <v>42551</v>
      </c>
      <c r="AF7" s="33">
        <f>+CEm!AF2</f>
        <v>42582</v>
      </c>
      <c r="AG7" s="33">
        <f>+CEm!AG2</f>
        <v>42613</v>
      </c>
      <c r="AH7" s="33">
        <f>+CEm!AH2</f>
        <v>42643</v>
      </c>
      <c r="AI7" s="33">
        <f>+CEm!AI2</f>
        <v>42674</v>
      </c>
      <c r="AJ7" s="33">
        <f>+CEm!AJ2</f>
        <v>42704</v>
      </c>
      <c r="AK7" s="33">
        <f>+CEm!AK2</f>
        <v>42735</v>
      </c>
    </row>
    <row r="8" spans="1:37" x14ac:dyDescent="0.25">
      <c r="A8" s="20" t="s">
        <v>324</v>
      </c>
      <c r="B8" s="10">
        <f ca="1">+CEm!B68</f>
        <v>379165.91666666669</v>
      </c>
      <c r="C8" s="10">
        <f ca="1">+CEm!C68</f>
        <v>120082.58333333333</v>
      </c>
      <c r="D8" s="10">
        <f ca="1">+CEm!D68</f>
        <v>120049.25</v>
      </c>
      <c r="E8" s="10">
        <f ca="1">+CEm!E68</f>
        <v>119592.33324566553</v>
      </c>
      <c r="F8" s="10">
        <f ca="1">+CEm!F68</f>
        <v>119510.91682564178</v>
      </c>
      <c r="G8" s="10">
        <f ca="1">+CEm!G68</f>
        <v>119512.84306962381</v>
      </c>
      <c r="H8" s="10">
        <f ca="1">+CEm!H68</f>
        <v>119514.7786896958</v>
      </c>
      <c r="I8" s="10">
        <f ca="1">+CEm!I68</f>
        <v>119516.72373149639</v>
      </c>
      <c r="J8" s="10">
        <f ca="1">+CEm!J68</f>
        <v>119518.67824088631</v>
      </c>
      <c r="K8" s="10">
        <f ca="1">+CEm!K68</f>
        <v>119520.64226394948</v>
      </c>
      <c r="L8" s="10">
        <f ca="1">+CEm!L68</f>
        <v>119522.61584699423</v>
      </c>
      <c r="M8" s="10">
        <f ca="1">+CEm!M68</f>
        <v>119524.59903655427</v>
      </c>
      <c r="N8" s="10">
        <f ca="1">+CEm!N68</f>
        <v>119324.03562938975</v>
      </c>
      <c r="O8" s="10">
        <f ca="1">+CEm!O68</f>
        <v>119326.03817248851</v>
      </c>
      <c r="P8" s="10">
        <f ca="1">+CEm!P68</f>
        <v>119328.05046306706</v>
      </c>
      <c r="Q8" s="10">
        <f ca="1">+CEm!Q68</f>
        <v>119330.07254857176</v>
      </c>
      <c r="R8" s="10">
        <f ca="1">+CEm!R68</f>
        <v>119332.10447667989</v>
      </c>
      <c r="S8" s="10">
        <f ca="1">+CEm!S68</f>
        <v>119334.14629530083</v>
      </c>
      <c r="T8" s="10">
        <f ca="1">+CEm!T68</f>
        <v>119336.19805257717</v>
      </c>
      <c r="U8" s="10">
        <f ca="1">+CEm!U68</f>
        <v>119338.25979688577</v>
      </c>
      <c r="V8" s="10">
        <f ca="1">+CEm!V68</f>
        <v>119340.33157683907</v>
      </c>
      <c r="W8" s="10">
        <f ca="1">+CEm!W68</f>
        <v>119342.41344128604</v>
      </c>
      <c r="X8" s="10">
        <f ca="1">+CEm!X68</f>
        <v>119344.50543931349</v>
      </c>
      <c r="Y8" s="10">
        <f ca="1">+CEm!Y68</f>
        <v>119346.60762024712</v>
      </c>
      <c r="Z8" s="10">
        <f ca="1">+CEm!Z68</f>
        <v>124130.97206490273</v>
      </c>
      <c r="AA8" s="10">
        <f ca="1">+CEm!AA68</f>
        <v>124133.09476058741</v>
      </c>
      <c r="AB8" s="10">
        <f ca="1">+CEm!AB68</f>
        <v>123135.22778860068</v>
      </c>
      <c r="AC8" s="10">
        <f ca="1">+CEm!AC68</f>
        <v>124545.61244791668</v>
      </c>
      <c r="AD8" s="10">
        <f ca="1">+CEm!AD68</f>
        <v>124545.61244791668</v>
      </c>
      <c r="AE8" s="10">
        <f ca="1">+CEm!AE68</f>
        <v>124545.61244791668</v>
      </c>
      <c r="AF8" s="10">
        <f ca="1">+CEm!AF68</f>
        <v>124545.61244791668</v>
      </c>
      <c r="AG8" s="10">
        <f ca="1">+CEm!AG68</f>
        <v>124545.61244791668</v>
      </c>
      <c r="AH8" s="10">
        <f ca="1">+CEm!AH68</f>
        <v>124545.61244791668</v>
      </c>
      <c r="AI8" s="10">
        <f ca="1">+CEm!AI68</f>
        <v>124545.61244791668</v>
      </c>
      <c r="AJ8" s="10">
        <f ca="1">+CEm!AJ68</f>
        <v>124545.61244791668</v>
      </c>
      <c r="AK8" s="10">
        <f ca="1">+CEm!AK68</f>
        <v>124545.61244791668</v>
      </c>
    </row>
    <row r="10" spans="1:37" x14ac:dyDescent="0.25">
      <c r="A10" s="20" t="s">
        <v>323</v>
      </c>
      <c r="B10" s="10">
        <f>+Investimenti!G199</f>
        <v>4416.6666666666661</v>
      </c>
      <c r="C10" s="10">
        <f>+Investimenti!H199</f>
        <v>4458.3333333333321</v>
      </c>
      <c r="D10" s="10">
        <f>+Investimenti!I199</f>
        <v>4474.9999999999991</v>
      </c>
      <c r="E10" s="10">
        <f>+Investimenti!J199</f>
        <v>4474.9999999999991</v>
      </c>
      <c r="F10" s="10">
        <f>+Investimenti!K199</f>
        <v>4516.6666666666652</v>
      </c>
      <c r="G10" s="10">
        <f>+Investimenti!L199</f>
        <v>4516.6666666666652</v>
      </c>
      <c r="H10" s="10">
        <f>+Investimenti!M199</f>
        <v>4516.6666666666652</v>
      </c>
      <c r="I10" s="10">
        <f>+Investimenti!N199</f>
        <v>4516.6666666666652</v>
      </c>
      <c r="J10" s="10">
        <f>+Investimenti!O199</f>
        <v>4516.6666666666652</v>
      </c>
      <c r="K10" s="10">
        <f>+Investimenti!P199</f>
        <v>4516.6666666666652</v>
      </c>
      <c r="L10" s="10">
        <f>+Investimenti!Q199</f>
        <v>4516.6666666666652</v>
      </c>
      <c r="M10" s="10">
        <f>+Investimenti!R199</f>
        <v>4516.6666666666652</v>
      </c>
      <c r="N10" s="10">
        <f>+Investimenti!S199</f>
        <v>4516.6666666666652</v>
      </c>
      <c r="O10" s="10">
        <f>+Investimenti!T199</f>
        <v>4516.6666666666652</v>
      </c>
      <c r="P10" s="10">
        <f>+Investimenti!U199</f>
        <v>4516.6666666666652</v>
      </c>
      <c r="Q10" s="10">
        <f>+Investimenti!V199</f>
        <v>4516.6666666666652</v>
      </c>
      <c r="R10" s="10">
        <f>+Investimenti!W199</f>
        <v>4516.6666666666652</v>
      </c>
      <c r="S10" s="10">
        <f>+Investimenti!X199</f>
        <v>4516.6666666666652</v>
      </c>
      <c r="T10" s="10">
        <f>+Investimenti!Y199</f>
        <v>4516.6666666666652</v>
      </c>
      <c r="U10" s="10">
        <f>+Investimenti!Z199</f>
        <v>4516.6666666666652</v>
      </c>
      <c r="V10" s="10">
        <f>+Investimenti!AA199</f>
        <v>4516.6666666666652</v>
      </c>
      <c r="W10" s="10">
        <f>+Investimenti!AB199</f>
        <v>4516.6666666666652</v>
      </c>
      <c r="X10" s="10">
        <f>+Investimenti!AC199</f>
        <v>4516.6666666666652</v>
      </c>
      <c r="Y10" s="10">
        <f>+Investimenti!AD199</f>
        <v>4516.6666666666652</v>
      </c>
      <c r="Z10" s="10">
        <f>+Investimenti!AE199</f>
        <v>-483.33333333333348</v>
      </c>
      <c r="AA10" s="10">
        <f>+Investimenti!AF199</f>
        <v>-483.33333333333348</v>
      </c>
      <c r="AB10" s="10">
        <f>+Investimenti!AG199</f>
        <v>-483.33333333333348</v>
      </c>
      <c r="AC10" s="10">
        <f>+Investimenti!AH199</f>
        <v>-483.33333333333348</v>
      </c>
      <c r="AD10" s="10">
        <f>+Investimenti!AI199</f>
        <v>-483.33333333333348</v>
      </c>
      <c r="AE10" s="10">
        <f>+Investimenti!AJ199</f>
        <v>-483.33333333333348</v>
      </c>
      <c r="AF10" s="10">
        <f>+Investimenti!AK199</f>
        <v>-483.33333333333348</v>
      </c>
      <c r="AG10" s="10">
        <f>+Investimenti!AL199</f>
        <v>-483.33333333333348</v>
      </c>
      <c r="AH10" s="10">
        <f>+Investimenti!AM199</f>
        <v>-483.33333333333348</v>
      </c>
      <c r="AI10" s="10">
        <f>+Investimenti!AN199</f>
        <v>-483.33333333333348</v>
      </c>
      <c r="AJ10" s="10">
        <f>+Investimenti!AO199</f>
        <v>-483.33333333333348</v>
      </c>
      <c r="AK10" s="10">
        <f>+Investimenti!AP199</f>
        <v>-483.33333333333348</v>
      </c>
    </row>
    <row r="12" spans="1:37" x14ac:dyDescent="0.25">
      <c r="A12" s="20" t="s">
        <v>322</v>
      </c>
      <c r="B12" s="10">
        <f ca="1">+B8+B10</f>
        <v>383582.58333333337</v>
      </c>
      <c r="C12" s="10">
        <f t="shared" ref="C12:AK12" ca="1" si="0">+C8+C10</f>
        <v>124540.91666666666</v>
      </c>
      <c r="D12" s="10">
        <f t="shared" ca="1" si="0"/>
        <v>124524.25</v>
      </c>
      <c r="E12" s="10">
        <f t="shared" ca="1" si="0"/>
        <v>124067.33324566553</v>
      </c>
      <c r="F12" s="10">
        <f t="shared" ca="1" si="0"/>
        <v>124027.58349230845</v>
      </c>
      <c r="G12" s="10">
        <f t="shared" ca="1" si="0"/>
        <v>124029.50973629048</v>
      </c>
      <c r="H12" s="10">
        <f t="shared" ca="1" si="0"/>
        <v>124031.44535636247</v>
      </c>
      <c r="I12" s="10">
        <f t="shared" ca="1" si="0"/>
        <v>124033.39039816306</v>
      </c>
      <c r="J12" s="10">
        <f t="shared" ca="1" si="0"/>
        <v>124035.34490755298</v>
      </c>
      <c r="K12" s="10">
        <f t="shared" ca="1" si="0"/>
        <v>124037.30893061616</v>
      </c>
      <c r="L12" s="10">
        <f t="shared" ca="1" si="0"/>
        <v>124039.2825136609</v>
      </c>
      <c r="M12" s="10">
        <f t="shared" ca="1" si="0"/>
        <v>124041.26570322094</v>
      </c>
      <c r="N12" s="10">
        <f t="shared" ca="1" si="0"/>
        <v>123840.70229605642</v>
      </c>
      <c r="O12" s="10">
        <f t="shared" ca="1" si="0"/>
        <v>123842.70483915518</v>
      </c>
      <c r="P12" s="10">
        <f t="shared" ca="1" si="0"/>
        <v>123844.71712973373</v>
      </c>
      <c r="Q12" s="10">
        <f t="shared" ca="1" si="0"/>
        <v>123846.73921523843</v>
      </c>
      <c r="R12" s="10">
        <f t="shared" ca="1" si="0"/>
        <v>123848.77114334656</v>
      </c>
      <c r="S12" s="10">
        <f t="shared" ca="1" si="0"/>
        <v>123850.8129619675</v>
      </c>
      <c r="T12" s="10">
        <f t="shared" ca="1" si="0"/>
        <v>123852.86471924384</v>
      </c>
      <c r="U12" s="10">
        <f t="shared" ca="1" si="0"/>
        <v>123854.92646355245</v>
      </c>
      <c r="V12" s="10">
        <f t="shared" ca="1" si="0"/>
        <v>123856.99824350575</v>
      </c>
      <c r="W12" s="10">
        <f t="shared" ca="1" si="0"/>
        <v>123859.08010795272</v>
      </c>
      <c r="X12" s="10">
        <f t="shared" ca="1" si="0"/>
        <v>123861.17210598016</v>
      </c>
      <c r="Y12" s="10">
        <f t="shared" ca="1" si="0"/>
        <v>123863.27428691379</v>
      </c>
      <c r="Z12" s="10">
        <f t="shared" ca="1" si="0"/>
        <v>123647.6387315694</v>
      </c>
      <c r="AA12" s="10">
        <f t="shared" ca="1" si="0"/>
        <v>123649.76142725408</v>
      </c>
      <c r="AB12" s="10">
        <f t="shared" ca="1" si="0"/>
        <v>122651.89445526735</v>
      </c>
      <c r="AC12" s="10">
        <f t="shared" ca="1" si="0"/>
        <v>124062.27911458335</v>
      </c>
      <c r="AD12" s="10">
        <f t="shared" ca="1" si="0"/>
        <v>124062.27911458335</v>
      </c>
      <c r="AE12" s="10">
        <f t="shared" ca="1" si="0"/>
        <v>124062.27911458335</v>
      </c>
      <c r="AF12" s="10">
        <f t="shared" ca="1" si="0"/>
        <v>124062.27911458335</v>
      </c>
      <c r="AG12" s="10">
        <f t="shared" ca="1" si="0"/>
        <v>124062.27911458335</v>
      </c>
      <c r="AH12" s="10">
        <f t="shared" ca="1" si="0"/>
        <v>124062.27911458335</v>
      </c>
      <c r="AI12" s="10">
        <f t="shared" ca="1" si="0"/>
        <v>124062.27911458335</v>
      </c>
      <c r="AJ12" s="10">
        <f t="shared" ca="1" si="0"/>
        <v>124062.27911458335</v>
      </c>
      <c r="AK12" s="10">
        <f t="shared" ca="1" si="0"/>
        <v>124062.27911458335</v>
      </c>
    </row>
    <row r="13" spans="1:37" x14ac:dyDescent="0.25">
      <c r="A13" s="20"/>
    </row>
    <row r="14" spans="1:37" x14ac:dyDescent="0.25">
      <c r="A14" s="20" t="s">
        <v>325</v>
      </c>
      <c r="M14" s="10">
        <f ca="1">+SUM(B12:M12)</f>
        <v>1748990.2142838407</v>
      </c>
      <c r="Y14" s="10">
        <f ca="1">+SUM(N12:Y12)</f>
        <v>1486222.7635126463</v>
      </c>
      <c r="AK14" s="10">
        <f ca="1">+SUM(Z12:AK12)</f>
        <v>1486509.8066453408</v>
      </c>
    </row>
    <row r="15" spans="1:37" x14ac:dyDescent="0.25">
      <c r="M15" s="3">
        <f ca="1">+SUM(B12:M12)-SUM(B14:M14)</f>
        <v>0</v>
      </c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>
        <f ca="1">+SUM(B12:Y12)-SUM(B14:Y14)</f>
        <v>0</v>
      </c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>
        <f ca="1">+SUM(B12:AK12)-SUM(B14:AK14)</f>
        <v>0</v>
      </c>
    </row>
    <row r="16" spans="1:37" s="118" customFormat="1" x14ac:dyDescent="0.25">
      <c r="A16" s="118" t="s">
        <v>326</v>
      </c>
      <c r="M16" s="119">
        <f ca="1">+M14*$B$4</f>
        <v>472227.35785663704</v>
      </c>
      <c r="Y16" s="119">
        <f ca="1">+Y14*$B$4</f>
        <v>401280.14614841453</v>
      </c>
      <c r="AK16" s="119">
        <f ca="1">+AK14*$B$4</f>
        <v>401357.64779424202</v>
      </c>
    </row>
    <row r="18" spans="1:37" x14ac:dyDescent="0.25">
      <c r="A18" s="2" t="s">
        <v>327</v>
      </c>
      <c r="S18" s="7">
        <f ca="1">+IF(M16&gt;0,M16-G19-L20,0)</f>
        <v>472227.35785663704</v>
      </c>
      <c r="AE18" s="7">
        <f ca="1">+IF(Y16&gt;0,Y16-S19-X20,0)</f>
        <v>-70947.211708222516</v>
      </c>
    </row>
    <row r="19" spans="1:37" x14ac:dyDescent="0.25">
      <c r="A19" s="2" t="s">
        <v>328</v>
      </c>
      <c r="S19" s="7">
        <f ca="1">+M16*0.4</f>
        <v>188890.94314265484</v>
      </c>
      <c r="AE19" s="7">
        <f ca="1">+Y16*0.4</f>
        <v>160512.05845936583</v>
      </c>
    </row>
    <row r="20" spans="1:37" x14ac:dyDescent="0.25">
      <c r="A20" s="2" t="s">
        <v>329</v>
      </c>
      <c r="X20" s="7">
        <f ca="1">M16*0.6</f>
        <v>283336.4147139822</v>
      </c>
      <c r="AJ20" s="7">
        <f ca="1">Y16*0.6</f>
        <v>240768.0876890487</v>
      </c>
    </row>
    <row r="21" spans="1:37" s="121" customFormat="1" x14ac:dyDescent="0.25">
      <c r="A21" s="120" t="s">
        <v>330</v>
      </c>
      <c r="B21" s="122">
        <f>SUM(B18:B20)</f>
        <v>0</v>
      </c>
      <c r="C21" s="122">
        <f t="shared" ref="C21:S21" si="1">SUM(C18:C20)</f>
        <v>0</v>
      </c>
      <c r="D21" s="122">
        <f t="shared" si="1"/>
        <v>0</v>
      </c>
      <c r="E21" s="122">
        <f t="shared" si="1"/>
        <v>0</v>
      </c>
      <c r="F21" s="122">
        <f t="shared" si="1"/>
        <v>0</v>
      </c>
      <c r="G21" s="122">
        <f t="shared" si="1"/>
        <v>0</v>
      </c>
      <c r="H21" s="122">
        <f t="shared" si="1"/>
        <v>0</v>
      </c>
      <c r="I21" s="122">
        <f t="shared" si="1"/>
        <v>0</v>
      </c>
      <c r="J21" s="122">
        <f t="shared" si="1"/>
        <v>0</v>
      </c>
      <c r="K21" s="122">
        <f t="shared" si="1"/>
        <v>0</v>
      </c>
      <c r="L21" s="122">
        <f t="shared" si="1"/>
        <v>0</v>
      </c>
      <c r="M21" s="122">
        <f t="shared" si="1"/>
        <v>0</v>
      </c>
      <c r="N21" s="122">
        <f t="shared" si="1"/>
        <v>0</v>
      </c>
      <c r="O21" s="122">
        <f t="shared" si="1"/>
        <v>0</v>
      </c>
      <c r="P21" s="122">
        <f t="shared" si="1"/>
        <v>0</v>
      </c>
      <c r="Q21" s="122">
        <f t="shared" si="1"/>
        <v>0</v>
      </c>
      <c r="R21" s="122">
        <f t="shared" si="1"/>
        <v>0</v>
      </c>
      <c r="S21" s="122">
        <f t="shared" ca="1" si="1"/>
        <v>661118.30099929194</v>
      </c>
      <c r="T21" s="122">
        <f t="shared" ref="T21" si="2">SUM(T18:T20)</f>
        <v>0</v>
      </c>
      <c r="U21" s="122">
        <f t="shared" ref="U21" si="3">SUM(U18:U20)</f>
        <v>0</v>
      </c>
      <c r="V21" s="122">
        <f t="shared" ref="V21" si="4">SUM(V18:V20)</f>
        <v>0</v>
      </c>
      <c r="W21" s="122">
        <f t="shared" ref="W21" si="5">SUM(W18:W20)</f>
        <v>0</v>
      </c>
      <c r="X21" s="122">
        <f t="shared" ref="X21" ca="1" si="6">SUM(X18:X20)</f>
        <v>283336.4147139822</v>
      </c>
      <c r="Y21" s="122">
        <f t="shared" ref="Y21" si="7">SUM(Y18:Y20)</f>
        <v>0</v>
      </c>
      <c r="Z21" s="122">
        <f t="shared" ref="Z21" si="8">SUM(Z18:Z20)</f>
        <v>0</v>
      </c>
      <c r="AA21" s="122">
        <f t="shared" ref="AA21" si="9">SUM(AA18:AA20)</f>
        <v>0</v>
      </c>
      <c r="AB21" s="122">
        <f t="shared" ref="AB21" si="10">SUM(AB18:AB20)</f>
        <v>0</v>
      </c>
      <c r="AC21" s="122">
        <f t="shared" ref="AC21" si="11">SUM(AC18:AC20)</f>
        <v>0</v>
      </c>
      <c r="AD21" s="122">
        <f t="shared" ref="AD21" si="12">SUM(AD18:AD20)</f>
        <v>0</v>
      </c>
      <c r="AE21" s="122">
        <f t="shared" ref="AE21" ca="1" si="13">SUM(AE18:AE20)</f>
        <v>89564.846751143312</v>
      </c>
      <c r="AF21" s="122">
        <f t="shared" ref="AF21" si="14">SUM(AF18:AF20)</f>
        <v>0</v>
      </c>
      <c r="AG21" s="122">
        <f t="shared" ref="AG21" si="15">SUM(AG18:AG20)</f>
        <v>0</v>
      </c>
      <c r="AH21" s="122">
        <f t="shared" ref="AH21" si="16">SUM(AH18:AH20)</f>
        <v>0</v>
      </c>
      <c r="AI21" s="122">
        <f t="shared" ref="AI21" si="17">SUM(AI18:AI20)</f>
        <v>0</v>
      </c>
      <c r="AJ21" s="122">
        <f t="shared" ref="AJ21" ca="1" si="18">SUM(AJ18:AJ20)</f>
        <v>240768.0876890487</v>
      </c>
      <c r="AK21" s="122">
        <f t="shared" ref="AK21" si="19">SUM(AK18:AK20)</f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K22"/>
  <sheetViews>
    <sheetView showGridLines="0" workbookViewId="0">
      <selection activeCell="J12" sqref="J12"/>
    </sheetView>
  </sheetViews>
  <sheetFormatPr defaultRowHeight="15" x14ac:dyDescent="0.25"/>
  <cols>
    <col min="1" max="1" width="20.7109375" bestFit="1" customWidth="1"/>
    <col min="2" max="2" width="11.140625" bestFit="1" customWidth="1"/>
    <col min="13" max="13" width="12.7109375" bestFit="1" customWidth="1"/>
    <col min="19" max="19" width="11.5703125" bestFit="1" customWidth="1"/>
    <col min="24" max="24" width="10" bestFit="1" customWidth="1"/>
    <col min="25" max="25" width="11.5703125" bestFit="1" customWidth="1"/>
    <col min="31" max="31" width="10" bestFit="1" customWidth="1"/>
    <col min="36" max="37" width="11.5703125" bestFit="1" customWidth="1"/>
  </cols>
  <sheetData>
    <row r="1" spans="1:37" x14ac:dyDescent="0.25">
      <c r="F1" s="35" t="s">
        <v>143</v>
      </c>
      <c r="G1" t="s">
        <v>144</v>
      </c>
      <c r="H1" s="36" t="s">
        <v>145</v>
      </c>
      <c r="I1" s="37" t="s">
        <v>146</v>
      </c>
      <c r="J1" s="38" t="s">
        <v>147</v>
      </c>
    </row>
    <row r="4" spans="1:37" x14ac:dyDescent="0.25">
      <c r="A4" t="s">
        <v>321</v>
      </c>
      <c r="B4" s="87">
        <v>3.9E-2</v>
      </c>
    </row>
    <row r="7" spans="1:37" x14ac:dyDescent="0.25">
      <c r="B7" s="33">
        <f>+CEm!B2</f>
        <v>41640</v>
      </c>
      <c r="C7" s="33">
        <f>+CEm!C2</f>
        <v>41698</v>
      </c>
      <c r="D7" s="33">
        <f>+CEm!D2</f>
        <v>41729</v>
      </c>
      <c r="E7" s="33">
        <f>+CEm!E2</f>
        <v>41759</v>
      </c>
      <c r="F7" s="33">
        <f>+CEm!F2</f>
        <v>41790</v>
      </c>
      <c r="G7" s="33">
        <f>+CEm!G2</f>
        <v>41820</v>
      </c>
      <c r="H7" s="33">
        <f>+CEm!H2</f>
        <v>41851</v>
      </c>
      <c r="I7" s="33">
        <f>+CEm!I2</f>
        <v>41882</v>
      </c>
      <c r="J7" s="33">
        <f>+CEm!J2</f>
        <v>41912</v>
      </c>
      <c r="K7" s="33">
        <f>+CEm!K2</f>
        <v>41943</v>
      </c>
      <c r="L7" s="33">
        <f>+CEm!L2</f>
        <v>41973</v>
      </c>
      <c r="M7" s="33">
        <f>+CEm!M2</f>
        <v>42004</v>
      </c>
      <c r="N7" s="33">
        <f>+CEm!N2</f>
        <v>42035</v>
      </c>
      <c r="O7" s="33">
        <f>+CEm!O2</f>
        <v>42063</v>
      </c>
      <c r="P7" s="33">
        <f>+CEm!P2</f>
        <v>42094</v>
      </c>
      <c r="Q7" s="33">
        <f>+CEm!Q2</f>
        <v>42124</v>
      </c>
      <c r="R7" s="33">
        <f>+CEm!R2</f>
        <v>42155</v>
      </c>
      <c r="S7" s="33">
        <f>+CEm!S2</f>
        <v>42185</v>
      </c>
      <c r="T7" s="33">
        <f>+CEm!T2</f>
        <v>42216</v>
      </c>
      <c r="U7" s="33">
        <f>+CEm!U2</f>
        <v>42247</v>
      </c>
      <c r="V7" s="33">
        <f>+CEm!V2</f>
        <v>42277</v>
      </c>
      <c r="W7" s="33">
        <f>+CEm!W2</f>
        <v>42308</v>
      </c>
      <c r="X7" s="33">
        <f>+CEm!X2</f>
        <v>42338</v>
      </c>
      <c r="Y7" s="33">
        <f>+CEm!Y2</f>
        <v>42369</v>
      </c>
      <c r="Z7" s="33">
        <f>+CEm!Z2</f>
        <v>42400</v>
      </c>
      <c r="AA7" s="33">
        <f>+CEm!AA2</f>
        <v>42429</v>
      </c>
      <c r="AB7" s="33">
        <f>+CEm!AB2</f>
        <v>42460</v>
      </c>
      <c r="AC7" s="33">
        <f>+CEm!AC2</f>
        <v>42490</v>
      </c>
      <c r="AD7" s="33">
        <f>+CEm!AD2</f>
        <v>42521</v>
      </c>
      <c r="AE7" s="33">
        <f>+CEm!AE2</f>
        <v>42551</v>
      </c>
      <c r="AF7" s="33">
        <f>+CEm!AF2</f>
        <v>42582</v>
      </c>
      <c r="AG7" s="33">
        <f>+CEm!AG2</f>
        <v>42613</v>
      </c>
      <c r="AH7" s="33">
        <f>+CEm!AH2</f>
        <v>42643</v>
      </c>
      <c r="AI7" s="33">
        <f>+CEm!AI2</f>
        <v>42674</v>
      </c>
      <c r="AJ7" s="33">
        <f>+CEm!AJ2</f>
        <v>42704</v>
      </c>
      <c r="AK7" s="33">
        <f>+CEm!AK2</f>
        <v>42735</v>
      </c>
    </row>
    <row r="8" spans="1:37" x14ac:dyDescent="0.25">
      <c r="A8" s="20" t="s">
        <v>331</v>
      </c>
      <c r="B8" s="10">
        <f ca="1">+'Imposta IRes'!B12</f>
        <v>383582.58333333337</v>
      </c>
      <c r="C8" s="10">
        <f ca="1">+'Imposta IRes'!C12</f>
        <v>124540.91666666666</v>
      </c>
      <c r="D8" s="10">
        <f ca="1">+'Imposta IRes'!D12</f>
        <v>124524.25</v>
      </c>
      <c r="E8" s="10">
        <f ca="1">+'Imposta IRes'!E12</f>
        <v>124067.33324566553</v>
      </c>
      <c r="F8" s="10">
        <f ca="1">+'Imposta IRes'!F12</f>
        <v>124027.58349230845</v>
      </c>
      <c r="G8" s="10">
        <f ca="1">+'Imposta IRes'!G12</f>
        <v>124029.50973629048</v>
      </c>
      <c r="H8" s="10">
        <f ca="1">+'Imposta IRes'!H12</f>
        <v>124031.44535636247</v>
      </c>
      <c r="I8" s="10">
        <f ca="1">+'Imposta IRes'!I12</f>
        <v>124033.39039816306</v>
      </c>
      <c r="J8" s="10">
        <f ca="1">+'Imposta IRes'!J12</f>
        <v>124035.34490755298</v>
      </c>
      <c r="K8" s="10">
        <f ca="1">+'Imposta IRes'!K12</f>
        <v>124037.30893061616</v>
      </c>
      <c r="L8" s="10">
        <f ca="1">+'Imposta IRes'!L12</f>
        <v>124039.2825136609</v>
      </c>
      <c r="M8" s="10">
        <f ca="1">+'Imposta IRes'!M12</f>
        <v>124041.26570322094</v>
      </c>
      <c r="N8" s="10">
        <f ca="1">+'Imposta IRes'!N12</f>
        <v>123840.70229605642</v>
      </c>
      <c r="O8" s="10">
        <f ca="1">+'Imposta IRes'!O12</f>
        <v>123842.70483915518</v>
      </c>
      <c r="P8" s="10">
        <f ca="1">+'Imposta IRes'!P12</f>
        <v>123844.71712973373</v>
      </c>
      <c r="Q8" s="10">
        <f ca="1">+'Imposta IRes'!Q12</f>
        <v>123846.73921523843</v>
      </c>
      <c r="R8" s="10">
        <f ca="1">+'Imposta IRes'!R12</f>
        <v>123848.77114334656</v>
      </c>
      <c r="S8" s="10">
        <f ca="1">+'Imposta IRes'!S12</f>
        <v>123850.8129619675</v>
      </c>
      <c r="T8" s="10">
        <f ca="1">+'Imposta IRes'!T12</f>
        <v>123852.86471924384</v>
      </c>
      <c r="U8" s="10">
        <f ca="1">+'Imposta IRes'!U12</f>
        <v>123854.92646355245</v>
      </c>
      <c r="V8" s="10">
        <f ca="1">+'Imposta IRes'!V12</f>
        <v>123856.99824350575</v>
      </c>
      <c r="W8" s="10">
        <f ca="1">+'Imposta IRes'!W12</f>
        <v>123859.08010795272</v>
      </c>
      <c r="X8" s="10">
        <f ca="1">+'Imposta IRes'!X12</f>
        <v>123861.17210598016</v>
      </c>
      <c r="Y8" s="10">
        <f ca="1">+'Imposta IRes'!Y12</f>
        <v>123863.27428691379</v>
      </c>
      <c r="Z8" s="10">
        <f ca="1">+'Imposta IRes'!Z12</f>
        <v>123647.6387315694</v>
      </c>
      <c r="AA8" s="10">
        <f ca="1">+'Imposta IRes'!AA12</f>
        <v>123649.76142725408</v>
      </c>
      <c r="AB8" s="10">
        <f ca="1">+'Imposta IRes'!AB12</f>
        <v>122651.89445526735</v>
      </c>
      <c r="AC8" s="10">
        <f ca="1">+'Imposta IRes'!AC12</f>
        <v>124062.27911458335</v>
      </c>
      <c r="AD8" s="10">
        <f ca="1">+'Imposta IRes'!AD12</f>
        <v>124062.27911458335</v>
      </c>
      <c r="AE8" s="10">
        <f ca="1">+'Imposta IRes'!AE12</f>
        <v>124062.27911458335</v>
      </c>
      <c r="AF8" s="10">
        <f ca="1">+'Imposta IRes'!AF12</f>
        <v>124062.27911458335</v>
      </c>
      <c r="AG8" s="10">
        <f ca="1">+'Imposta IRes'!AG12</f>
        <v>124062.27911458335</v>
      </c>
      <c r="AH8" s="10">
        <f ca="1">+'Imposta IRes'!AH12</f>
        <v>124062.27911458335</v>
      </c>
      <c r="AI8" s="10">
        <f ca="1">+'Imposta IRes'!AI12</f>
        <v>124062.27911458335</v>
      </c>
      <c r="AJ8" s="10">
        <f ca="1">+'Imposta IRes'!AJ12</f>
        <v>124062.27911458335</v>
      </c>
      <c r="AK8" s="10">
        <f ca="1">+'Imposta IRes'!AK12</f>
        <v>124062.27911458335</v>
      </c>
    </row>
    <row r="10" spans="1:37" x14ac:dyDescent="0.25">
      <c r="A10" s="123" t="s">
        <v>332</v>
      </c>
      <c r="B10" s="10">
        <f>+CEm!B45</f>
        <v>2700.75</v>
      </c>
      <c r="C10" s="10">
        <f>+CEm!C45</f>
        <v>2700.75</v>
      </c>
      <c r="D10" s="10">
        <f>+CEm!D45</f>
        <v>2700.75</v>
      </c>
      <c r="E10" s="10">
        <f>+CEm!E45</f>
        <v>2700.75</v>
      </c>
      <c r="F10" s="10">
        <f>+CEm!F45</f>
        <v>2700.75</v>
      </c>
      <c r="G10" s="10">
        <f>+CEm!G45</f>
        <v>2700.75</v>
      </c>
      <c r="H10" s="10">
        <f>+CEm!H45</f>
        <v>2700.75</v>
      </c>
      <c r="I10" s="10">
        <f>+CEm!I45</f>
        <v>2700.75</v>
      </c>
      <c r="J10" s="10">
        <f>+CEm!J45</f>
        <v>2700.75</v>
      </c>
      <c r="K10" s="10">
        <f>+CEm!K45</f>
        <v>2700.75</v>
      </c>
      <c r="L10" s="10">
        <f>+CEm!L45</f>
        <v>2700.75</v>
      </c>
      <c r="M10" s="10">
        <f>+CEm!M45</f>
        <v>2700.75</v>
      </c>
      <c r="N10" s="10">
        <f>+CEm!N45</f>
        <v>2903.3062500000001</v>
      </c>
      <c r="O10" s="10">
        <f>+CEm!O45</f>
        <v>2903.3062500000001</v>
      </c>
      <c r="P10" s="10">
        <f>+CEm!P45</f>
        <v>2903.3062500000001</v>
      </c>
      <c r="Q10" s="10">
        <f>+CEm!Q45</f>
        <v>2903.3062500000001</v>
      </c>
      <c r="R10" s="10">
        <f>+CEm!R45</f>
        <v>2903.3062500000001</v>
      </c>
      <c r="S10" s="10">
        <f>+CEm!S45</f>
        <v>2903.3062500000001</v>
      </c>
      <c r="T10" s="10">
        <f>+CEm!T45</f>
        <v>2903.3062500000001</v>
      </c>
      <c r="U10" s="10">
        <f>+CEm!U45</f>
        <v>2903.3062500000001</v>
      </c>
      <c r="V10" s="10">
        <f>+CEm!V45</f>
        <v>2903.3062500000001</v>
      </c>
      <c r="W10" s="10">
        <f>+CEm!W45</f>
        <v>2903.3062500000001</v>
      </c>
      <c r="X10" s="10">
        <f>+CEm!X45</f>
        <v>2903.3062500000001</v>
      </c>
      <c r="Y10" s="10">
        <f>+CEm!Y45</f>
        <v>2903.3062500000001</v>
      </c>
      <c r="Z10" s="10">
        <f>+CEm!Z45</f>
        <v>3121.05421875</v>
      </c>
      <c r="AA10" s="10">
        <f>+CEm!AA45</f>
        <v>3121.05421875</v>
      </c>
      <c r="AB10" s="10">
        <f>+CEm!AB45</f>
        <v>3121.05421875</v>
      </c>
      <c r="AC10" s="10">
        <f>+CEm!AC45</f>
        <v>3121.05421875</v>
      </c>
      <c r="AD10" s="10">
        <f>+CEm!AD45</f>
        <v>3121.05421875</v>
      </c>
      <c r="AE10" s="10">
        <f>+CEm!AE45</f>
        <v>3121.05421875</v>
      </c>
      <c r="AF10" s="10">
        <f>+CEm!AF45</f>
        <v>3121.05421875</v>
      </c>
      <c r="AG10" s="10">
        <f>+CEm!AG45</f>
        <v>3121.05421875</v>
      </c>
      <c r="AH10" s="10">
        <f>+CEm!AH45</f>
        <v>3121.05421875</v>
      </c>
      <c r="AI10" s="10">
        <f>+CEm!AI45</f>
        <v>3121.05421875</v>
      </c>
      <c r="AJ10" s="10">
        <f>+CEm!AJ45</f>
        <v>3121.05421875</v>
      </c>
      <c r="AK10" s="10">
        <f>+CEm!AK45</f>
        <v>3121.05421875</v>
      </c>
    </row>
    <row r="11" spans="1:37" x14ac:dyDescent="0.25">
      <c r="A11" s="123" t="s">
        <v>333</v>
      </c>
      <c r="B11" s="10">
        <f>-(+CEm!B62+CEm!B63+CEm!B64)</f>
        <v>0</v>
      </c>
      <c r="C11" s="10">
        <f>-(+CEm!C62+CEm!C63+CEm!C64)</f>
        <v>0</v>
      </c>
      <c r="D11" s="10">
        <f>-(+CEm!D62+CEm!D63+CEm!D64)</f>
        <v>0</v>
      </c>
      <c r="E11" s="10">
        <f>-(+CEm!E62+CEm!E63+CEm!E64)</f>
        <v>92.483460741517916</v>
      </c>
      <c r="F11" s="10">
        <f>-(+CEm!F62+CEm!F63+CEm!F64)</f>
        <v>88.841325453352454</v>
      </c>
      <c r="G11" s="10">
        <f>-(+CEm!G62+CEm!G63+CEm!G64)</f>
        <v>85.181461887506032</v>
      </c>
      <c r="H11" s="10">
        <f>-(+CEm!H62+CEm!H63+CEm!H64)</f>
        <v>81.503783750690573</v>
      </c>
      <c r="I11" s="10">
        <f>-(+CEm!I62+CEm!I63+CEm!I64)</f>
        <v>77.808204329581116</v>
      </c>
      <c r="J11" s="10">
        <f>-(+CEm!J62+CEm!J63+CEm!J64)</f>
        <v>74.094636488771187</v>
      </c>
      <c r="K11" s="10">
        <f>-(+CEm!K62+CEm!K63+CEm!K64)</f>
        <v>70.362992668718263</v>
      </c>
      <c r="L11" s="10">
        <f>-(+CEm!L62+CEm!L63+CEm!L64)</f>
        <v>66.613184883679395</v>
      </c>
      <c r="M11" s="10">
        <f>-(+CEm!M62+CEm!M63+CEm!M64)</f>
        <v>62.84512471963653</v>
      </c>
      <c r="N11" s="10">
        <f>-(+CEm!N62+CEm!N63+CEm!N64)</f>
        <v>59.058723332211926</v>
      </c>
      <c r="O11" s="10">
        <f>-(+CEm!O62+CEm!O63+CEm!O64)</f>
        <v>55.253891444573341</v>
      </c>
      <c r="P11" s="10">
        <f>-(+CEm!P62+CEm!P63+CEm!P64)</f>
        <v>51.430539345329052</v>
      </c>
      <c r="Q11" s="10">
        <f>-(+CEm!Q62+CEm!Q63+CEm!Q64)</f>
        <v>47.588576886412589</v>
      </c>
      <c r="R11" s="10">
        <f>-(+CEm!R62+CEm!R63+CEm!R64)</f>
        <v>43.727913480957191</v>
      </c>
      <c r="S11" s="10">
        <f>-(+CEm!S62+CEm!S63+CEm!S64)</f>
        <v>39.84845810115997</v>
      </c>
      <c r="T11" s="10">
        <f>-(+CEm!T62+CEm!T63+CEm!T64)</f>
        <v>35.950119276135595</v>
      </c>
      <c r="U11" s="10">
        <f>-(+CEm!U62+CEm!U63+CEm!U64)</f>
        <v>32.032805089759577</v>
      </c>
      <c r="V11" s="10">
        <f>-(+CEm!V62+CEm!V63+CEm!V64)</f>
        <v>28.096423178501034</v>
      </c>
      <c r="W11" s="10">
        <f>-(+CEm!W62+CEm!W63+CEm!W64)</f>
        <v>24.140880729244941</v>
      </c>
      <c r="X11" s="10">
        <f>-(+CEm!X62+CEm!X63+CEm!X64)</f>
        <v>20.16608447710373</v>
      </c>
      <c r="Y11" s="10">
        <f>-(+CEm!Y62+CEm!Y63+CEm!Y64)</f>
        <v>16.17194070321829</v>
      </c>
      <c r="Z11" s="10">
        <f>-(+CEm!Z62+CEm!Z63+CEm!Z64)</f>
        <v>12.158355232548208</v>
      </c>
      <c r="AA11" s="10">
        <f>-(+CEm!AA62+CEm!AA63+CEm!AA64)</f>
        <v>8.1252334316513171</v>
      </c>
      <c r="AB11" s="10">
        <f>-(+CEm!AB62+CEm!AB63+CEm!AB64)</f>
        <v>4.072480206452374</v>
      </c>
      <c r="AC11" s="10">
        <f>-(+CEm!AC62+CEm!AC63+CEm!AC64)</f>
        <v>0</v>
      </c>
      <c r="AD11" s="10">
        <f>-(+CEm!AD62+CEm!AD63+CEm!AD64)</f>
        <v>0</v>
      </c>
      <c r="AE11" s="10">
        <f>-(+CEm!AE62+CEm!AE63+CEm!AE64)</f>
        <v>0</v>
      </c>
      <c r="AF11" s="10">
        <f>-(+CEm!AF62+CEm!AF63+CEm!AF64)</f>
        <v>0</v>
      </c>
      <c r="AG11" s="10">
        <f>-(+CEm!AG62+CEm!AG63+CEm!AG64)</f>
        <v>0</v>
      </c>
      <c r="AH11" s="10">
        <f>-(+CEm!AH62+CEm!AH63+CEm!AH64)</f>
        <v>0</v>
      </c>
      <c r="AI11" s="10">
        <f>-(+CEm!AI62+CEm!AI63+CEm!AI64)</f>
        <v>0</v>
      </c>
      <c r="AJ11" s="10">
        <f>-(+CEm!AJ62+CEm!AJ63+CEm!AJ64)</f>
        <v>0</v>
      </c>
      <c r="AK11" s="10">
        <f>-(+CEm!AK62+CEm!AK63+CEm!AK64)</f>
        <v>0</v>
      </c>
    </row>
    <row r="13" spans="1:37" x14ac:dyDescent="0.25">
      <c r="A13" s="20" t="s">
        <v>322</v>
      </c>
      <c r="B13" s="10">
        <f ca="1">+B8+B10+B11</f>
        <v>386283.33333333337</v>
      </c>
      <c r="C13" s="10">
        <f t="shared" ref="C13:AK13" ca="1" si="0">+C8+C10+C11</f>
        <v>127241.66666666666</v>
      </c>
      <c r="D13" s="10">
        <f t="shared" ca="1" si="0"/>
        <v>127225</v>
      </c>
      <c r="E13" s="10">
        <f t="shared" ca="1" si="0"/>
        <v>126860.56670640706</v>
      </c>
      <c r="F13" s="10">
        <f t="shared" ca="1" si="0"/>
        <v>126817.1748177618</v>
      </c>
      <c r="G13" s="10">
        <f t="shared" ca="1" si="0"/>
        <v>126815.44119817798</v>
      </c>
      <c r="H13" s="10">
        <f t="shared" ca="1" si="0"/>
        <v>126813.69914011317</v>
      </c>
      <c r="I13" s="10">
        <f t="shared" ca="1" si="0"/>
        <v>126811.94860249264</v>
      </c>
      <c r="J13" s="10">
        <f t="shared" ca="1" si="0"/>
        <v>126810.18954404174</v>
      </c>
      <c r="K13" s="10">
        <f t="shared" ca="1" si="0"/>
        <v>126808.42192328487</v>
      </c>
      <c r="L13" s="10">
        <f t="shared" ca="1" si="0"/>
        <v>126806.64569854458</v>
      </c>
      <c r="M13" s="10">
        <f t="shared" ca="1" si="0"/>
        <v>126804.86082794057</v>
      </c>
      <c r="N13" s="10">
        <f t="shared" ca="1" si="0"/>
        <v>126803.06726938863</v>
      </c>
      <c r="O13" s="10">
        <f t="shared" ca="1" si="0"/>
        <v>126801.26498059975</v>
      </c>
      <c r="P13" s="10">
        <f t="shared" ca="1" si="0"/>
        <v>126799.45391907905</v>
      </c>
      <c r="Q13" s="10">
        <f t="shared" ca="1" si="0"/>
        <v>126797.63404212483</v>
      </c>
      <c r="R13" s="10">
        <f t="shared" ca="1" si="0"/>
        <v>126795.8053068275</v>
      </c>
      <c r="S13" s="10">
        <f t="shared" ca="1" si="0"/>
        <v>126793.96767006865</v>
      </c>
      <c r="T13" s="10">
        <f t="shared" ca="1" si="0"/>
        <v>126792.12108851997</v>
      </c>
      <c r="U13" s="10">
        <f t="shared" ca="1" si="0"/>
        <v>126790.26551864221</v>
      </c>
      <c r="V13" s="10">
        <f t="shared" ca="1" si="0"/>
        <v>126788.40091668424</v>
      </c>
      <c r="W13" s="10">
        <f t="shared" ca="1" si="0"/>
        <v>126786.52723868196</v>
      </c>
      <c r="X13" s="10">
        <f t="shared" ca="1" si="0"/>
        <v>126784.64444045727</v>
      </c>
      <c r="Y13" s="10">
        <f t="shared" ca="1" si="0"/>
        <v>126782.752477617</v>
      </c>
      <c r="Z13" s="10">
        <f t="shared" ca="1" si="0"/>
        <v>126780.85130555194</v>
      </c>
      <c r="AA13" s="10">
        <f t="shared" ca="1" si="0"/>
        <v>126778.94087943573</v>
      </c>
      <c r="AB13" s="10">
        <f t="shared" ca="1" si="0"/>
        <v>125777.0211542238</v>
      </c>
      <c r="AC13" s="10">
        <f t="shared" ca="1" si="0"/>
        <v>127183.33333333334</v>
      </c>
      <c r="AD13" s="10">
        <f t="shared" ca="1" si="0"/>
        <v>127183.33333333334</v>
      </c>
      <c r="AE13" s="10">
        <f t="shared" ca="1" si="0"/>
        <v>127183.33333333334</v>
      </c>
      <c r="AF13" s="10">
        <f t="shared" ca="1" si="0"/>
        <v>127183.33333333334</v>
      </c>
      <c r="AG13" s="10">
        <f t="shared" ca="1" si="0"/>
        <v>127183.33333333334</v>
      </c>
      <c r="AH13" s="10">
        <f t="shared" ca="1" si="0"/>
        <v>127183.33333333334</v>
      </c>
      <c r="AI13" s="10">
        <f t="shared" ca="1" si="0"/>
        <v>127183.33333333334</v>
      </c>
      <c r="AJ13" s="10">
        <f t="shared" ca="1" si="0"/>
        <v>127183.33333333334</v>
      </c>
      <c r="AK13" s="10">
        <f t="shared" ca="1" si="0"/>
        <v>127183.33333333334</v>
      </c>
    </row>
    <row r="14" spans="1:37" x14ac:dyDescent="0.25">
      <c r="A14" s="20"/>
    </row>
    <row r="15" spans="1:37" x14ac:dyDescent="0.25">
      <c r="A15" s="20" t="s">
        <v>325</v>
      </c>
      <c r="M15" s="10">
        <f ca="1">+SUM(B13:M13)</f>
        <v>1782098.9484587642</v>
      </c>
      <c r="Y15" s="10">
        <f ca="1">+SUM(N13:Y13)</f>
        <v>1521515.9048686908</v>
      </c>
      <c r="AK15" s="10">
        <f ca="1">+SUM(Z13:AK13)</f>
        <v>1523986.8133392115</v>
      </c>
    </row>
    <row r="16" spans="1:37" x14ac:dyDescent="0.25">
      <c r="M16" s="3">
        <f ca="1">+SUM(B13:M13)-SUM(B15:M15)</f>
        <v>0</v>
      </c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>
        <f ca="1">+SUM(B13:Y13)-SUM(B15:Y15)</f>
        <v>0</v>
      </c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>
        <f ca="1">+SUM(B13:AK13)-SUM(B15:AK15)</f>
        <v>0</v>
      </c>
    </row>
    <row r="17" spans="1:37" s="118" customFormat="1" x14ac:dyDescent="0.25">
      <c r="A17" s="118" t="s">
        <v>326</v>
      </c>
      <c r="M17" s="119">
        <f ca="1">+M15*$B$4</f>
        <v>69501.8589898918</v>
      </c>
      <c r="Y17" s="119">
        <f ca="1">+Y15*$B$4</f>
        <v>59339.120289878942</v>
      </c>
      <c r="AK17" s="119">
        <f ca="1">+AK15*$B$4</f>
        <v>59435.485720229248</v>
      </c>
    </row>
    <row r="19" spans="1:37" x14ac:dyDescent="0.25">
      <c r="A19" s="2" t="s">
        <v>327</v>
      </c>
      <c r="S19" s="7">
        <f ca="1">+IF(M17&gt;0,M17-G20-L21,0)</f>
        <v>69501.8589898918</v>
      </c>
      <c r="AE19" s="7">
        <f ca="1">+IF(Y17&gt;0,Y17-S20-X21,0)</f>
        <v>-10162.738700012858</v>
      </c>
    </row>
    <row r="20" spans="1:37" x14ac:dyDescent="0.25">
      <c r="A20" s="2" t="s">
        <v>328</v>
      </c>
      <c r="S20" s="7">
        <f ca="1">+M17*0.4</f>
        <v>27800.743595956723</v>
      </c>
      <c r="AE20" s="7">
        <f ca="1">+Y17*0.4</f>
        <v>23735.648115951579</v>
      </c>
    </row>
    <row r="21" spans="1:37" x14ac:dyDescent="0.25">
      <c r="A21" s="2" t="s">
        <v>329</v>
      </c>
      <c r="X21" s="7">
        <f ca="1">M17*0.6</f>
        <v>41701.115393935077</v>
      </c>
      <c r="AJ21" s="7">
        <f ca="1">Y17*0.6</f>
        <v>35603.472173927366</v>
      </c>
    </row>
    <row r="22" spans="1:37" s="121" customFormat="1" x14ac:dyDescent="0.25">
      <c r="A22" s="120" t="s">
        <v>330</v>
      </c>
      <c r="B22" s="122">
        <f>SUM(B19:B21)</f>
        <v>0</v>
      </c>
      <c r="C22" s="122">
        <f t="shared" ref="C22:AK22" si="1">SUM(C19:C21)</f>
        <v>0</v>
      </c>
      <c r="D22" s="122">
        <f t="shared" si="1"/>
        <v>0</v>
      </c>
      <c r="E22" s="122">
        <f t="shared" si="1"/>
        <v>0</v>
      </c>
      <c r="F22" s="122">
        <f t="shared" si="1"/>
        <v>0</v>
      </c>
      <c r="G22" s="122">
        <f t="shared" si="1"/>
        <v>0</v>
      </c>
      <c r="H22" s="122">
        <f t="shared" si="1"/>
        <v>0</v>
      </c>
      <c r="I22" s="122">
        <f t="shared" si="1"/>
        <v>0</v>
      </c>
      <c r="J22" s="122">
        <f t="shared" si="1"/>
        <v>0</v>
      </c>
      <c r="K22" s="122">
        <f t="shared" si="1"/>
        <v>0</v>
      </c>
      <c r="L22" s="122">
        <f t="shared" si="1"/>
        <v>0</v>
      </c>
      <c r="M22" s="122">
        <f t="shared" si="1"/>
        <v>0</v>
      </c>
      <c r="N22" s="122">
        <f t="shared" si="1"/>
        <v>0</v>
      </c>
      <c r="O22" s="122">
        <f t="shared" si="1"/>
        <v>0</v>
      </c>
      <c r="P22" s="122">
        <f t="shared" si="1"/>
        <v>0</v>
      </c>
      <c r="Q22" s="122">
        <f t="shared" si="1"/>
        <v>0</v>
      </c>
      <c r="R22" s="122">
        <f t="shared" si="1"/>
        <v>0</v>
      </c>
      <c r="S22" s="122">
        <f t="shared" ca="1" si="1"/>
        <v>97302.602585848523</v>
      </c>
      <c r="T22" s="122">
        <f t="shared" si="1"/>
        <v>0</v>
      </c>
      <c r="U22" s="122">
        <f t="shared" si="1"/>
        <v>0</v>
      </c>
      <c r="V22" s="122">
        <f t="shared" si="1"/>
        <v>0</v>
      </c>
      <c r="W22" s="122">
        <f t="shared" si="1"/>
        <v>0</v>
      </c>
      <c r="X22" s="122">
        <f t="shared" ca="1" si="1"/>
        <v>41701.115393935077</v>
      </c>
      <c r="Y22" s="122">
        <f t="shared" si="1"/>
        <v>0</v>
      </c>
      <c r="Z22" s="122">
        <f t="shared" si="1"/>
        <v>0</v>
      </c>
      <c r="AA22" s="122">
        <f t="shared" si="1"/>
        <v>0</v>
      </c>
      <c r="AB22" s="122">
        <f t="shared" si="1"/>
        <v>0</v>
      </c>
      <c r="AC22" s="122">
        <f t="shared" si="1"/>
        <v>0</v>
      </c>
      <c r="AD22" s="122">
        <f t="shared" si="1"/>
        <v>0</v>
      </c>
      <c r="AE22" s="122">
        <f t="shared" ca="1" si="1"/>
        <v>13572.90941593872</v>
      </c>
      <c r="AF22" s="122">
        <f t="shared" si="1"/>
        <v>0</v>
      </c>
      <c r="AG22" s="122">
        <f t="shared" si="1"/>
        <v>0</v>
      </c>
      <c r="AH22" s="122">
        <f t="shared" si="1"/>
        <v>0</v>
      </c>
      <c r="AI22" s="122">
        <f t="shared" si="1"/>
        <v>0</v>
      </c>
      <c r="AJ22" s="122">
        <f t="shared" ca="1" si="1"/>
        <v>35603.472173927366</v>
      </c>
      <c r="AK22" s="122">
        <f t="shared" si="1"/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"/>
  <sheetViews>
    <sheetView workbookViewId="0">
      <selection activeCell="V32" sqref="V32"/>
    </sheetView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L77"/>
  <sheetViews>
    <sheetView showGridLines="0"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C48" sqref="C48"/>
    </sheetView>
  </sheetViews>
  <sheetFormatPr defaultRowHeight="12" x14ac:dyDescent="0.2"/>
  <cols>
    <col min="1" max="1" width="55.7109375" style="1" bestFit="1" customWidth="1"/>
    <col min="2" max="2" width="7.7109375" style="1" bestFit="1" customWidth="1"/>
    <col min="3" max="3" width="10.85546875" style="1" bestFit="1" customWidth="1"/>
    <col min="4" max="5" width="11.42578125" style="1" bestFit="1" customWidth="1"/>
    <col min="6" max="31" width="12.140625" style="1" bestFit="1" customWidth="1"/>
    <col min="32" max="32" width="12.28515625" style="1" bestFit="1" customWidth="1"/>
    <col min="33" max="38" width="13.140625" style="1" bestFit="1" customWidth="1"/>
    <col min="39" max="16384" width="9.140625" style="1"/>
  </cols>
  <sheetData>
    <row r="1" spans="1:38" x14ac:dyDescent="0.2">
      <c r="A1" s="2" t="s">
        <v>53</v>
      </c>
      <c r="B1" s="6">
        <v>41639</v>
      </c>
      <c r="C1" s="6">
        <v>41670</v>
      </c>
      <c r="D1" s="6">
        <f>+EOMONTH(C1,1)</f>
        <v>41698</v>
      </c>
      <c r="E1" s="6">
        <f t="shared" ref="E1:AL1" si="0">+EOMONTH(D1,1)</f>
        <v>41729</v>
      </c>
      <c r="F1" s="6">
        <f t="shared" si="0"/>
        <v>41759</v>
      </c>
      <c r="G1" s="6">
        <f t="shared" si="0"/>
        <v>41790</v>
      </c>
      <c r="H1" s="6">
        <f t="shared" si="0"/>
        <v>41820</v>
      </c>
      <c r="I1" s="6">
        <f t="shared" si="0"/>
        <v>41851</v>
      </c>
      <c r="J1" s="6">
        <f t="shared" si="0"/>
        <v>41882</v>
      </c>
      <c r="K1" s="6">
        <f t="shared" si="0"/>
        <v>41912</v>
      </c>
      <c r="L1" s="6">
        <f t="shared" si="0"/>
        <v>41943</v>
      </c>
      <c r="M1" s="6">
        <f t="shared" si="0"/>
        <v>41973</v>
      </c>
      <c r="N1" s="6">
        <f t="shared" si="0"/>
        <v>42004</v>
      </c>
      <c r="O1" s="6">
        <f t="shared" si="0"/>
        <v>42035</v>
      </c>
      <c r="P1" s="6">
        <f t="shared" si="0"/>
        <v>42063</v>
      </c>
      <c r="Q1" s="6">
        <f t="shared" si="0"/>
        <v>42094</v>
      </c>
      <c r="R1" s="6">
        <f t="shared" si="0"/>
        <v>42124</v>
      </c>
      <c r="S1" s="6">
        <f t="shared" si="0"/>
        <v>42155</v>
      </c>
      <c r="T1" s="6">
        <f t="shared" si="0"/>
        <v>42185</v>
      </c>
      <c r="U1" s="6">
        <f t="shared" si="0"/>
        <v>42216</v>
      </c>
      <c r="V1" s="6">
        <f t="shared" si="0"/>
        <v>42247</v>
      </c>
      <c r="W1" s="6">
        <f t="shared" si="0"/>
        <v>42277</v>
      </c>
      <c r="X1" s="6">
        <f t="shared" si="0"/>
        <v>42308</v>
      </c>
      <c r="Y1" s="6">
        <f t="shared" si="0"/>
        <v>42338</v>
      </c>
      <c r="Z1" s="6">
        <f t="shared" si="0"/>
        <v>42369</v>
      </c>
      <c r="AA1" s="6">
        <f t="shared" si="0"/>
        <v>42400</v>
      </c>
      <c r="AB1" s="6">
        <f t="shared" si="0"/>
        <v>42429</v>
      </c>
      <c r="AC1" s="6">
        <f t="shared" si="0"/>
        <v>42460</v>
      </c>
      <c r="AD1" s="6">
        <f t="shared" si="0"/>
        <v>42490</v>
      </c>
      <c r="AE1" s="6">
        <f t="shared" si="0"/>
        <v>42521</v>
      </c>
      <c r="AF1" s="6">
        <f t="shared" si="0"/>
        <v>42551</v>
      </c>
      <c r="AG1" s="6">
        <f t="shared" si="0"/>
        <v>42582</v>
      </c>
      <c r="AH1" s="6">
        <f t="shared" si="0"/>
        <v>42613</v>
      </c>
      <c r="AI1" s="6">
        <f t="shared" si="0"/>
        <v>42643</v>
      </c>
      <c r="AJ1" s="6">
        <f t="shared" si="0"/>
        <v>42674</v>
      </c>
      <c r="AK1" s="6">
        <f t="shared" si="0"/>
        <v>42704</v>
      </c>
      <c r="AL1" s="6">
        <f t="shared" si="0"/>
        <v>42735</v>
      </c>
    </row>
    <row r="2" spans="1:38" x14ac:dyDescent="0.2">
      <c r="A2" s="2" t="s">
        <v>0</v>
      </c>
      <c r="B2" s="2"/>
      <c r="C2" s="2"/>
    </row>
    <row r="3" spans="1:38" x14ac:dyDescent="0.2">
      <c r="A3" s="2"/>
      <c r="B3" s="2"/>
      <c r="C3" s="2"/>
    </row>
    <row r="4" spans="1:38" x14ac:dyDescent="0.2">
      <c r="A4" s="2" t="s">
        <v>1</v>
      </c>
      <c r="B4" s="7">
        <v>0</v>
      </c>
      <c r="C4" s="7">
        <f>+B4+IF('Flussi Cassa'!D25&gt;0,'Flussi Cassa'!D25,0)</f>
        <v>14541.5</v>
      </c>
      <c r="D4" s="7">
        <f>+C4+IF('Flussi Cassa'!E25&gt;0,'Flussi Cassa'!E25,0)</f>
        <v>14541.5</v>
      </c>
      <c r="E4" s="7">
        <f>+D4+IF('Flussi Cassa'!F25&gt;0,'Flussi Cassa'!F25,0)</f>
        <v>171663.5</v>
      </c>
      <c r="F4" s="7">
        <f>+E4+IF('Flussi Cassa'!G25&gt;0,'Flussi Cassa'!G25,0)</f>
        <v>290635.03781278373</v>
      </c>
      <c r="G4" s="7">
        <f>+F4+IF('Flussi Cassa'!H25&gt;0,'Flussi Cassa'!H25,0)</f>
        <v>418937.30628779042</v>
      </c>
      <c r="H4" s="7">
        <f>+G4+IF('Flussi Cassa'!I25&gt;0,'Flussi Cassa'!I25,0)</f>
        <v>545432.0747627971</v>
      </c>
      <c r="I4" s="7">
        <f>+H4+IF('Flussi Cassa'!J25&gt;0,'Flussi Cassa'!J25,0)</f>
        <v>670876.84323780378</v>
      </c>
      <c r="J4" s="7">
        <f>+I4+IF('Flussi Cassa'!K25&gt;0,'Flussi Cassa'!K25,0)</f>
        <v>796321.61171281047</v>
      </c>
      <c r="K4" s="7">
        <f>+J4+IF('Flussi Cassa'!L25&gt;0,'Flussi Cassa'!L25,0)</f>
        <v>915716.38018781715</v>
      </c>
      <c r="L4" s="7">
        <f>+K4+IF('Flussi Cassa'!M25&gt;0,'Flussi Cassa'!M25,0)</f>
        <v>1041161.1486628238</v>
      </c>
      <c r="M4" s="7">
        <f>+L4+IF('Flussi Cassa'!N25&gt;0,'Flussi Cassa'!N25,0)</f>
        <v>1162370.9171378305</v>
      </c>
      <c r="N4" s="7">
        <f>+M4+IF('Flussi Cassa'!O25&gt;0,'Flussi Cassa'!O25,0)</f>
        <v>1287815.6856128373</v>
      </c>
      <c r="O4" s="7">
        <f>+N4+IF('Flussi Cassa'!P25&gt;0,'Flussi Cassa'!P25,0)</f>
        <v>1287815.6856128373</v>
      </c>
      <c r="P4" s="7">
        <f>+O4+IF('Flussi Cassa'!Q25&gt;0,'Flussi Cassa'!Q25,0)</f>
        <v>1411133.866587844</v>
      </c>
      <c r="Q4" s="7">
        <f>+P4+IF('Flussi Cassa'!R25&gt;0,'Flussi Cassa'!R25,0)</f>
        <v>1536398.2975628506</v>
      </c>
      <c r="R4" s="7">
        <f>+Q4+IF('Flussi Cassa'!S25&gt;0,'Flussi Cassa'!S25,0)</f>
        <v>1661662.7285378573</v>
      </c>
      <c r="S4" s="7">
        <f>+R4+IF('Flussi Cassa'!T25&gt;0,'Flussi Cassa'!T25,0)</f>
        <v>1786927.159512864</v>
      </c>
      <c r="T4" s="7">
        <f ca="1">+S4+IF('Flussi Cassa'!U25&gt;0,'Flussi Cassa'!U25,0)</f>
        <v>1786927.159512864</v>
      </c>
      <c r="U4" s="7">
        <f ca="1">+T4+IF('Flussi Cassa'!V25&gt;0,'Flussi Cassa'!V25,0)</f>
        <v>1912191.5904878706</v>
      </c>
      <c r="V4" s="7">
        <f ca="1">+U4+IF('Flussi Cassa'!W25&gt;0,'Flussi Cassa'!W25,0)</f>
        <v>2037456.0214628773</v>
      </c>
      <c r="W4" s="7">
        <f ca="1">+V4+IF('Flussi Cassa'!X25&gt;0,'Flussi Cassa'!X25,0)</f>
        <v>2162720.4524378842</v>
      </c>
      <c r="X4" s="7">
        <f ca="1">+W4+IF('Flussi Cassa'!Y25&gt;0,'Flussi Cassa'!Y25,0)</f>
        <v>2287984.8834128911</v>
      </c>
      <c r="Y4" s="7">
        <f ca="1">+X4+IF('Flussi Cassa'!Z25&gt;0,'Flussi Cassa'!Z25,0)</f>
        <v>2287984.8834128911</v>
      </c>
      <c r="Z4" s="7">
        <f ca="1">+Y4+IF('Flussi Cassa'!AA25&gt;0,'Flussi Cassa'!AA25,0)</f>
        <v>2413249.314387898</v>
      </c>
      <c r="AA4" s="7">
        <f ca="1">+Z4+IF('Flussi Cassa'!AB25&gt;0,'Flussi Cassa'!AB25,0)</f>
        <v>2413249.314387898</v>
      </c>
      <c r="AB4" s="7">
        <f ca="1">+AA4+IF('Flussi Cassa'!AC25&gt;0,'Flussi Cassa'!AC25,0)</f>
        <v>2536227.6638004049</v>
      </c>
      <c r="AC4" s="7">
        <f ca="1">+AB4+IF('Flussi Cassa'!AD25&gt;0,'Flussi Cassa'!AD25,0)</f>
        <v>2660088.2319629118</v>
      </c>
      <c r="AD4" s="7">
        <f ca="1">+AC4+IF('Flussi Cassa'!AE25&gt;0,'Flussi Cassa'!AE25,0)</f>
        <v>2786305.2623126348</v>
      </c>
      <c r="AE4" s="7">
        <f ca="1">+AD4+IF('Flussi Cassa'!AF25&gt;0,'Flussi Cassa'!AF25,0)</f>
        <v>2912226.562000135</v>
      </c>
      <c r="AF4" s="7">
        <f ca="1">+AE4+IF('Flussi Cassa'!AG25&gt;0,'Flussi Cassa'!AG25,0)</f>
        <v>2935010.105520553</v>
      </c>
      <c r="AG4" s="7">
        <f ca="1">+AF4+IF('Flussi Cassa'!AH25&gt;0,'Flussi Cassa'!AH25,0)</f>
        <v>3060931.4052080531</v>
      </c>
      <c r="AH4" s="7">
        <f ca="1">+AG4+IF('Flussi Cassa'!AI25&gt;0,'Flussi Cassa'!AI25,0)</f>
        <v>3186852.7048955532</v>
      </c>
      <c r="AI4" s="7">
        <f ca="1">+AH4+IF('Flussi Cassa'!AJ25&gt;0,'Flussi Cassa'!AJ25,0)</f>
        <v>3312774.0045830533</v>
      </c>
      <c r="AJ4" s="7">
        <f ca="1">+AI4+IF('Flussi Cassa'!AK25&gt;0,'Flussi Cassa'!AK25,0)</f>
        <v>3438695.3042705534</v>
      </c>
      <c r="AK4" s="7">
        <f ca="1">+AJ4+IF('Flussi Cassa'!AL25&gt;0,'Flussi Cassa'!AL25,0)</f>
        <v>3438695.3042705534</v>
      </c>
      <c r="AL4" s="7">
        <f ca="1">+AK4+IF('Flussi Cassa'!AM25&gt;0,'Flussi Cassa'!AM25,0)</f>
        <v>3564616.6039580535</v>
      </c>
    </row>
    <row r="5" spans="1:38" x14ac:dyDescent="0.2">
      <c r="A5" s="2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</row>
    <row r="6" spans="1:38" x14ac:dyDescent="0.2"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</row>
    <row r="7" spans="1:38" x14ac:dyDescent="0.2">
      <c r="A7" s="2" t="s">
        <v>2</v>
      </c>
      <c r="B7" s="57">
        <f>SUM(B8:B12)</f>
        <v>0</v>
      </c>
      <c r="C7" s="57">
        <f>SUM(C8:C12)</f>
        <v>295122.5</v>
      </c>
      <c r="D7" s="57">
        <f t="shared" ref="D7:N7" si="1">SUM(D8:D12)</f>
        <v>333952.5</v>
      </c>
      <c r="E7" s="57">
        <f t="shared" si="1"/>
        <v>344952.5</v>
      </c>
      <c r="F7" s="57">
        <f t="shared" si="1"/>
        <v>344952.5</v>
      </c>
      <c r="G7" s="57">
        <f t="shared" si="1"/>
        <v>344952.5</v>
      </c>
      <c r="H7" s="57">
        <f t="shared" si="1"/>
        <v>344952.5</v>
      </c>
      <c r="I7" s="57">
        <f t="shared" si="1"/>
        <v>344952.5</v>
      </c>
      <c r="J7" s="57">
        <f t="shared" si="1"/>
        <v>344952.5</v>
      </c>
      <c r="K7" s="57">
        <f t="shared" si="1"/>
        <v>344952.5</v>
      </c>
      <c r="L7" s="57">
        <f t="shared" si="1"/>
        <v>344952.5</v>
      </c>
      <c r="M7" s="57">
        <f t="shared" si="1"/>
        <v>344952.5</v>
      </c>
      <c r="N7" s="57">
        <f t="shared" si="1"/>
        <v>344952.5</v>
      </c>
      <c r="O7" s="57">
        <f t="shared" ref="O7" si="2">SUM(O8:O12)</f>
        <v>344952.5</v>
      </c>
      <c r="P7" s="57">
        <f t="shared" ref="P7" si="3">SUM(P8:P12)</f>
        <v>344952.5</v>
      </c>
      <c r="Q7" s="57">
        <f t="shared" ref="Q7" si="4">SUM(Q8:Q12)</f>
        <v>344952.5</v>
      </c>
      <c r="R7" s="57">
        <f t="shared" ref="R7" si="5">SUM(R8:R12)</f>
        <v>344952.5</v>
      </c>
      <c r="S7" s="57">
        <f t="shared" ref="S7" si="6">SUM(S8:S12)</f>
        <v>344952.5</v>
      </c>
      <c r="T7" s="57">
        <f t="shared" ref="T7" si="7">SUM(T8:T12)</f>
        <v>344952.5</v>
      </c>
      <c r="U7" s="57">
        <f t="shared" ref="U7" si="8">SUM(U8:U12)</f>
        <v>344952.5</v>
      </c>
      <c r="V7" s="57">
        <f t="shared" ref="V7" si="9">SUM(V8:V12)</f>
        <v>344952.5</v>
      </c>
      <c r="W7" s="57">
        <f t="shared" ref="W7" si="10">SUM(W8:W12)</f>
        <v>344952.5</v>
      </c>
      <c r="X7" s="57">
        <f t="shared" ref="X7:Y7" si="11">SUM(X8:X12)</f>
        <v>344952.5</v>
      </c>
      <c r="Y7" s="57">
        <f t="shared" si="11"/>
        <v>344952.5</v>
      </c>
      <c r="Z7" s="57">
        <f t="shared" ref="Z7" si="12">SUM(Z8:Z12)</f>
        <v>344952.5</v>
      </c>
      <c r="AA7" s="57">
        <f t="shared" ref="AA7" si="13">SUM(AA8:AA12)</f>
        <v>344952.5</v>
      </c>
      <c r="AB7" s="57">
        <f t="shared" ref="AB7" si="14">SUM(AB8:AB12)</f>
        <v>344952.5</v>
      </c>
      <c r="AC7" s="57">
        <f t="shared" ref="AC7" si="15">SUM(AC8:AC12)</f>
        <v>345162.5</v>
      </c>
      <c r="AD7" s="57">
        <f t="shared" ref="AD7" si="16">SUM(AD8:AD12)</f>
        <v>345162.5</v>
      </c>
      <c r="AE7" s="57">
        <f t="shared" ref="AE7" si="17">SUM(AE8:AE12)</f>
        <v>345162.5</v>
      </c>
      <c r="AF7" s="57">
        <f t="shared" ref="AF7" si="18">SUM(AF8:AF12)</f>
        <v>345162.5</v>
      </c>
      <c r="AG7" s="57">
        <f t="shared" ref="AG7" si="19">SUM(AG8:AG12)</f>
        <v>345162.5</v>
      </c>
      <c r="AH7" s="57">
        <f t="shared" ref="AH7" si="20">SUM(AH8:AH12)</f>
        <v>345162.5</v>
      </c>
      <c r="AI7" s="57">
        <f t="shared" ref="AI7:AJ7" si="21">SUM(AI8:AI12)</f>
        <v>345162.5</v>
      </c>
      <c r="AJ7" s="57">
        <f t="shared" si="21"/>
        <v>345162.5</v>
      </c>
      <c r="AK7" s="57">
        <f t="shared" ref="AK7" si="22">SUM(AK8:AK12)</f>
        <v>345162.5</v>
      </c>
      <c r="AL7" s="57">
        <f t="shared" ref="AL7" si="23">SUM(AL8:AL12)</f>
        <v>345162.5</v>
      </c>
    </row>
    <row r="8" spans="1:38" x14ac:dyDescent="0.2">
      <c r="A8" s="1" t="s">
        <v>3</v>
      </c>
      <c r="B8" s="56">
        <v>0</v>
      </c>
      <c r="C8" s="56">
        <f>+B8+CEm!B4+'Variazioni Patrimoniali'!D4-'Flussi Cassa'!D2</f>
        <v>253050</v>
      </c>
      <c r="D8" s="56">
        <f>+C8+CEm!C4+'Variazioni Patrimoniali'!E4-'Flussi Cassa'!E2</f>
        <v>291880</v>
      </c>
      <c r="E8" s="56">
        <f>+D8+CEm!D4+'Variazioni Patrimoniali'!F4-'Flussi Cassa'!F2</f>
        <v>302880</v>
      </c>
      <c r="F8" s="56">
        <f>+E8+CEm!E4+'Variazioni Patrimoniali'!G4-'Flussi Cassa'!G2</f>
        <v>302880</v>
      </c>
      <c r="G8" s="56">
        <f>+F8+CEm!F4+'Variazioni Patrimoniali'!H4-'Flussi Cassa'!H2</f>
        <v>302880</v>
      </c>
      <c r="H8" s="56">
        <f>+G8+CEm!G4+'Variazioni Patrimoniali'!I4-'Flussi Cassa'!I2</f>
        <v>302880</v>
      </c>
      <c r="I8" s="56">
        <f>+H8+CEm!H4+'Variazioni Patrimoniali'!J4-'Flussi Cassa'!J2</f>
        <v>302880</v>
      </c>
      <c r="J8" s="56">
        <f>+I8+CEm!I4+'Variazioni Patrimoniali'!K4-'Flussi Cassa'!K2</f>
        <v>302880</v>
      </c>
      <c r="K8" s="56">
        <f>+J8+CEm!J4+'Variazioni Patrimoniali'!L4-'Flussi Cassa'!L2</f>
        <v>302880</v>
      </c>
      <c r="L8" s="56">
        <f>+K8+CEm!K4+'Variazioni Patrimoniali'!M4-'Flussi Cassa'!M2</f>
        <v>302880</v>
      </c>
      <c r="M8" s="56">
        <f>+L8+CEm!L4+'Variazioni Patrimoniali'!N4-'Flussi Cassa'!N2</f>
        <v>302880</v>
      </c>
      <c r="N8" s="56">
        <f>+M8+CEm!M4+'Variazioni Patrimoniali'!O4-'Flussi Cassa'!O2</f>
        <v>302880</v>
      </c>
      <c r="O8" s="56">
        <f>+N8+CEm!N4+'Variazioni Patrimoniali'!P4-'Flussi Cassa'!P2</f>
        <v>302880</v>
      </c>
      <c r="P8" s="56">
        <f>+O8+CEm!O4+'Variazioni Patrimoniali'!Q4-'Flussi Cassa'!Q2</f>
        <v>302880</v>
      </c>
      <c r="Q8" s="56">
        <f>+P8+CEm!P4+'Variazioni Patrimoniali'!R4-'Flussi Cassa'!R2</f>
        <v>302880</v>
      </c>
      <c r="R8" s="56">
        <f>+Q8+CEm!Q4+'Variazioni Patrimoniali'!S4-'Flussi Cassa'!S2</f>
        <v>302880</v>
      </c>
      <c r="S8" s="56">
        <f>+R8+CEm!R4+'Variazioni Patrimoniali'!T4-'Flussi Cassa'!T2</f>
        <v>302880</v>
      </c>
      <c r="T8" s="56">
        <f>+S8+CEm!S4+'Variazioni Patrimoniali'!U4-'Flussi Cassa'!U2</f>
        <v>302880</v>
      </c>
      <c r="U8" s="56">
        <f>+T8+CEm!T4+'Variazioni Patrimoniali'!V4-'Flussi Cassa'!V2</f>
        <v>302880</v>
      </c>
      <c r="V8" s="56">
        <f>+U8+CEm!U4+'Variazioni Patrimoniali'!W4-'Flussi Cassa'!W2</f>
        <v>302880</v>
      </c>
      <c r="W8" s="56">
        <f>+V8+CEm!V4+'Variazioni Patrimoniali'!X4-'Flussi Cassa'!X2</f>
        <v>302880</v>
      </c>
      <c r="X8" s="56">
        <f>+W8+CEm!W4+'Variazioni Patrimoniali'!Y4-'Flussi Cassa'!Y2</f>
        <v>302880</v>
      </c>
      <c r="Y8" s="56">
        <f>+X8+CEm!X4+'Variazioni Patrimoniali'!Z4-'Flussi Cassa'!Z2</f>
        <v>302880</v>
      </c>
      <c r="Z8" s="56">
        <f>+Y8+CEm!Y4+'Variazioni Patrimoniali'!AA4-'Flussi Cassa'!AA2</f>
        <v>302880</v>
      </c>
      <c r="AA8" s="56">
        <f>+Z8+CEm!Z4+'Variazioni Patrimoniali'!AB4-'Flussi Cassa'!AB2</f>
        <v>302880</v>
      </c>
      <c r="AB8" s="56">
        <f>+AA8+CEm!AA4+'Variazioni Patrimoniali'!AC4-'Flussi Cassa'!AC2</f>
        <v>302880</v>
      </c>
      <c r="AC8" s="56">
        <f>+AB8+CEm!AB4+'Variazioni Patrimoniali'!AD4-'Flussi Cassa'!AD2</f>
        <v>302880</v>
      </c>
      <c r="AD8" s="56">
        <f>+AC8+CEm!AC4+'Variazioni Patrimoniali'!AE4-'Flussi Cassa'!AE2</f>
        <v>302880</v>
      </c>
      <c r="AE8" s="56">
        <f>+AD8+CEm!AD4+'Variazioni Patrimoniali'!AF4-'Flussi Cassa'!AF2</f>
        <v>302880</v>
      </c>
      <c r="AF8" s="56">
        <f>+AE8+CEm!AE4+'Variazioni Patrimoniali'!AG4-'Flussi Cassa'!AG2</f>
        <v>302880</v>
      </c>
      <c r="AG8" s="56">
        <f>+AF8+CEm!AF4+'Variazioni Patrimoniali'!AH4-'Flussi Cassa'!AH2</f>
        <v>302880</v>
      </c>
      <c r="AH8" s="56">
        <f>+AG8+CEm!AG4+'Variazioni Patrimoniali'!AI4-'Flussi Cassa'!AI2</f>
        <v>302880</v>
      </c>
      <c r="AI8" s="56">
        <f>+AH8+CEm!AH4+'Variazioni Patrimoniali'!AJ4-'Flussi Cassa'!AJ2</f>
        <v>302880</v>
      </c>
      <c r="AJ8" s="56">
        <f>+AI8+CEm!AI4+'Variazioni Patrimoniali'!AK4-'Flussi Cassa'!AK2</f>
        <v>302880</v>
      </c>
      <c r="AK8" s="56">
        <f>+AJ8+CEm!AJ4+'Variazioni Patrimoniali'!AL4-'Flussi Cassa'!AL2</f>
        <v>302880</v>
      </c>
      <c r="AL8" s="56">
        <f>+AK8+CEm!AK4+'Variazioni Patrimoniali'!AM4-'Flussi Cassa'!AM2</f>
        <v>302880</v>
      </c>
    </row>
    <row r="9" spans="1:38" x14ac:dyDescent="0.2">
      <c r="A9" s="1" t="s">
        <v>4</v>
      </c>
      <c r="B9" s="56">
        <v>0</v>
      </c>
      <c r="C9" s="56">
        <f t="shared" ref="C9:C12" si="24">+B9</f>
        <v>0</v>
      </c>
      <c r="D9" s="56">
        <f t="shared" ref="D9:D10" si="25">+C9</f>
        <v>0</v>
      </c>
      <c r="E9" s="56">
        <f t="shared" ref="E9:E10" si="26">+D9</f>
        <v>0</v>
      </c>
      <c r="F9" s="56">
        <f t="shared" ref="F9:F10" si="27">+E9</f>
        <v>0</v>
      </c>
      <c r="G9" s="56">
        <f t="shared" ref="G9:G10" si="28">+F9</f>
        <v>0</v>
      </c>
      <c r="H9" s="56">
        <f t="shared" ref="H9:H10" si="29">+G9</f>
        <v>0</v>
      </c>
      <c r="I9" s="56">
        <f t="shared" ref="I9:I10" si="30">+H9</f>
        <v>0</v>
      </c>
      <c r="J9" s="56">
        <f t="shared" ref="J9:J10" si="31">+I9</f>
        <v>0</v>
      </c>
      <c r="K9" s="56">
        <f t="shared" ref="K9:K10" si="32">+J9</f>
        <v>0</v>
      </c>
      <c r="L9" s="56">
        <f t="shared" ref="L9:L10" si="33">+K9</f>
        <v>0</v>
      </c>
      <c r="M9" s="56">
        <f t="shared" ref="M9:M10" si="34">+L9</f>
        <v>0</v>
      </c>
      <c r="N9" s="56">
        <f t="shared" ref="N9:N10" si="35">+M9</f>
        <v>0</v>
      </c>
      <c r="O9" s="56">
        <f t="shared" ref="O9:O10" si="36">+N9</f>
        <v>0</v>
      </c>
      <c r="P9" s="56">
        <f t="shared" ref="P9:P10" si="37">+O9</f>
        <v>0</v>
      </c>
      <c r="Q9" s="56">
        <f t="shared" ref="Q9:Q10" si="38">+P9</f>
        <v>0</v>
      </c>
      <c r="R9" s="56">
        <f t="shared" ref="R9:R10" si="39">+Q9</f>
        <v>0</v>
      </c>
      <c r="S9" s="56">
        <f t="shared" ref="S9:S10" si="40">+R9</f>
        <v>0</v>
      </c>
      <c r="T9" s="56">
        <f t="shared" ref="T9:T10" si="41">+S9</f>
        <v>0</v>
      </c>
      <c r="U9" s="56">
        <f t="shared" ref="U9:U10" si="42">+T9</f>
        <v>0</v>
      </c>
      <c r="V9" s="56">
        <f t="shared" ref="V9:V10" si="43">+U9</f>
        <v>0</v>
      </c>
      <c r="W9" s="56">
        <f t="shared" ref="W9:W10" si="44">+V9</f>
        <v>0</v>
      </c>
      <c r="X9" s="56">
        <f t="shared" ref="X9:X10" si="45">+W9</f>
        <v>0</v>
      </c>
      <c r="Y9" s="56">
        <f t="shared" ref="Y9:Y10" si="46">+X9</f>
        <v>0</v>
      </c>
      <c r="Z9" s="56">
        <f t="shared" ref="Z9:Z10" si="47">+Y9</f>
        <v>0</v>
      </c>
      <c r="AA9" s="56">
        <f t="shared" ref="AA9:AA10" si="48">+Z9</f>
        <v>0</v>
      </c>
      <c r="AB9" s="56">
        <f t="shared" ref="AB9:AB10" si="49">+AA9</f>
        <v>0</v>
      </c>
      <c r="AC9" s="56">
        <f t="shared" ref="AC9:AC10" si="50">+AB9</f>
        <v>0</v>
      </c>
      <c r="AD9" s="56">
        <f t="shared" ref="AD9:AD10" si="51">+AC9</f>
        <v>0</v>
      </c>
      <c r="AE9" s="56">
        <f t="shared" ref="AE9:AE10" si="52">+AD9</f>
        <v>0</v>
      </c>
      <c r="AF9" s="56">
        <f t="shared" ref="AF9:AF10" si="53">+AE9</f>
        <v>0</v>
      </c>
      <c r="AG9" s="56">
        <f t="shared" ref="AG9:AG10" si="54">+AF9</f>
        <v>0</v>
      </c>
      <c r="AH9" s="56">
        <f t="shared" ref="AH9:AH10" si="55">+AG9</f>
        <v>0</v>
      </c>
      <c r="AI9" s="56">
        <f t="shared" ref="AI9:AI10" si="56">+AH9</f>
        <v>0</v>
      </c>
      <c r="AJ9" s="56">
        <f t="shared" ref="AJ9:AJ10" si="57">+AI9</f>
        <v>0</v>
      </c>
      <c r="AK9" s="56">
        <f t="shared" ref="AK9:AK10" si="58">+AJ9</f>
        <v>0</v>
      </c>
      <c r="AL9" s="56">
        <f t="shared" ref="AL9:AL10" si="59">+AK9</f>
        <v>0</v>
      </c>
    </row>
    <row r="10" spans="1:38" x14ac:dyDescent="0.2">
      <c r="A10" s="1" t="s">
        <v>5</v>
      </c>
      <c r="B10" s="56">
        <v>0</v>
      </c>
      <c r="C10" s="56">
        <f t="shared" si="24"/>
        <v>0</v>
      </c>
      <c r="D10" s="56">
        <f t="shared" si="25"/>
        <v>0</v>
      </c>
      <c r="E10" s="56">
        <f t="shared" si="26"/>
        <v>0</v>
      </c>
      <c r="F10" s="56">
        <f t="shared" si="27"/>
        <v>0</v>
      </c>
      <c r="G10" s="56">
        <f t="shared" si="28"/>
        <v>0</v>
      </c>
      <c r="H10" s="56">
        <f t="shared" si="29"/>
        <v>0</v>
      </c>
      <c r="I10" s="56">
        <f t="shared" si="30"/>
        <v>0</v>
      </c>
      <c r="J10" s="56">
        <f t="shared" si="31"/>
        <v>0</v>
      </c>
      <c r="K10" s="56">
        <f t="shared" si="32"/>
        <v>0</v>
      </c>
      <c r="L10" s="56">
        <f t="shared" si="33"/>
        <v>0</v>
      </c>
      <c r="M10" s="56">
        <f t="shared" si="34"/>
        <v>0</v>
      </c>
      <c r="N10" s="56">
        <f t="shared" si="35"/>
        <v>0</v>
      </c>
      <c r="O10" s="56">
        <f t="shared" si="36"/>
        <v>0</v>
      </c>
      <c r="P10" s="56">
        <f t="shared" si="37"/>
        <v>0</v>
      </c>
      <c r="Q10" s="56">
        <f t="shared" si="38"/>
        <v>0</v>
      </c>
      <c r="R10" s="56">
        <f t="shared" si="39"/>
        <v>0</v>
      </c>
      <c r="S10" s="56">
        <f t="shared" si="40"/>
        <v>0</v>
      </c>
      <c r="T10" s="56">
        <f t="shared" si="41"/>
        <v>0</v>
      </c>
      <c r="U10" s="56">
        <f t="shared" si="42"/>
        <v>0</v>
      </c>
      <c r="V10" s="56">
        <f t="shared" si="43"/>
        <v>0</v>
      </c>
      <c r="W10" s="56">
        <f t="shared" si="44"/>
        <v>0</v>
      </c>
      <c r="X10" s="56">
        <f t="shared" si="45"/>
        <v>0</v>
      </c>
      <c r="Y10" s="56">
        <f t="shared" si="46"/>
        <v>0</v>
      </c>
      <c r="Z10" s="56">
        <f t="shared" si="47"/>
        <v>0</v>
      </c>
      <c r="AA10" s="56">
        <f t="shared" si="48"/>
        <v>0</v>
      </c>
      <c r="AB10" s="56">
        <f t="shared" si="49"/>
        <v>0</v>
      </c>
      <c r="AC10" s="56">
        <f t="shared" si="50"/>
        <v>0</v>
      </c>
      <c r="AD10" s="56">
        <f t="shared" si="51"/>
        <v>0</v>
      </c>
      <c r="AE10" s="56">
        <f t="shared" si="52"/>
        <v>0</v>
      </c>
      <c r="AF10" s="56">
        <f t="shared" si="53"/>
        <v>0</v>
      </c>
      <c r="AG10" s="56">
        <f t="shared" si="54"/>
        <v>0</v>
      </c>
      <c r="AH10" s="56">
        <f t="shared" si="55"/>
        <v>0</v>
      </c>
      <c r="AI10" s="56">
        <f t="shared" si="56"/>
        <v>0</v>
      </c>
      <c r="AJ10" s="56">
        <f t="shared" si="57"/>
        <v>0</v>
      </c>
      <c r="AK10" s="56">
        <f t="shared" si="58"/>
        <v>0</v>
      </c>
      <c r="AL10" s="56">
        <f t="shared" si="59"/>
        <v>0</v>
      </c>
    </row>
    <row r="11" spans="1:38" ht="16.5" customHeight="1" x14ac:dyDescent="0.2">
      <c r="A11" s="1" t="s">
        <v>6</v>
      </c>
      <c r="B11" s="56">
        <v>0</v>
      </c>
      <c r="C11" s="56">
        <f>+B11+IF('Liquidazione Iva'!C23&gt;0,'Liquidazione Iva'!C23,0)</f>
        <v>42072.5</v>
      </c>
      <c r="D11" s="56">
        <f>+C11+IF('Liquidazione Iva'!D23&gt;0,'Liquidazione Iva'!D23,0)</f>
        <v>42072.5</v>
      </c>
      <c r="E11" s="56">
        <f>+D11+IF('Liquidazione Iva'!E23&gt;0,'Liquidazione Iva'!E23,0)</f>
        <v>42072.5</v>
      </c>
      <c r="F11" s="56">
        <f>+E11+IF('Liquidazione Iva'!F23&gt;0,'Liquidazione Iva'!F23,0)</f>
        <v>42072.5</v>
      </c>
      <c r="G11" s="56">
        <f>+F11+IF('Liquidazione Iva'!G23&gt;0,'Liquidazione Iva'!G23,0)</f>
        <v>42072.5</v>
      </c>
      <c r="H11" s="56">
        <f>+G11+IF('Liquidazione Iva'!H23&gt;0,'Liquidazione Iva'!H23,0)</f>
        <v>42072.5</v>
      </c>
      <c r="I11" s="56">
        <f>+H11+IF('Liquidazione Iva'!I23&gt;0,'Liquidazione Iva'!I23,0)</f>
        <v>42072.5</v>
      </c>
      <c r="J11" s="56">
        <f>+I11+IF('Liquidazione Iva'!J23&gt;0,'Liquidazione Iva'!J23,0)</f>
        <v>42072.5</v>
      </c>
      <c r="K11" s="56">
        <f>+J11+IF('Liquidazione Iva'!K23&gt;0,'Liquidazione Iva'!K23,0)</f>
        <v>42072.5</v>
      </c>
      <c r="L11" s="56">
        <f>+K11+IF('Liquidazione Iva'!L23&gt;0,'Liquidazione Iva'!L23,0)</f>
        <v>42072.5</v>
      </c>
      <c r="M11" s="56">
        <f>+L11+IF('Liquidazione Iva'!M23&gt;0,'Liquidazione Iva'!M23,0)</f>
        <v>42072.5</v>
      </c>
      <c r="N11" s="56">
        <f>+M11+IF('Liquidazione Iva'!N23&gt;0,'Liquidazione Iva'!N23,0)</f>
        <v>42072.5</v>
      </c>
      <c r="O11" s="56">
        <f>+N11+IF('Liquidazione Iva'!O23&gt;0,'Liquidazione Iva'!O23,0)</f>
        <v>42072.5</v>
      </c>
      <c r="P11" s="56">
        <f>+O11+IF('Liquidazione Iva'!P23&gt;0,'Liquidazione Iva'!P23,0)</f>
        <v>42072.5</v>
      </c>
      <c r="Q11" s="56">
        <f>+P11+IF('Liquidazione Iva'!Q23&gt;0,'Liquidazione Iva'!Q23,0)</f>
        <v>42072.5</v>
      </c>
      <c r="R11" s="56">
        <f>+Q11+IF('Liquidazione Iva'!R23&gt;0,'Liquidazione Iva'!R23,0)</f>
        <v>42072.5</v>
      </c>
      <c r="S11" s="56">
        <f>+R11+IF('Liquidazione Iva'!S23&gt;0,'Liquidazione Iva'!S23,0)</f>
        <v>42072.5</v>
      </c>
      <c r="T11" s="56">
        <f>+S11+IF('Liquidazione Iva'!T23&gt;0,'Liquidazione Iva'!T23,0)</f>
        <v>42072.5</v>
      </c>
      <c r="U11" s="56">
        <f>+T11+IF('Liquidazione Iva'!U23&gt;0,'Liquidazione Iva'!U23,0)</f>
        <v>42072.5</v>
      </c>
      <c r="V11" s="56">
        <f>+U11+IF('Liquidazione Iva'!V23&gt;0,'Liquidazione Iva'!V23,0)</f>
        <v>42072.5</v>
      </c>
      <c r="W11" s="56">
        <f>+V11+IF('Liquidazione Iva'!W23&gt;0,'Liquidazione Iva'!W23,0)</f>
        <v>42072.5</v>
      </c>
      <c r="X11" s="56">
        <f>+W11+IF('Liquidazione Iva'!X23&gt;0,'Liquidazione Iva'!X23,0)</f>
        <v>42072.5</v>
      </c>
      <c r="Y11" s="56">
        <f>+X11+IF('Liquidazione Iva'!Y23&gt;0,'Liquidazione Iva'!Y23,0)</f>
        <v>42072.5</v>
      </c>
      <c r="Z11" s="56">
        <f>+Y11+IF('Liquidazione Iva'!Z23&gt;0,'Liquidazione Iva'!Z23,0)</f>
        <v>42072.5</v>
      </c>
      <c r="AA11" s="56">
        <f>+Z11+IF('Liquidazione Iva'!AA23&gt;0,'Liquidazione Iva'!AA23,0)</f>
        <v>42072.5</v>
      </c>
      <c r="AB11" s="56">
        <f>+AA11+IF('Liquidazione Iva'!AB23&gt;0,'Liquidazione Iva'!AB23,0)</f>
        <v>42072.5</v>
      </c>
      <c r="AC11" s="56">
        <f>+AB11+IF('Liquidazione Iva'!AC23&gt;0,'Liquidazione Iva'!AC23,0)</f>
        <v>42282.5</v>
      </c>
      <c r="AD11" s="56">
        <f>+AC11+IF('Liquidazione Iva'!AD23&gt;0,'Liquidazione Iva'!AD23,0)</f>
        <v>42282.5</v>
      </c>
      <c r="AE11" s="56">
        <f>+AD11+IF('Liquidazione Iva'!AE23&gt;0,'Liquidazione Iva'!AE23,0)</f>
        <v>42282.5</v>
      </c>
      <c r="AF11" s="56">
        <f>+AE11+IF('Liquidazione Iva'!AF23&gt;0,'Liquidazione Iva'!AF23,0)</f>
        <v>42282.5</v>
      </c>
      <c r="AG11" s="56">
        <f>+AF11+IF('Liquidazione Iva'!AG23&gt;0,'Liquidazione Iva'!AG23,0)</f>
        <v>42282.5</v>
      </c>
      <c r="AH11" s="56">
        <f>+AG11+IF('Liquidazione Iva'!AH23&gt;0,'Liquidazione Iva'!AH23,0)</f>
        <v>42282.5</v>
      </c>
      <c r="AI11" s="56">
        <f>+AH11+IF('Liquidazione Iva'!AI23&gt;0,'Liquidazione Iva'!AI23,0)</f>
        <v>42282.5</v>
      </c>
      <c r="AJ11" s="56">
        <f>+AI11+IF('Liquidazione Iva'!AJ23&gt;0,'Liquidazione Iva'!AJ23,0)</f>
        <v>42282.5</v>
      </c>
      <c r="AK11" s="56">
        <f>+AJ11+IF('Liquidazione Iva'!AK23&gt;0,'Liquidazione Iva'!AK23,0)</f>
        <v>42282.5</v>
      </c>
      <c r="AL11" s="56">
        <f>+AK11+IF('Liquidazione Iva'!AL23&gt;0,'Liquidazione Iva'!AL23,0)</f>
        <v>42282.5</v>
      </c>
    </row>
    <row r="12" spans="1:38" x14ac:dyDescent="0.2">
      <c r="A12" s="1" t="s">
        <v>7</v>
      </c>
      <c r="B12" s="56">
        <v>0</v>
      </c>
      <c r="C12" s="56">
        <f t="shared" si="24"/>
        <v>0</v>
      </c>
      <c r="D12" s="56">
        <f t="shared" ref="D12" si="60">+C12</f>
        <v>0</v>
      </c>
      <c r="E12" s="56">
        <f t="shared" ref="E12" si="61">+D12</f>
        <v>0</v>
      </c>
      <c r="F12" s="56">
        <f t="shared" ref="F12" si="62">+E12</f>
        <v>0</v>
      </c>
      <c r="G12" s="56">
        <f t="shared" ref="G12" si="63">+F12</f>
        <v>0</v>
      </c>
      <c r="H12" s="56">
        <f t="shared" ref="H12" si="64">+G12</f>
        <v>0</v>
      </c>
      <c r="I12" s="56">
        <f t="shared" ref="I12" si="65">+H12</f>
        <v>0</v>
      </c>
      <c r="J12" s="56">
        <f t="shared" ref="J12" si="66">+I12</f>
        <v>0</v>
      </c>
      <c r="K12" s="56">
        <f t="shared" ref="K12" si="67">+J12</f>
        <v>0</v>
      </c>
      <c r="L12" s="56">
        <f t="shared" ref="L12" si="68">+K12</f>
        <v>0</v>
      </c>
      <c r="M12" s="56">
        <f t="shared" ref="M12" si="69">+L12</f>
        <v>0</v>
      </c>
      <c r="N12" s="56">
        <f t="shared" ref="N12" si="70">+M12</f>
        <v>0</v>
      </c>
      <c r="O12" s="56">
        <f t="shared" ref="O12" si="71">+N12</f>
        <v>0</v>
      </c>
      <c r="P12" s="56">
        <f t="shared" ref="P12" si="72">+O12</f>
        <v>0</v>
      </c>
      <c r="Q12" s="56">
        <f t="shared" ref="Q12" si="73">+P12</f>
        <v>0</v>
      </c>
      <c r="R12" s="56">
        <f t="shared" ref="R12" si="74">+Q12</f>
        <v>0</v>
      </c>
      <c r="S12" s="56">
        <f t="shared" ref="S12" si="75">+R12</f>
        <v>0</v>
      </c>
      <c r="T12" s="56">
        <f t="shared" ref="T12" si="76">+S12</f>
        <v>0</v>
      </c>
      <c r="U12" s="56">
        <f t="shared" ref="U12" si="77">+T12</f>
        <v>0</v>
      </c>
      <c r="V12" s="56">
        <f t="shared" ref="V12" si="78">+U12</f>
        <v>0</v>
      </c>
      <c r="W12" s="56">
        <f t="shared" ref="W12" si="79">+V12</f>
        <v>0</v>
      </c>
      <c r="X12" s="56">
        <f t="shared" ref="X12" si="80">+W12</f>
        <v>0</v>
      </c>
      <c r="Y12" s="56">
        <f t="shared" ref="Y12" si="81">+X12</f>
        <v>0</v>
      </c>
      <c r="Z12" s="56">
        <f t="shared" ref="Z12" si="82">+Y12</f>
        <v>0</v>
      </c>
      <c r="AA12" s="56">
        <f t="shared" ref="AA12" si="83">+Z12</f>
        <v>0</v>
      </c>
      <c r="AB12" s="56">
        <f t="shared" ref="AB12" si="84">+AA12</f>
        <v>0</v>
      </c>
      <c r="AC12" s="56">
        <f t="shared" ref="AC12" si="85">+AB12</f>
        <v>0</v>
      </c>
      <c r="AD12" s="56">
        <f t="shared" ref="AD12" si="86">+AC12</f>
        <v>0</v>
      </c>
      <c r="AE12" s="56">
        <f t="shared" ref="AE12" si="87">+AD12</f>
        <v>0</v>
      </c>
      <c r="AF12" s="56">
        <f t="shared" ref="AF12" si="88">+AE12</f>
        <v>0</v>
      </c>
      <c r="AG12" s="56">
        <f t="shared" ref="AG12" si="89">+AF12</f>
        <v>0</v>
      </c>
      <c r="AH12" s="56">
        <f t="shared" ref="AH12" si="90">+AG12</f>
        <v>0</v>
      </c>
      <c r="AI12" s="56">
        <f t="shared" ref="AI12" si="91">+AH12</f>
        <v>0</v>
      </c>
      <c r="AJ12" s="56">
        <f t="shared" ref="AJ12" si="92">+AI12</f>
        <v>0</v>
      </c>
      <c r="AK12" s="56">
        <f t="shared" ref="AK12" si="93">+AJ12</f>
        <v>0</v>
      </c>
      <c r="AL12" s="56">
        <f t="shared" ref="AL12" si="94">+AK12</f>
        <v>0</v>
      </c>
    </row>
    <row r="13" spans="1:38" x14ac:dyDescent="0.2"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</row>
    <row r="14" spans="1:38" x14ac:dyDescent="0.2">
      <c r="A14" s="2" t="s">
        <v>8</v>
      </c>
      <c r="B14" s="57">
        <f>SUM(B15:B16)</f>
        <v>0</v>
      </c>
      <c r="C14" s="57">
        <f>SUM(C15:C16)</f>
        <v>434750</v>
      </c>
      <c r="D14" s="57">
        <f t="shared" ref="D14:N14" si="95">SUM(D15:D16)</f>
        <v>434750</v>
      </c>
      <c r="E14" s="57">
        <f t="shared" si="95"/>
        <v>434750</v>
      </c>
      <c r="F14" s="57">
        <f t="shared" si="95"/>
        <v>434750</v>
      </c>
      <c r="G14" s="57">
        <f t="shared" si="95"/>
        <v>434750</v>
      </c>
      <c r="H14" s="57">
        <f t="shared" si="95"/>
        <v>434750</v>
      </c>
      <c r="I14" s="57">
        <f t="shared" si="95"/>
        <v>434750</v>
      </c>
      <c r="J14" s="57">
        <f t="shared" si="95"/>
        <v>434750</v>
      </c>
      <c r="K14" s="57">
        <f t="shared" si="95"/>
        <v>434750</v>
      </c>
      <c r="L14" s="57">
        <f t="shared" si="95"/>
        <v>434750</v>
      </c>
      <c r="M14" s="57">
        <f t="shared" si="95"/>
        <v>434750</v>
      </c>
      <c r="N14" s="57">
        <f t="shared" si="95"/>
        <v>434750</v>
      </c>
      <c r="O14" s="57">
        <f t="shared" ref="O14" si="96">SUM(O15:O16)</f>
        <v>434750</v>
      </c>
      <c r="P14" s="57">
        <f t="shared" ref="P14" si="97">SUM(P15:P16)</f>
        <v>434750</v>
      </c>
      <c r="Q14" s="57">
        <f t="shared" ref="Q14" si="98">SUM(Q15:Q16)</f>
        <v>434750</v>
      </c>
      <c r="R14" s="57">
        <f t="shared" ref="R14" si="99">SUM(R15:R16)</f>
        <v>434750</v>
      </c>
      <c r="S14" s="57">
        <f t="shared" ref="S14" si="100">SUM(S15:S16)</f>
        <v>434750</v>
      </c>
      <c r="T14" s="57">
        <f t="shared" ref="T14" si="101">SUM(T15:T16)</f>
        <v>434750</v>
      </c>
      <c r="U14" s="57">
        <f t="shared" ref="U14" si="102">SUM(U15:U16)</f>
        <v>434750</v>
      </c>
      <c r="V14" s="57">
        <f t="shared" ref="V14" si="103">SUM(V15:V16)</f>
        <v>434750</v>
      </c>
      <c r="W14" s="57">
        <f t="shared" ref="W14" si="104">SUM(W15:W16)</f>
        <v>434750</v>
      </c>
      <c r="X14" s="57">
        <f t="shared" ref="X14:Y14" si="105">SUM(X15:X16)</f>
        <v>434750</v>
      </c>
      <c r="Y14" s="57">
        <f t="shared" si="105"/>
        <v>434750</v>
      </c>
      <c r="Z14" s="57">
        <f t="shared" ref="Z14" si="106">SUM(Z15:Z16)</f>
        <v>434750</v>
      </c>
      <c r="AA14" s="57">
        <f t="shared" ref="AA14" si="107">SUM(AA15:AA16)</f>
        <v>434750</v>
      </c>
      <c r="AB14" s="57">
        <f t="shared" ref="AB14" si="108">SUM(AB15:AB16)</f>
        <v>434750</v>
      </c>
      <c r="AC14" s="57">
        <f t="shared" ref="AC14" si="109">SUM(AC15:AC16)</f>
        <v>434750</v>
      </c>
      <c r="AD14" s="57">
        <f t="shared" ref="AD14" si="110">SUM(AD15:AD16)</f>
        <v>434750</v>
      </c>
      <c r="AE14" s="57">
        <f t="shared" ref="AE14" si="111">SUM(AE15:AE16)</f>
        <v>434750</v>
      </c>
      <c r="AF14" s="57">
        <f t="shared" ref="AF14" si="112">SUM(AF15:AF16)</f>
        <v>434750</v>
      </c>
      <c r="AG14" s="57">
        <f t="shared" ref="AG14" si="113">SUM(AG15:AG16)</f>
        <v>434750</v>
      </c>
      <c r="AH14" s="57">
        <f t="shared" ref="AH14" si="114">SUM(AH15:AH16)</f>
        <v>434750</v>
      </c>
      <c r="AI14" s="57">
        <f t="shared" ref="AI14:AJ14" si="115">SUM(AI15:AI16)</f>
        <v>434750</v>
      </c>
      <c r="AJ14" s="57">
        <f t="shared" si="115"/>
        <v>434750</v>
      </c>
      <c r="AK14" s="57">
        <f t="shared" ref="AK14" si="116">SUM(AK15:AK16)</f>
        <v>434750</v>
      </c>
      <c r="AL14" s="57">
        <f t="shared" ref="AL14" si="117">SUM(AL15:AL16)</f>
        <v>434750</v>
      </c>
    </row>
    <row r="15" spans="1:38" x14ac:dyDescent="0.2">
      <c r="A15" s="1" t="s">
        <v>9</v>
      </c>
      <c r="B15" s="56">
        <v>0</v>
      </c>
      <c r="C15" s="56">
        <f>+CEm!B10</f>
        <v>175750</v>
      </c>
      <c r="D15" s="56">
        <f>+CEm!C10</f>
        <v>175750</v>
      </c>
      <c r="E15" s="56">
        <f>+CEm!D10</f>
        <v>175750</v>
      </c>
      <c r="F15" s="56">
        <f>+CEm!E10</f>
        <v>175750</v>
      </c>
      <c r="G15" s="56">
        <f>+CEm!F10</f>
        <v>175750</v>
      </c>
      <c r="H15" s="56">
        <f>+CEm!G10</f>
        <v>175750</v>
      </c>
      <c r="I15" s="56">
        <f>+CEm!H10</f>
        <v>175750</v>
      </c>
      <c r="J15" s="56">
        <f>+CEm!I10</f>
        <v>175750</v>
      </c>
      <c r="K15" s="56">
        <f>+CEm!J10</f>
        <v>175750</v>
      </c>
      <c r="L15" s="56">
        <f>+CEm!K10</f>
        <v>175750</v>
      </c>
      <c r="M15" s="56">
        <f>+CEm!L10</f>
        <v>175750</v>
      </c>
      <c r="N15" s="56">
        <f>+CEm!M10</f>
        <v>175750</v>
      </c>
      <c r="O15" s="56">
        <f>+CEm!N10</f>
        <v>175750</v>
      </c>
      <c r="P15" s="56">
        <f>+CEm!O10</f>
        <v>175750</v>
      </c>
      <c r="Q15" s="56">
        <f>+CEm!P10</f>
        <v>175750</v>
      </c>
      <c r="R15" s="56">
        <f>+CEm!Q10</f>
        <v>175750</v>
      </c>
      <c r="S15" s="56">
        <f>+CEm!R10</f>
        <v>175750</v>
      </c>
      <c r="T15" s="56">
        <f>+CEm!S10</f>
        <v>175750</v>
      </c>
      <c r="U15" s="56">
        <f>+CEm!T10</f>
        <v>175750</v>
      </c>
      <c r="V15" s="56">
        <f>+CEm!U10</f>
        <v>175750</v>
      </c>
      <c r="W15" s="56">
        <f>+CEm!V10</f>
        <v>175750</v>
      </c>
      <c r="X15" s="56">
        <f>+CEm!W10</f>
        <v>175750</v>
      </c>
      <c r="Y15" s="56">
        <f>+CEm!X10</f>
        <v>175750</v>
      </c>
      <c r="Z15" s="56">
        <f>+CEm!Y10</f>
        <v>175750</v>
      </c>
      <c r="AA15" s="56">
        <f>+CEm!Z10</f>
        <v>175750</v>
      </c>
      <c r="AB15" s="56">
        <f>+CEm!AA10</f>
        <v>175750</v>
      </c>
      <c r="AC15" s="56">
        <f>+CEm!AB10</f>
        <v>175750</v>
      </c>
      <c r="AD15" s="56">
        <f>+CEm!AC10</f>
        <v>175750</v>
      </c>
      <c r="AE15" s="56">
        <f>+CEm!AD10</f>
        <v>175750</v>
      </c>
      <c r="AF15" s="56">
        <f>+CEm!AE10</f>
        <v>175750</v>
      </c>
      <c r="AG15" s="56">
        <f>+CEm!AF10</f>
        <v>175750</v>
      </c>
      <c r="AH15" s="56">
        <f>+CEm!AG10</f>
        <v>175750</v>
      </c>
      <c r="AI15" s="56">
        <f>+CEm!AH10</f>
        <v>175750</v>
      </c>
      <c r="AJ15" s="56">
        <f>+CEm!AI10</f>
        <v>175750</v>
      </c>
      <c r="AK15" s="56">
        <f>+CEm!AJ10</f>
        <v>175750</v>
      </c>
      <c r="AL15" s="56">
        <f>+CEm!AK10</f>
        <v>175750</v>
      </c>
    </row>
    <row r="16" spans="1:38" x14ac:dyDescent="0.2">
      <c r="A16" s="1" t="s">
        <v>10</v>
      </c>
      <c r="B16" s="56">
        <v>0</v>
      </c>
      <c r="C16" s="56">
        <f>+CEm!B5</f>
        <v>259000</v>
      </c>
      <c r="D16" s="56">
        <f>+CEm!C5</f>
        <v>259000</v>
      </c>
      <c r="E16" s="56">
        <f>+CEm!D5</f>
        <v>259000</v>
      </c>
      <c r="F16" s="56">
        <f>+CEm!E5</f>
        <v>259000</v>
      </c>
      <c r="G16" s="56">
        <f>+CEm!F5</f>
        <v>259000</v>
      </c>
      <c r="H16" s="56">
        <f>+CEm!G5</f>
        <v>259000</v>
      </c>
      <c r="I16" s="56">
        <f>+CEm!H5</f>
        <v>259000</v>
      </c>
      <c r="J16" s="56">
        <f>+CEm!I5</f>
        <v>259000</v>
      </c>
      <c r="K16" s="56">
        <f>+CEm!J5</f>
        <v>259000</v>
      </c>
      <c r="L16" s="56">
        <f>+CEm!K5</f>
        <v>259000</v>
      </c>
      <c r="M16" s="56">
        <f>+CEm!L5</f>
        <v>259000</v>
      </c>
      <c r="N16" s="56">
        <f>+CEm!M5</f>
        <v>259000</v>
      </c>
      <c r="O16" s="56">
        <f>+CEm!N5</f>
        <v>259000</v>
      </c>
      <c r="P16" s="56">
        <f>+CEm!O5</f>
        <v>259000</v>
      </c>
      <c r="Q16" s="56">
        <f>+CEm!P5</f>
        <v>259000</v>
      </c>
      <c r="R16" s="56">
        <f>+CEm!Q5</f>
        <v>259000</v>
      </c>
      <c r="S16" s="56">
        <f>+CEm!R5</f>
        <v>259000</v>
      </c>
      <c r="T16" s="56">
        <f>+CEm!S5</f>
        <v>259000</v>
      </c>
      <c r="U16" s="56">
        <f>+CEm!T5</f>
        <v>259000</v>
      </c>
      <c r="V16" s="56">
        <f>+CEm!U5</f>
        <v>259000</v>
      </c>
      <c r="W16" s="56">
        <f>+CEm!V5</f>
        <v>259000</v>
      </c>
      <c r="X16" s="56">
        <f>+CEm!W5</f>
        <v>259000</v>
      </c>
      <c r="Y16" s="56">
        <f>+CEm!X5</f>
        <v>259000</v>
      </c>
      <c r="Z16" s="56">
        <f>+CEm!Y5</f>
        <v>259000</v>
      </c>
      <c r="AA16" s="56">
        <f>+CEm!Z5</f>
        <v>259000</v>
      </c>
      <c r="AB16" s="56">
        <f>+CEm!AA5</f>
        <v>259000</v>
      </c>
      <c r="AC16" s="56">
        <f>+CEm!AB5</f>
        <v>259000</v>
      </c>
      <c r="AD16" s="56">
        <f>+CEm!AC5</f>
        <v>259000</v>
      </c>
      <c r="AE16" s="56">
        <f>+CEm!AD5</f>
        <v>259000</v>
      </c>
      <c r="AF16" s="56">
        <f>+CEm!AE5</f>
        <v>259000</v>
      </c>
      <c r="AG16" s="56">
        <f>+CEm!AF5</f>
        <v>259000</v>
      </c>
      <c r="AH16" s="56">
        <f>+CEm!AG5</f>
        <v>259000</v>
      </c>
      <c r="AI16" s="56">
        <f>+CEm!AH5</f>
        <v>259000</v>
      </c>
      <c r="AJ16" s="56">
        <f>+CEm!AI5</f>
        <v>259000</v>
      </c>
      <c r="AK16" s="56">
        <f>+CEm!AJ5</f>
        <v>259000</v>
      </c>
      <c r="AL16" s="56">
        <f>+CEm!AK5</f>
        <v>259000</v>
      </c>
    </row>
    <row r="17" spans="1:38" x14ac:dyDescent="0.2">
      <c r="A17" s="4"/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</row>
    <row r="18" spans="1:38" x14ac:dyDescent="0.2">
      <c r="A18" s="4"/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</row>
    <row r="19" spans="1:38" x14ac:dyDescent="0.2">
      <c r="A19" s="2" t="s">
        <v>11</v>
      </c>
      <c r="B19" s="57">
        <f>+B20-B22+B23-B26</f>
        <v>0</v>
      </c>
      <c r="C19" s="57">
        <f ca="1">+C20-C22+C23-C26</f>
        <v>164166.66666666666</v>
      </c>
      <c r="D19" s="57">
        <f t="shared" ref="D19:N19" ca="1" si="118">+D20-D22+D23-D26</f>
        <v>158333.33333333334</v>
      </c>
      <c r="E19" s="57">
        <f t="shared" ca="1" si="118"/>
        <v>154466.66666666666</v>
      </c>
      <c r="F19" s="57">
        <f t="shared" ca="1" si="118"/>
        <v>148600</v>
      </c>
      <c r="G19" s="57">
        <f t="shared" ca="1" si="118"/>
        <v>144700</v>
      </c>
      <c r="H19" s="57">
        <f t="shared" ca="1" si="118"/>
        <v>138800</v>
      </c>
      <c r="I19" s="57">
        <f t="shared" ca="1" si="118"/>
        <v>132900</v>
      </c>
      <c r="J19" s="57">
        <f t="shared" ca="1" si="118"/>
        <v>127000</v>
      </c>
      <c r="K19" s="57">
        <f t="shared" ca="1" si="118"/>
        <v>121099.99999999999</v>
      </c>
      <c r="L19" s="57">
        <f t="shared" ca="1" si="118"/>
        <v>115200</v>
      </c>
      <c r="M19" s="57">
        <f t="shared" ca="1" si="118"/>
        <v>109300</v>
      </c>
      <c r="N19" s="57">
        <f t="shared" ca="1" si="118"/>
        <v>103399.99999999997</v>
      </c>
      <c r="O19" s="57">
        <f t="shared" ref="O19" ca="1" si="119">+O20-O22+O23-O26</f>
        <v>97499.999999999985</v>
      </c>
      <c r="P19" s="57">
        <f t="shared" ref="P19" ca="1" si="120">+P20-P22+P23-P26</f>
        <v>91600</v>
      </c>
      <c r="Q19" s="57">
        <f t="shared" ref="Q19" ca="1" si="121">+Q20-Q22+Q23-Q26</f>
        <v>85699.999999999985</v>
      </c>
      <c r="R19" s="57">
        <f t="shared" ref="R19" ca="1" si="122">+R20-R22+R23-R26</f>
        <v>79800</v>
      </c>
      <c r="S19" s="57">
        <f t="shared" ref="S19" ca="1" si="123">+S20-S22+S23-S26</f>
        <v>73900.000000000015</v>
      </c>
      <c r="T19" s="57">
        <f t="shared" ref="T19" ca="1" si="124">+T20-T22+T23-T26</f>
        <v>68000</v>
      </c>
      <c r="U19" s="57">
        <f t="shared" ref="U19" ca="1" si="125">+U20-U22+U23-U26</f>
        <v>62100.000000000015</v>
      </c>
      <c r="V19" s="57">
        <f t="shared" ref="V19" ca="1" si="126">+V20-V22+V23-V26</f>
        <v>56200.000000000029</v>
      </c>
      <c r="W19" s="57">
        <f t="shared" ref="W19" ca="1" si="127">+W20-W22+W23-W26</f>
        <v>50300.000000000015</v>
      </c>
      <c r="X19" s="57">
        <f t="shared" ref="X19:Y19" ca="1" si="128">+X20-X22+X23-X26</f>
        <v>44400.000000000029</v>
      </c>
      <c r="Y19" s="57">
        <f t="shared" ca="1" si="128"/>
        <v>38500.000000000044</v>
      </c>
      <c r="Z19" s="57">
        <f t="shared" ref="Z19" ca="1" si="129">+Z20-Z22+Z23-Z26</f>
        <v>32600.000000000029</v>
      </c>
      <c r="AA19" s="57">
        <f t="shared" ref="AA19" ca="1" si="130">+AA20-AA22+AA23-AA26</f>
        <v>31700.000000000044</v>
      </c>
      <c r="AB19" s="57">
        <f t="shared" ref="AB19" ca="1" si="131">+AB20-AB22+AB23-AB26</f>
        <v>30800.000000000029</v>
      </c>
      <c r="AC19" s="57">
        <f t="shared" ref="AC19" ca="1" si="132">+AC20-AC22+AC23-AC26</f>
        <v>29900.000000000015</v>
      </c>
      <c r="AD19" s="57">
        <f t="shared" ref="AD19" ca="1" si="133">+AD20-AD22+AD23-AD26</f>
        <v>29000.000000000029</v>
      </c>
      <c r="AE19" s="57">
        <f t="shared" ref="AE19" ca="1" si="134">+AE20-AE22+AE23-AE26</f>
        <v>28100.000000000015</v>
      </c>
      <c r="AF19" s="57">
        <f t="shared" ref="AF19" ca="1" si="135">+AF20-AF22+AF23-AF26</f>
        <v>27200.000000000029</v>
      </c>
      <c r="AG19" s="57">
        <f t="shared" ref="AG19" ca="1" si="136">+AG20-AG22+AG23-AG26</f>
        <v>26300.000000000015</v>
      </c>
      <c r="AH19" s="57">
        <f t="shared" ref="AH19" ca="1" si="137">+AH20-AH22+AH23-AH26</f>
        <v>25400</v>
      </c>
      <c r="AI19" s="57">
        <f t="shared" ref="AI19:AJ19" ca="1" si="138">+AI20-AI22+AI23-AI26</f>
        <v>24500.000000000015</v>
      </c>
      <c r="AJ19" s="57">
        <f t="shared" ca="1" si="138"/>
        <v>23600</v>
      </c>
      <c r="AK19" s="57">
        <f t="shared" ref="AK19" ca="1" si="139">+AK20-AK22+AK23-AK26</f>
        <v>22699.999999999985</v>
      </c>
      <c r="AL19" s="57">
        <f t="shared" ref="AL19" ca="1" si="140">+AL20-AL22+AL23-AL26</f>
        <v>21800</v>
      </c>
    </row>
    <row r="20" spans="1:38" x14ac:dyDescent="0.2">
      <c r="A20" s="4" t="s">
        <v>12</v>
      </c>
      <c r="B20" s="57">
        <f>+B21</f>
        <v>0</v>
      </c>
      <c r="C20" s="57">
        <f ca="1">+C21</f>
        <v>20000</v>
      </c>
      <c r="D20" s="57">
        <f t="shared" ref="D20:N20" ca="1" si="141">+D21</f>
        <v>20000</v>
      </c>
      <c r="E20" s="57">
        <f t="shared" ca="1" si="141"/>
        <v>22000</v>
      </c>
      <c r="F20" s="57">
        <f t="shared" ca="1" si="141"/>
        <v>22000</v>
      </c>
      <c r="G20" s="57">
        <f t="shared" ca="1" si="141"/>
        <v>22000</v>
      </c>
      <c r="H20" s="57">
        <f t="shared" ca="1" si="141"/>
        <v>22000</v>
      </c>
      <c r="I20" s="57">
        <f t="shared" ca="1" si="141"/>
        <v>22000</v>
      </c>
      <c r="J20" s="57">
        <f t="shared" ca="1" si="141"/>
        <v>22000</v>
      </c>
      <c r="K20" s="57">
        <f t="shared" ca="1" si="141"/>
        <v>22000</v>
      </c>
      <c r="L20" s="57">
        <f t="shared" ca="1" si="141"/>
        <v>22000</v>
      </c>
      <c r="M20" s="57">
        <f t="shared" ca="1" si="141"/>
        <v>22000</v>
      </c>
      <c r="N20" s="57">
        <f t="shared" ca="1" si="141"/>
        <v>22000</v>
      </c>
      <c r="O20" s="57">
        <f t="shared" ref="O20" ca="1" si="142">+O21</f>
        <v>22000</v>
      </c>
      <c r="P20" s="57">
        <f t="shared" ref="P20" ca="1" si="143">+P21</f>
        <v>22000</v>
      </c>
      <c r="Q20" s="57">
        <f t="shared" ref="Q20" ca="1" si="144">+Q21</f>
        <v>22000</v>
      </c>
      <c r="R20" s="57">
        <f t="shared" ref="R20" ca="1" si="145">+R21</f>
        <v>22000</v>
      </c>
      <c r="S20" s="57">
        <f t="shared" ref="S20" ca="1" si="146">+S21</f>
        <v>22000</v>
      </c>
      <c r="T20" s="57">
        <f t="shared" ref="T20" ca="1" si="147">+T21</f>
        <v>22000</v>
      </c>
      <c r="U20" s="57">
        <f t="shared" ref="U20" ca="1" si="148">+U21</f>
        <v>22000</v>
      </c>
      <c r="V20" s="57">
        <f t="shared" ref="V20" ca="1" si="149">+V21</f>
        <v>22000</v>
      </c>
      <c r="W20" s="57">
        <f t="shared" ref="W20" ca="1" si="150">+W21</f>
        <v>22000</v>
      </c>
      <c r="X20" s="57">
        <f t="shared" ref="X20:Y20" ca="1" si="151">+X21</f>
        <v>22000</v>
      </c>
      <c r="Y20" s="57">
        <f t="shared" ca="1" si="151"/>
        <v>22000</v>
      </c>
      <c r="Z20" s="57">
        <f t="shared" ref="Z20" ca="1" si="152">+Z21</f>
        <v>22000</v>
      </c>
      <c r="AA20" s="57">
        <f t="shared" ref="AA20" ca="1" si="153">+AA21</f>
        <v>22000</v>
      </c>
      <c r="AB20" s="57">
        <f t="shared" ref="AB20" ca="1" si="154">+AB21</f>
        <v>22000</v>
      </c>
      <c r="AC20" s="57">
        <f t="shared" ref="AC20" ca="1" si="155">+AC21</f>
        <v>22000</v>
      </c>
      <c r="AD20" s="57">
        <f t="shared" ref="AD20" ca="1" si="156">+AD21</f>
        <v>22000</v>
      </c>
      <c r="AE20" s="57">
        <f t="shared" ref="AE20" ca="1" si="157">+AE21</f>
        <v>22000</v>
      </c>
      <c r="AF20" s="57">
        <f t="shared" ref="AF20" ca="1" si="158">+AF21</f>
        <v>22000</v>
      </c>
      <c r="AG20" s="57">
        <f t="shared" ref="AG20" ca="1" si="159">+AG21</f>
        <v>22000</v>
      </c>
      <c r="AH20" s="57">
        <f t="shared" ref="AH20" ca="1" si="160">+AH21</f>
        <v>22000</v>
      </c>
      <c r="AI20" s="57">
        <f t="shared" ref="AI20:AJ20" ca="1" si="161">+AI21</f>
        <v>22000</v>
      </c>
      <c r="AJ20" s="57">
        <f t="shared" ca="1" si="161"/>
        <v>22000</v>
      </c>
      <c r="AK20" s="57">
        <f t="shared" ref="AK20" ca="1" si="162">+AK21</f>
        <v>22000</v>
      </c>
      <c r="AL20" s="57">
        <f t="shared" ref="AL20" ca="1" si="163">+AL21</f>
        <v>22000</v>
      </c>
    </row>
    <row r="21" spans="1:38" x14ac:dyDescent="0.2">
      <c r="A21" s="1" t="s">
        <v>13</v>
      </c>
      <c r="B21" s="56">
        <v>0</v>
      </c>
      <c r="C21" s="56">
        <f ca="1">+B21+'Variazioni Patrimoniali'!D7</f>
        <v>20000</v>
      </c>
      <c r="D21" s="56">
        <f ca="1">+C21+'Variazioni Patrimoniali'!E7</f>
        <v>20000</v>
      </c>
      <c r="E21" s="56">
        <f ca="1">+D21+'Variazioni Patrimoniali'!F7</f>
        <v>22000</v>
      </c>
      <c r="F21" s="56">
        <f ca="1">+E21+'Variazioni Patrimoniali'!G7</f>
        <v>22000</v>
      </c>
      <c r="G21" s="56">
        <f ca="1">+F21+'Variazioni Patrimoniali'!H7</f>
        <v>22000</v>
      </c>
      <c r="H21" s="56">
        <f ca="1">+G21+'Variazioni Patrimoniali'!I7</f>
        <v>22000</v>
      </c>
      <c r="I21" s="56">
        <f ca="1">+H21+'Variazioni Patrimoniali'!J7</f>
        <v>22000</v>
      </c>
      <c r="J21" s="56">
        <f ca="1">+I21+'Variazioni Patrimoniali'!K7</f>
        <v>22000</v>
      </c>
      <c r="K21" s="56">
        <f ca="1">+J21+'Variazioni Patrimoniali'!L7</f>
        <v>22000</v>
      </c>
      <c r="L21" s="56">
        <f ca="1">+K21+'Variazioni Patrimoniali'!M7</f>
        <v>22000</v>
      </c>
      <c r="M21" s="56">
        <f ca="1">+L21+'Variazioni Patrimoniali'!N7</f>
        <v>22000</v>
      </c>
      <c r="N21" s="56">
        <f ca="1">+M21+'Variazioni Patrimoniali'!O7</f>
        <v>22000</v>
      </c>
      <c r="O21" s="56">
        <f ca="1">+N21+'Variazioni Patrimoniali'!P7</f>
        <v>22000</v>
      </c>
      <c r="P21" s="56">
        <f ca="1">+O21+'Variazioni Patrimoniali'!Q7</f>
        <v>22000</v>
      </c>
      <c r="Q21" s="56">
        <f ca="1">+P21+'Variazioni Patrimoniali'!R7</f>
        <v>22000</v>
      </c>
      <c r="R21" s="56">
        <f ca="1">+Q21+'Variazioni Patrimoniali'!S7</f>
        <v>22000</v>
      </c>
      <c r="S21" s="56">
        <f ca="1">+R21+'Variazioni Patrimoniali'!T7</f>
        <v>22000</v>
      </c>
      <c r="T21" s="56">
        <f ca="1">+S21+'Variazioni Patrimoniali'!U7</f>
        <v>22000</v>
      </c>
      <c r="U21" s="56">
        <f ca="1">+T21+'Variazioni Patrimoniali'!V7</f>
        <v>22000</v>
      </c>
      <c r="V21" s="56">
        <f ca="1">+U21+'Variazioni Patrimoniali'!W7</f>
        <v>22000</v>
      </c>
      <c r="W21" s="56">
        <f ca="1">+V21+'Variazioni Patrimoniali'!X7</f>
        <v>22000</v>
      </c>
      <c r="X21" s="56">
        <f ca="1">+W21+'Variazioni Patrimoniali'!Y7</f>
        <v>22000</v>
      </c>
      <c r="Y21" s="56">
        <f ca="1">+X21+'Variazioni Patrimoniali'!Z7</f>
        <v>22000</v>
      </c>
      <c r="Z21" s="56">
        <f ca="1">+Y21+'Variazioni Patrimoniali'!AA7</f>
        <v>22000</v>
      </c>
      <c r="AA21" s="56">
        <f ca="1">+Z21+'Variazioni Patrimoniali'!AB7</f>
        <v>22000</v>
      </c>
      <c r="AB21" s="56">
        <f ca="1">+AA21+'Variazioni Patrimoniali'!AC7</f>
        <v>22000</v>
      </c>
      <c r="AC21" s="56">
        <f ca="1">+AB21+'Variazioni Patrimoniali'!AD7</f>
        <v>22000</v>
      </c>
      <c r="AD21" s="56">
        <f ca="1">+AC21+'Variazioni Patrimoniali'!AE7</f>
        <v>22000</v>
      </c>
      <c r="AE21" s="56">
        <f ca="1">+AD21+'Variazioni Patrimoniali'!AF7</f>
        <v>22000</v>
      </c>
      <c r="AF21" s="56">
        <f ca="1">+AE21+'Variazioni Patrimoniali'!AG7</f>
        <v>22000</v>
      </c>
      <c r="AG21" s="56">
        <f ca="1">+AF21+'Variazioni Patrimoniali'!AH7</f>
        <v>22000</v>
      </c>
      <c r="AH21" s="56">
        <f ca="1">+AG21+'Variazioni Patrimoniali'!AI7</f>
        <v>22000</v>
      </c>
      <c r="AI21" s="56">
        <f ca="1">+AH21+'Variazioni Patrimoniali'!AJ7</f>
        <v>22000</v>
      </c>
      <c r="AJ21" s="56">
        <f ca="1">+AI21+'Variazioni Patrimoniali'!AK7</f>
        <v>22000</v>
      </c>
      <c r="AK21" s="56">
        <f ca="1">+AJ21+'Variazioni Patrimoniali'!AL7</f>
        <v>22000</v>
      </c>
      <c r="AL21" s="56">
        <f ca="1">+AK21+'Variazioni Patrimoniali'!AM7</f>
        <v>22000</v>
      </c>
    </row>
    <row r="22" spans="1:38" x14ac:dyDescent="0.2">
      <c r="A22" s="4" t="s">
        <v>14</v>
      </c>
      <c r="B22" s="57">
        <v>0</v>
      </c>
      <c r="C22" s="57">
        <f ca="1">+B22+CEm!B49</f>
        <v>833.33333333333337</v>
      </c>
      <c r="D22" s="57">
        <f ca="1">+C22+CEm!C49</f>
        <v>1666.6666666666667</v>
      </c>
      <c r="E22" s="57">
        <f ca="1">+D22+CEm!D49</f>
        <v>2533.3333333333335</v>
      </c>
      <c r="F22" s="57">
        <f ca="1">+E22+CEm!E49</f>
        <v>3400</v>
      </c>
      <c r="G22" s="57">
        <f ca="1">+F22+CEm!F49</f>
        <v>4266.666666666667</v>
      </c>
      <c r="H22" s="57">
        <f ca="1">+G22+CEm!G49</f>
        <v>5133.3333333333339</v>
      </c>
      <c r="I22" s="57">
        <f ca="1">+H22+CEm!H49</f>
        <v>6000.0000000000009</v>
      </c>
      <c r="J22" s="57">
        <f ca="1">+I22+CEm!I49</f>
        <v>6866.6666666666679</v>
      </c>
      <c r="K22" s="57">
        <f ca="1">+J22+CEm!J49</f>
        <v>7733.3333333333348</v>
      </c>
      <c r="L22" s="57">
        <f ca="1">+K22+CEm!K49</f>
        <v>8600.0000000000018</v>
      </c>
      <c r="M22" s="57">
        <f ca="1">+L22+CEm!L49</f>
        <v>9466.6666666666679</v>
      </c>
      <c r="N22" s="57">
        <f ca="1">+M22+CEm!M49</f>
        <v>10333.333333333334</v>
      </c>
      <c r="O22" s="57">
        <f ca="1">+N22+CEm!N49</f>
        <v>11200</v>
      </c>
      <c r="P22" s="57">
        <f ca="1">+O22+CEm!O49</f>
        <v>12066.666666666666</v>
      </c>
      <c r="Q22" s="57">
        <f ca="1">+P22+CEm!P49</f>
        <v>12933.333333333332</v>
      </c>
      <c r="R22" s="57">
        <f ca="1">+Q22+CEm!Q49</f>
        <v>13799.999999999998</v>
      </c>
      <c r="S22" s="57">
        <f ca="1">+R22+CEm!R49</f>
        <v>14666.666666666664</v>
      </c>
      <c r="T22" s="57">
        <f ca="1">+S22+CEm!S49</f>
        <v>15533.33333333333</v>
      </c>
      <c r="U22" s="57">
        <f ca="1">+T22+CEm!T49</f>
        <v>16399.999999999996</v>
      </c>
      <c r="V22" s="57">
        <f ca="1">+U22+CEm!U49</f>
        <v>17266.666666666664</v>
      </c>
      <c r="W22" s="57">
        <f ca="1">+V22+CEm!V49</f>
        <v>18133.333333333332</v>
      </c>
      <c r="X22" s="57">
        <f ca="1">+W22+CEm!W49</f>
        <v>19000</v>
      </c>
      <c r="Y22" s="57">
        <f ca="1">+X22+CEm!X49</f>
        <v>19866.666666666668</v>
      </c>
      <c r="Z22" s="57">
        <f ca="1">+Y22+CEm!Y49</f>
        <v>20733.333333333336</v>
      </c>
      <c r="AA22" s="57">
        <f ca="1">+Z22+CEm!Z49</f>
        <v>20766.666666666668</v>
      </c>
      <c r="AB22" s="57">
        <f ca="1">+AA22+CEm!AA49</f>
        <v>20800</v>
      </c>
      <c r="AC22" s="57">
        <f ca="1">+AB22+CEm!AB49</f>
        <v>20833.333333333332</v>
      </c>
      <c r="AD22" s="57">
        <f ca="1">+AC22+CEm!AC49</f>
        <v>20866.666666666664</v>
      </c>
      <c r="AE22" s="57">
        <f ca="1">+AD22+CEm!AD49</f>
        <v>20899.999999999996</v>
      </c>
      <c r="AF22" s="57">
        <f ca="1">+AE22+CEm!AE49</f>
        <v>20933.333333333328</v>
      </c>
      <c r="AG22" s="57">
        <f ca="1">+AF22+CEm!AF49</f>
        <v>20966.666666666661</v>
      </c>
      <c r="AH22" s="57">
        <f ca="1">+AG22+CEm!AG49</f>
        <v>20999.999999999993</v>
      </c>
      <c r="AI22" s="57">
        <f ca="1">+AH22+CEm!AH49</f>
        <v>21033.333333333325</v>
      </c>
      <c r="AJ22" s="57">
        <f ca="1">+AI22+CEm!AI49</f>
        <v>21066.666666666657</v>
      </c>
      <c r="AK22" s="57">
        <f ca="1">+AJ22+CEm!AJ49</f>
        <v>21099.999999999989</v>
      </c>
      <c r="AL22" s="57">
        <f ca="1">+AK22+CEm!AK49</f>
        <v>21133.333333333321</v>
      </c>
    </row>
    <row r="23" spans="1:38" x14ac:dyDescent="0.2">
      <c r="A23" s="4" t="s">
        <v>15</v>
      </c>
      <c r="B23" s="57">
        <f>+B24+B25</f>
        <v>0</v>
      </c>
      <c r="C23" s="57">
        <f ca="1">+C24+C25</f>
        <v>150000</v>
      </c>
      <c r="D23" s="57">
        <f t="shared" ref="D23:N23" ca="1" si="164">+D24+D25</f>
        <v>150000</v>
      </c>
      <c r="E23" s="57">
        <f t="shared" ca="1" si="164"/>
        <v>150000</v>
      </c>
      <c r="F23" s="57">
        <f t="shared" ca="1" si="164"/>
        <v>150000</v>
      </c>
      <c r="G23" s="57">
        <f t="shared" ca="1" si="164"/>
        <v>152000</v>
      </c>
      <c r="H23" s="57">
        <f t="shared" ca="1" si="164"/>
        <v>152000</v>
      </c>
      <c r="I23" s="57">
        <f t="shared" ca="1" si="164"/>
        <v>152000</v>
      </c>
      <c r="J23" s="57">
        <f t="shared" ca="1" si="164"/>
        <v>152000</v>
      </c>
      <c r="K23" s="57">
        <f t="shared" ca="1" si="164"/>
        <v>152000</v>
      </c>
      <c r="L23" s="57">
        <f t="shared" ca="1" si="164"/>
        <v>152000</v>
      </c>
      <c r="M23" s="57">
        <f t="shared" ca="1" si="164"/>
        <v>152000</v>
      </c>
      <c r="N23" s="57">
        <f t="shared" ca="1" si="164"/>
        <v>152000</v>
      </c>
      <c r="O23" s="57">
        <f t="shared" ref="O23" ca="1" si="165">+O24+O25</f>
        <v>152000</v>
      </c>
      <c r="P23" s="57">
        <f t="shared" ref="P23" ca="1" si="166">+P24+P25</f>
        <v>152000</v>
      </c>
      <c r="Q23" s="57">
        <f t="shared" ref="Q23" ca="1" si="167">+Q24+Q25</f>
        <v>152000</v>
      </c>
      <c r="R23" s="57">
        <f t="shared" ref="R23" ca="1" si="168">+R24+R25</f>
        <v>152000</v>
      </c>
      <c r="S23" s="57">
        <f t="shared" ref="S23" ca="1" si="169">+S24+S25</f>
        <v>152000</v>
      </c>
      <c r="T23" s="57">
        <f t="shared" ref="T23" ca="1" si="170">+T24+T25</f>
        <v>152000</v>
      </c>
      <c r="U23" s="57">
        <f t="shared" ref="U23" ca="1" si="171">+U24+U25</f>
        <v>152000</v>
      </c>
      <c r="V23" s="57">
        <f t="shared" ref="V23" ca="1" si="172">+V24+V25</f>
        <v>152000</v>
      </c>
      <c r="W23" s="57">
        <f t="shared" ref="W23" ca="1" si="173">+W24+W25</f>
        <v>152000</v>
      </c>
      <c r="X23" s="57">
        <f t="shared" ref="X23:Y23" ca="1" si="174">+X24+X25</f>
        <v>152000</v>
      </c>
      <c r="Y23" s="57">
        <f t="shared" ca="1" si="174"/>
        <v>152000</v>
      </c>
      <c r="Z23" s="57">
        <f t="shared" ref="Z23" ca="1" si="175">+Z24+Z25</f>
        <v>152000</v>
      </c>
      <c r="AA23" s="57">
        <f t="shared" ref="AA23" ca="1" si="176">+AA24+AA25</f>
        <v>152000</v>
      </c>
      <c r="AB23" s="57">
        <f t="shared" ref="AB23" ca="1" si="177">+AB24+AB25</f>
        <v>152000</v>
      </c>
      <c r="AC23" s="57">
        <f t="shared" ref="AC23" ca="1" si="178">+AC24+AC25</f>
        <v>152000</v>
      </c>
      <c r="AD23" s="57">
        <f t="shared" ref="AD23" ca="1" si="179">+AD24+AD25</f>
        <v>152000</v>
      </c>
      <c r="AE23" s="57">
        <f t="shared" ref="AE23" ca="1" si="180">+AE24+AE25</f>
        <v>152000</v>
      </c>
      <c r="AF23" s="57">
        <f t="shared" ref="AF23" ca="1" si="181">+AF24+AF25</f>
        <v>152000</v>
      </c>
      <c r="AG23" s="57">
        <f t="shared" ref="AG23" ca="1" si="182">+AG24+AG25</f>
        <v>152000</v>
      </c>
      <c r="AH23" s="57">
        <f t="shared" ref="AH23" ca="1" si="183">+AH24+AH25</f>
        <v>152000</v>
      </c>
      <c r="AI23" s="57">
        <f t="shared" ref="AI23:AJ23" ca="1" si="184">+AI24+AI25</f>
        <v>152000</v>
      </c>
      <c r="AJ23" s="57">
        <f t="shared" ca="1" si="184"/>
        <v>152000</v>
      </c>
      <c r="AK23" s="57">
        <f t="shared" ref="AK23" ca="1" si="185">+AK24+AK25</f>
        <v>152000</v>
      </c>
      <c r="AL23" s="57">
        <f t="shared" ref="AL23" ca="1" si="186">+AL24+AL25</f>
        <v>152000</v>
      </c>
    </row>
    <row r="24" spans="1:38" x14ac:dyDescent="0.2">
      <c r="A24" s="1" t="s">
        <v>16</v>
      </c>
      <c r="B24" s="56">
        <v>0</v>
      </c>
      <c r="C24" s="56">
        <f ca="1">+B24+'Variazioni Patrimoniali'!D8</f>
        <v>100000</v>
      </c>
      <c r="D24" s="56">
        <f ca="1">+C24+'Variazioni Patrimoniali'!E8</f>
        <v>100000</v>
      </c>
      <c r="E24" s="56">
        <f ca="1">+D24+'Variazioni Patrimoniali'!F8</f>
        <v>100000</v>
      </c>
      <c r="F24" s="56">
        <f ca="1">+E24+'Variazioni Patrimoniali'!G8</f>
        <v>100000</v>
      </c>
      <c r="G24" s="56">
        <f ca="1">+F24+'Variazioni Patrimoniali'!H8</f>
        <v>102000</v>
      </c>
      <c r="H24" s="56">
        <f ca="1">+G24+'Variazioni Patrimoniali'!I8</f>
        <v>102000</v>
      </c>
      <c r="I24" s="56">
        <f ca="1">+H24+'Variazioni Patrimoniali'!J8</f>
        <v>102000</v>
      </c>
      <c r="J24" s="56">
        <f ca="1">+I24+'Variazioni Patrimoniali'!K8</f>
        <v>102000</v>
      </c>
      <c r="K24" s="56">
        <f ca="1">+J24+'Variazioni Patrimoniali'!L8</f>
        <v>102000</v>
      </c>
      <c r="L24" s="56">
        <f ca="1">+K24+'Variazioni Patrimoniali'!M8</f>
        <v>102000</v>
      </c>
      <c r="M24" s="56">
        <f ca="1">+L24+'Variazioni Patrimoniali'!N8</f>
        <v>102000</v>
      </c>
      <c r="N24" s="56">
        <f ca="1">+M24+'Variazioni Patrimoniali'!O8</f>
        <v>102000</v>
      </c>
      <c r="O24" s="56">
        <f ca="1">+N24+'Variazioni Patrimoniali'!P8</f>
        <v>102000</v>
      </c>
      <c r="P24" s="56">
        <f ca="1">+O24+'Variazioni Patrimoniali'!Q8</f>
        <v>102000</v>
      </c>
      <c r="Q24" s="56">
        <f ca="1">+P24+'Variazioni Patrimoniali'!R8</f>
        <v>102000</v>
      </c>
      <c r="R24" s="56">
        <f ca="1">+Q24+'Variazioni Patrimoniali'!S8</f>
        <v>102000</v>
      </c>
      <c r="S24" s="56">
        <f ca="1">+R24+'Variazioni Patrimoniali'!T8</f>
        <v>102000</v>
      </c>
      <c r="T24" s="56">
        <f ca="1">+S24+'Variazioni Patrimoniali'!U8</f>
        <v>102000</v>
      </c>
      <c r="U24" s="56">
        <f ca="1">+T24+'Variazioni Patrimoniali'!V8</f>
        <v>102000</v>
      </c>
      <c r="V24" s="56">
        <f ca="1">+U24+'Variazioni Patrimoniali'!W8</f>
        <v>102000</v>
      </c>
      <c r="W24" s="56">
        <f ca="1">+V24+'Variazioni Patrimoniali'!X8</f>
        <v>102000</v>
      </c>
      <c r="X24" s="56">
        <f ca="1">+W24+'Variazioni Patrimoniali'!Y8</f>
        <v>102000</v>
      </c>
      <c r="Y24" s="56">
        <f ca="1">+X24+'Variazioni Patrimoniali'!Z8</f>
        <v>102000</v>
      </c>
      <c r="Z24" s="56">
        <f ca="1">+Y24+'Variazioni Patrimoniali'!AA8</f>
        <v>102000</v>
      </c>
      <c r="AA24" s="56">
        <f ca="1">+Z24+'Variazioni Patrimoniali'!AB8</f>
        <v>102000</v>
      </c>
      <c r="AB24" s="56">
        <f ca="1">+AA24+'Variazioni Patrimoniali'!AC8</f>
        <v>102000</v>
      </c>
      <c r="AC24" s="56">
        <f ca="1">+AB24+'Variazioni Patrimoniali'!AD8</f>
        <v>102000</v>
      </c>
      <c r="AD24" s="56">
        <f ca="1">+AC24+'Variazioni Patrimoniali'!AE8</f>
        <v>102000</v>
      </c>
      <c r="AE24" s="56">
        <f ca="1">+AD24+'Variazioni Patrimoniali'!AF8</f>
        <v>102000</v>
      </c>
      <c r="AF24" s="56">
        <f ca="1">+AE24+'Variazioni Patrimoniali'!AG8</f>
        <v>102000</v>
      </c>
      <c r="AG24" s="56">
        <f ca="1">+AF24+'Variazioni Patrimoniali'!AH8</f>
        <v>102000</v>
      </c>
      <c r="AH24" s="56">
        <f ca="1">+AG24+'Variazioni Patrimoniali'!AI8</f>
        <v>102000</v>
      </c>
      <c r="AI24" s="56">
        <f ca="1">+AH24+'Variazioni Patrimoniali'!AJ8</f>
        <v>102000</v>
      </c>
      <c r="AJ24" s="56">
        <f ca="1">+AI24+'Variazioni Patrimoniali'!AK8</f>
        <v>102000</v>
      </c>
      <c r="AK24" s="56">
        <f ca="1">+AJ24+'Variazioni Patrimoniali'!AL8</f>
        <v>102000</v>
      </c>
      <c r="AL24" s="56">
        <f ca="1">+AK24+'Variazioni Patrimoniali'!AM8</f>
        <v>102000</v>
      </c>
    </row>
    <row r="25" spans="1:38" x14ac:dyDescent="0.2">
      <c r="A25" s="1" t="s">
        <v>17</v>
      </c>
      <c r="B25" s="56">
        <v>0</v>
      </c>
      <c r="C25" s="56">
        <f ca="1">+B25+'Variazioni Patrimoniali'!D9</f>
        <v>50000</v>
      </c>
      <c r="D25" s="56">
        <f ca="1">+C25+'Variazioni Patrimoniali'!E9</f>
        <v>50000</v>
      </c>
      <c r="E25" s="56">
        <f ca="1">+D25+'Variazioni Patrimoniali'!F9</f>
        <v>50000</v>
      </c>
      <c r="F25" s="56">
        <f ca="1">+E25+'Variazioni Patrimoniali'!G9</f>
        <v>50000</v>
      </c>
      <c r="G25" s="56">
        <f ca="1">+F25+'Variazioni Patrimoniali'!H9</f>
        <v>50000</v>
      </c>
      <c r="H25" s="56">
        <f ca="1">+G25+'Variazioni Patrimoniali'!I9</f>
        <v>50000</v>
      </c>
      <c r="I25" s="56">
        <f ca="1">+H25+'Variazioni Patrimoniali'!J9</f>
        <v>50000</v>
      </c>
      <c r="J25" s="56">
        <f ca="1">+I25+'Variazioni Patrimoniali'!K9</f>
        <v>50000</v>
      </c>
      <c r="K25" s="56">
        <f ca="1">+J25+'Variazioni Patrimoniali'!L9</f>
        <v>50000</v>
      </c>
      <c r="L25" s="56">
        <f ca="1">+K25+'Variazioni Patrimoniali'!M9</f>
        <v>50000</v>
      </c>
      <c r="M25" s="56">
        <f ca="1">+L25+'Variazioni Patrimoniali'!N9</f>
        <v>50000</v>
      </c>
      <c r="N25" s="56">
        <f ca="1">+M25+'Variazioni Patrimoniali'!O9</f>
        <v>50000</v>
      </c>
      <c r="O25" s="56">
        <f ca="1">+N25+'Variazioni Patrimoniali'!P9</f>
        <v>50000</v>
      </c>
      <c r="P25" s="56">
        <f ca="1">+O25+'Variazioni Patrimoniali'!Q9</f>
        <v>50000</v>
      </c>
      <c r="Q25" s="56">
        <f ca="1">+P25+'Variazioni Patrimoniali'!R9</f>
        <v>50000</v>
      </c>
      <c r="R25" s="56">
        <f ca="1">+Q25+'Variazioni Patrimoniali'!S9</f>
        <v>50000</v>
      </c>
      <c r="S25" s="56">
        <f ca="1">+R25+'Variazioni Patrimoniali'!T9</f>
        <v>50000</v>
      </c>
      <c r="T25" s="56">
        <f ca="1">+S25+'Variazioni Patrimoniali'!U9</f>
        <v>50000</v>
      </c>
      <c r="U25" s="56">
        <f ca="1">+T25+'Variazioni Patrimoniali'!V9</f>
        <v>50000</v>
      </c>
      <c r="V25" s="56">
        <f ca="1">+U25+'Variazioni Patrimoniali'!W9</f>
        <v>50000</v>
      </c>
      <c r="W25" s="56">
        <f ca="1">+V25+'Variazioni Patrimoniali'!X9</f>
        <v>50000</v>
      </c>
      <c r="X25" s="56">
        <f ca="1">+W25+'Variazioni Patrimoniali'!Y9</f>
        <v>50000</v>
      </c>
      <c r="Y25" s="56">
        <f ca="1">+X25+'Variazioni Patrimoniali'!Z9</f>
        <v>50000</v>
      </c>
      <c r="Z25" s="56">
        <f ca="1">+Y25+'Variazioni Patrimoniali'!AA9</f>
        <v>50000</v>
      </c>
      <c r="AA25" s="56">
        <f ca="1">+Z25+'Variazioni Patrimoniali'!AB9</f>
        <v>50000</v>
      </c>
      <c r="AB25" s="56">
        <f ca="1">+AA25+'Variazioni Patrimoniali'!AC9</f>
        <v>50000</v>
      </c>
      <c r="AC25" s="56">
        <f ca="1">+AB25+'Variazioni Patrimoniali'!AD9</f>
        <v>50000</v>
      </c>
      <c r="AD25" s="56">
        <f ca="1">+AC25+'Variazioni Patrimoniali'!AE9</f>
        <v>50000</v>
      </c>
      <c r="AE25" s="56">
        <f ca="1">+AD25+'Variazioni Patrimoniali'!AF9</f>
        <v>50000</v>
      </c>
      <c r="AF25" s="56">
        <f ca="1">+AE25+'Variazioni Patrimoniali'!AG9</f>
        <v>50000</v>
      </c>
      <c r="AG25" s="56">
        <f ca="1">+AF25+'Variazioni Patrimoniali'!AH9</f>
        <v>50000</v>
      </c>
      <c r="AH25" s="56">
        <f ca="1">+AG25+'Variazioni Patrimoniali'!AI9</f>
        <v>50000</v>
      </c>
      <c r="AI25" s="56">
        <f ca="1">+AH25+'Variazioni Patrimoniali'!AJ9</f>
        <v>50000</v>
      </c>
      <c r="AJ25" s="56">
        <f ca="1">+AI25+'Variazioni Patrimoniali'!AK9</f>
        <v>50000</v>
      </c>
      <c r="AK25" s="56">
        <f ca="1">+AJ25+'Variazioni Patrimoniali'!AL9</f>
        <v>50000</v>
      </c>
      <c r="AL25" s="56">
        <f ca="1">+AK25+'Variazioni Patrimoniali'!AM9</f>
        <v>50000</v>
      </c>
    </row>
    <row r="26" spans="1:38" x14ac:dyDescent="0.2">
      <c r="A26" s="4" t="s">
        <v>18</v>
      </c>
      <c r="B26" s="57">
        <v>0</v>
      </c>
      <c r="C26" s="57">
        <f ca="1">+B26+CEm!B50</f>
        <v>5000</v>
      </c>
      <c r="D26" s="57">
        <f ca="1">+C26+CEm!C50</f>
        <v>10000</v>
      </c>
      <c r="E26" s="57">
        <f ca="1">+D26+CEm!D50</f>
        <v>15000</v>
      </c>
      <c r="F26" s="57">
        <f ca="1">+E26+CEm!E50</f>
        <v>20000</v>
      </c>
      <c r="G26" s="57">
        <f ca="1">+F26+CEm!F50</f>
        <v>25033.333333333332</v>
      </c>
      <c r="H26" s="57">
        <f ca="1">+G26+CEm!G50</f>
        <v>30066.666666666664</v>
      </c>
      <c r="I26" s="57">
        <f ca="1">+H26+CEm!H50</f>
        <v>35100</v>
      </c>
      <c r="J26" s="57">
        <f ca="1">+I26+CEm!I50</f>
        <v>40133.333333333336</v>
      </c>
      <c r="K26" s="57">
        <f ca="1">+J26+CEm!J50</f>
        <v>45166.666666666672</v>
      </c>
      <c r="L26" s="57">
        <f ca="1">+K26+CEm!K50</f>
        <v>50200.000000000007</v>
      </c>
      <c r="M26" s="57">
        <f ca="1">+L26+CEm!L50</f>
        <v>55233.333333333343</v>
      </c>
      <c r="N26" s="57">
        <f ca="1">+M26+CEm!M50</f>
        <v>60266.666666666679</v>
      </c>
      <c r="O26" s="57">
        <f ca="1">+N26+CEm!N50</f>
        <v>65300.000000000015</v>
      </c>
      <c r="P26" s="57">
        <f ca="1">+O26+CEm!O50</f>
        <v>70333.333333333343</v>
      </c>
      <c r="Q26" s="57">
        <f ca="1">+P26+CEm!P50</f>
        <v>75366.666666666672</v>
      </c>
      <c r="R26" s="57">
        <f ca="1">+Q26+CEm!Q50</f>
        <v>80400</v>
      </c>
      <c r="S26" s="57">
        <f ca="1">+R26+CEm!R50</f>
        <v>85433.333333333328</v>
      </c>
      <c r="T26" s="57">
        <f ca="1">+S26+CEm!S50</f>
        <v>90466.666666666657</v>
      </c>
      <c r="U26" s="57">
        <f ca="1">+T26+CEm!T50</f>
        <v>95499.999999999985</v>
      </c>
      <c r="V26" s="57">
        <f ca="1">+U26+CEm!U50</f>
        <v>100533.33333333331</v>
      </c>
      <c r="W26" s="57">
        <f ca="1">+V26+CEm!V50</f>
        <v>105566.66666666664</v>
      </c>
      <c r="X26" s="57">
        <f ca="1">+W26+CEm!W50</f>
        <v>110599.99999999997</v>
      </c>
      <c r="Y26" s="57">
        <f ca="1">+X26+CEm!X50</f>
        <v>115633.3333333333</v>
      </c>
      <c r="Z26" s="57">
        <f ca="1">+Y26+CEm!Y50</f>
        <v>120666.66666666663</v>
      </c>
      <c r="AA26" s="57">
        <f ca="1">+Z26+CEm!Z50</f>
        <v>121533.3333333333</v>
      </c>
      <c r="AB26" s="57">
        <f ca="1">+AA26+CEm!AA50</f>
        <v>122399.99999999997</v>
      </c>
      <c r="AC26" s="57">
        <f ca="1">+AB26+CEm!AB50</f>
        <v>123266.66666666664</v>
      </c>
      <c r="AD26" s="57">
        <f ca="1">+AC26+CEm!AC50</f>
        <v>124133.33333333331</v>
      </c>
      <c r="AE26" s="57">
        <f ca="1">+AD26+CEm!AD50</f>
        <v>124999.99999999999</v>
      </c>
      <c r="AF26" s="57">
        <f ca="1">+AE26+CEm!AE50</f>
        <v>125866.66666666666</v>
      </c>
      <c r="AG26" s="57">
        <f ca="1">+AF26+CEm!AF50</f>
        <v>126733.33333333333</v>
      </c>
      <c r="AH26" s="57">
        <f ca="1">+AG26+CEm!AG50</f>
        <v>127600</v>
      </c>
      <c r="AI26" s="57">
        <f ca="1">+AH26+CEm!AH50</f>
        <v>128466.66666666667</v>
      </c>
      <c r="AJ26" s="57">
        <f ca="1">+AI26+CEm!AI50</f>
        <v>129333.33333333334</v>
      </c>
      <c r="AK26" s="57">
        <f ca="1">+AJ26+CEm!AJ50</f>
        <v>130200.00000000001</v>
      </c>
      <c r="AL26" s="57">
        <f ca="1">+AK26+CEm!AK50</f>
        <v>131066.66666666669</v>
      </c>
    </row>
    <row r="27" spans="1:38" x14ac:dyDescent="0.2">
      <c r="A27" s="4"/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</row>
    <row r="28" spans="1:38" x14ac:dyDescent="0.2">
      <c r="A28" s="2" t="s">
        <v>19</v>
      </c>
      <c r="B28" s="57">
        <f>+B29-B33</f>
        <v>0</v>
      </c>
      <c r="C28" s="57">
        <f ca="1">+C29-C33</f>
        <v>0</v>
      </c>
      <c r="D28" s="57">
        <f t="shared" ref="D28:N28" ca="1" si="187">+D29-D33</f>
        <v>4916.666666666667</v>
      </c>
      <c r="E28" s="57">
        <f t="shared" ca="1" si="187"/>
        <v>4833.333333333333</v>
      </c>
      <c r="F28" s="57">
        <f t="shared" ca="1" si="187"/>
        <v>4750</v>
      </c>
      <c r="G28" s="57">
        <f t="shared" ca="1" si="187"/>
        <v>7616.666666666667</v>
      </c>
      <c r="H28" s="57">
        <f t="shared" ca="1" si="187"/>
        <v>7483.333333333333</v>
      </c>
      <c r="I28" s="57">
        <f t="shared" ca="1" si="187"/>
        <v>7350</v>
      </c>
      <c r="J28" s="57">
        <f t="shared" ca="1" si="187"/>
        <v>7216.6666666666661</v>
      </c>
      <c r="K28" s="57">
        <f t="shared" ca="1" si="187"/>
        <v>7083.333333333333</v>
      </c>
      <c r="L28" s="57">
        <f t="shared" ca="1" si="187"/>
        <v>6950</v>
      </c>
      <c r="M28" s="57">
        <f t="shared" ca="1" si="187"/>
        <v>6816.6666666666661</v>
      </c>
      <c r="N28" s="57">
        <f t="shared" ca="1" si="187"/>
        <v>6683.333333333333</v>
      </c>
      <c r="O28" s="57">
        <f t="shared" ref="O28" ca="1" si="188">+O29-O33</f>
        <v>6550</v>
      </c>
      <c r="P28" s="57">
        <f t="shared" ref="P28" ca="1" si="189">+P29-P33</f>
        <v>6416.666666666667</v>
      </c>
      <c r="Q28" s="57">
        <f t="shared" ref="Q28" ca="1" si="190">+Q29-Q33</f>
        <v>6283.3333333333339</v>
      </c>
      <c r="R28" s="57">
        <f t="shared" ref="R28" ca="1" si="191">+R29-R33</f>
        <v>6150</v>
      </c>
      <c r="S28" s="57">
        <f t="shared" ref="S28" ca="1" si="192">+S29-S33</f>
        <v>6016.666666666667</v>
      </c>
      <c r="T28" s="57">
        <f t="shared" ref="T28" ca="1" si="193">+T29-T33</f>
        <v>5883.3333333333339</v>
      </c>
      <c r="U28" s="57">
        <f t="shared" ref="U28" ca="1" si="194">+U29-U33</f>
        <v>5750</v>
      </c>
      <c r="V28" s="57">
        <f t="shared" ref="V28" ca="1" si="195">+V29-V33</f>
        <v>5616.6666666666661</v>
      </c>
      <c r="W28" s="57">
        <f t="shared" ref="W28" ca="1" si="196">+W29-W33</f>
        <v>5483.333333333333</v>
      </c>
      <c r="X28" s="57">
        <f t="shared" ref="X28:Y28" ca="1" si="197">+X29-X33</f>
        <v>5350</v>
      </c>
      <c r="Y28" s="57">
        <f t="shared" ca="1" si="197"/>
        <v>5216.6666666666661</v>
      </c>
      <c r="Z28" s="57">
        <f t="shared" ref="Z28" ca="1" si="198">+Z29-Z33</f>
        <v>5083.3333333333321</v>
      </c>
      <c r="AA28" s="57">
        <f t="shared" ref="AA28" ca="1" si="199">+AA29-AA33</f>
        <v>4949.9999999999991</v>
      </c>
      <c r="AB28" s="57">
        <f t="shared" ref="AB28" ca="1" si="200">+AB29-AB33</f>
        <v>4816.6666666666661</v>
      </c>
      <c r="AC28" s="57">
        <f t="shared" ref="AC28" ca="1" si="201">+AC29-AC33</f>
        <v>4683.3333333333321</v>
      </c>
      <c r="AD28" s="57">
        <f t="shared" ref="AD28" ca="1" si="202">+AD29-AD33</f>
        <v>4549.9999999999982</v>
      </c>
      <c r="AE28" s="57">
        <f t="shared" ref="AE28" ca="1" si="203">+AE29-AE33</f>
        <v>4416.6666666666652</v>
      </c>
      <c r="AF28" s="57">
        <f t="shared" ref="AF28" ca="1" si="204">+AF29-AF33</f>
        <v>4283.3333333333321</v>
      </c>
      <c r="AG28" s="57">
        <f t="shared" ref="AG28" ca="1" si="205">+AG29-AG33</f>
        <v>4149.9999999999982</v>
      </c>
      <c r="AH28" s="57">
        <f t="shared" ref="AH28" ca="1" si="206">+AH29-AH33</f>
        <v>4016.6666666666647</v>
      </c>
      <c r="AI28" s="57">
        <f t="shared" ref="AI28:AJ28" ca="1" si="207">+AI29-AI33</f>
        <v>3883.3333333333312</v>
      </c>
      <c r="AJ28" s="57">
        <f t="shared" ca="1" si="207"/>
        <v>3749.9999999999982</v>
      </c>
      <c r="AK28" s="57">
        <f t="shared" ref="AK28" ca="1" si="208">+AK29-AK33</f>
        <v>3616.6666666666652</v>
      </c>
      <c r="AL28" s="57">
        <f t="shared" ref="AL28" ca="1" si="209">+AL29-AL33</f>
        <v>3483.3333333333321</v>
      </c>
    </row>
    <row r="29" spans="1:38" x14ac:dyDescent="0.2">
      <c r="A29" s="4" t="s">
        <v>20</v>
      </c>
      <c r="B29" s="57">
        <f>+SUM(B30:B32)</f>
        <v>0</v>
      </c>
      <c r="C29" s="57">
        <f ca="1">+SUM(C30:C32)</f>
        <v>0</v>
      </c>
      <c r="D29" s="57">
        <f t="shared" ref="D29:N29" ca="1" si="210">+SUM(D30:D32)</f>
        <v>5000</v>
      </c>
      <c r="E29" s="57">
        <f t="shared" ca="1" si="210"/>
        <v>5000</v>
      </c>
      <c r="F29" s="57">
        <f t="shared" ca="1" si="210"/>
        <v>5000</v>
      </c>
      <c r="G29" s="57">
        <f t="shared" ca="1" si="210"/>
        <v>8000</v>
      </c>
      <c r="H29" s="57">
        <f t="shared" ca="1" si="210"/>
        <v>8000</v>
      </c>
      <c r="I29" s="57">
        <f t="shared" ca="1" si="210"/>
        <v>8000</v>
      </c>
      <c r="J29" s="57">
        <f t="shared" ca="1" si="210"/>
        <v>8000</v>
      </c>
      <c r="K29" s="57">
        <f t="shared" ca="1" si="210"/>
        <v>8000</v>
      </c>
      <c r="L29" s="57">
        <f t="shared" ca="1" si="210"/>
        <v>8000</v>
      </c>
      <c r="M29" s="57">
        <f t="shared" ca="1" si="210"/>
        <v>8000</v>
      </c>
      <c r="N29" s="57">
        <f t="shared" ca="1" si="210"/>
        <v>8000</v>
      </c>
      <c r="O29" s="57">
        <f t="shared" ref="O29" ca="1" si="211">+SUM(O30:O32)</f>
        <v>8000</v>
      </c>
      <c r="P29" s="57">
        <f t="shared" ref="P29" ca="1" si="212">+SUM(P30:P32)</f>
        <v>8000</v>
      </c>
      <c r="Q29" s="57">
        <f t="shared" ref="Q29" ca="1" si="213">+SUM(Q30:Q32)</f>
        <v>8000</v>
      </c>
      <c r="R29" s="57">
        <f t="shared" ref="R29" ca="1" si="214">+SUM(R30:R32)</f>
        <v>8000</v>
      </c>
      <c r="S29" s="57">
        <f t="shared" ref="S29" ca="1" si="215">+SUM(S30:S32)</f>
        <v>8000</v>
      </c>
      <c r="T29" s="57">
        <f t="shared" ref="T29" ca="1" si="216">+SUM(T30:T32)</f>
        <v>8000</v>
      </c>
      <c r="U29" s="57">
        <f t="shared" ref="U29" ca="1" si="217">+SUM(U30:U32)</f>
        <v>8000</v>
      </c>
      <c r="V29" s="57">
        <f t="shared" ref="V29" ca="1" si="218">+SUM(V30:V32)</f>
        <v>8000</v>
      </c>
      <c r="W29" s="57">
        <f t="shared" ref="W29" ca="1" si="219">+SUM(W30:W32)</f>
        <v>8000</v>
      </c>
      <c r="X29" s="57">
        <f t="shared" ref="X29:Y29" ca="1" si="220">+SUM(X30:X32)</f>
        <v>8000</v>
      </c>
      <c r="Y29" s="57">
        <f t="shared" ca="1" si="220"/>
        <v>8000</v>
      </c>
      <c r="Z29" s="57">
        <f t="shared" ref="Z29" ca="1" si="221">+SUM(Z30:Z32)</f>
        <v>8000</v>
      </c>
      <c r="AA29" s="57">
        <f t="shared" ref="AA29" ca="1" si="222">+SUM(AA30:AA32)</f>
        <v>8000</v>
      </c>
      <c r="AB29" s="57">
        <f t="shared" ref="AB29" ca="1" si="223">+SUM(AB30:AB32)</f>
        <v>8000</v>
      </c>
      <c r="AC29" s="57">
        <f t="shared" ref="AC29" ca="1" si="224">+SUM(AC30:AC32)</f>
        <v>8000</v>
      </c>
      <c r="AD29" s="57">
        <f t="shared" ref="AD29" ca="1" si="225">+SUM(AD30:AD32)</f>
        <v>8000</v>
      </c>
      <c r="AE29" s="57">
        <f t="shared" ref="AE29" ca="1" si="226">+SUM(AE30:AE32)</f>
        <v>8000</v>
      </c>
      <c r="AF29" s="57">
        <f t="shared" ref="AF29" ca="1" si="227">+SUM(AF30:AF32)</f>
        <v>8000</v>
      </c>
      <c r="AG29" s="57">
        <f t="shared" ref="AG29" ca="1" si="228">+SUM(AG30:AG32)</f>
        <v>8000</v>
      </c>
      <c r="AH29" s="57">
        <f t="shared" ref="AH29" ca="1" si="229">+SUM(AH30:AH32)</f>
        <v>8000</v>
      </c>
      <c r="AI29" s="57">
        <f t="shared" ref="AI29:AJ29" ca="1" si="230">+SUM(AI30:AI32)</f>
        <v>8000</v>
      </c>
      <c r="AJ29" s="57">
        <f t="shared" ca="1" si="230"/>
        <v>8000</v>
      </c>
      <c r="AK29" s="57">
        <f t="shared" ref="AK29" ca="1" si="231">+SUM(AK30:AK32)</f>
        <v>8000</v>
      </c>
      <c r="AL29" s="57">
        <f t="shared" ref="AL29" ca="1" si="232">+SUM(AL30:AL32)</f>
        <v>8000</v>
      </c>
    </row>
    <row r="30" spans="1:38" x14ac:dyDescent="0.2">
      <c r="A30" s="1" t="s">
        <v>21</v>
      </c>
      <c r="B30" s="56">
        <v>0</v>
      </c>
      <c r="C30" s="56">
        <f ca="1">+B30+'Variazioni Patrimoniali'!D10</f>
        <v>0</v>
      </c>
      <c r="D30" s="56">
        <f ca="1">+C30+'Variazioni Patrimoniali'!E10</f>
        <v>3000</v>
      </c>
      <c r="E30" s="56">
        <f ca="1">+D30+'Variazioni Patrimoniali'!F10</f>
        <v>3000</v>
      </c>
      <c r="F30" s="56">
        <f ca="1">+E30+'Variazioni Patrimoniali'!G10</f>
        <v>3000</v>
      </c>
      <c r="G30" s="56">
        <f ca="1">+F30+'Variazioni Patrimoniali'!H10</f>
        <v>3000</v>
      </c>
      <c r="H30" s="56">
        <f ca="1">+G30+'Variazioni Patrimoniali'!I10</f>
        <v>3000</v>
      </c>
      <c r="I30" s="56">
        <f ca="1">+H30+'Variazioni Patrimoniali'!J10</f>
        <v>3000</v>
      </c>
      <c r="J30" s="56">
        <f ca="1">+I30+'Variazioni Patrimoniali'!K10</f>
        <v>3000</v>
      </c>
      <c r="K30" s="56">
        <f ca="1">+J30+'Variazioni Patrimoniali'!L10</f>
        <v>3000</v>
      </c>
      <c r="L30" s="56">
        <f ca="1">+K30+'Variazioni Patrimoniali'!M10</f>
        <v>3000</v>
      </c>
      <c r="M30" s="56">
        <f ca="1">+L30+'Variazioni Patrimoniali'!N10</f>
        <v>3000</v>
      </c>
      <c r="N30" s="56">
        <f ca="1">+M30+'Variazioni Patrimoniali'!O10</f>
        <v>3000</v>
      </c>
      <c r="O30" s="56">
        <f ca="1">+N30+'Variazioni Patrimoniali'!P10</f>
        <v>3000</v>
      </c>
      <c r="P30" s="56">
        <f ca="1">+O30+'Variazioni Patrimoniali'!Q10</f>
        <v>3000</v>
      </c>
      <c r="Q30" s="56">
        <f ca="1">+P30+'Variazioni Patrimoniali'!R10</f>
        <v>3000</v>
      </c>
      <c r="R30" s="56">
        <f ca="1">+Q30+'Variazioni Patrimoniali'!S10</f>
        <v>3000</v>
      </c>
      <c r="S30" s="56">
        <f ca="1">+R30+'Variazioni Patrimoniali'!T10</f>
        <v>3000</v>
      </c>
      <c r="T30" s="56">
        <f ca="1">+S30+'Variazioni Patrimoniali'!U10</f>
        <v>3000</v>
      </c>
      <c r="U30" s="56">
        <f ca="1">+T30+'Variazioni Patrimoniali'!V10</f>
        <v>3000</v>
      </c>
      <c r="V30" s="56">
        <f ca="1">+U30+'Variazioni Patrimoniali'!W10</f>
        <v>3000</v>
      </c>
      <c r="W30" s="56">
        <f ca="1">+V30+'Variazioni Patrimoniali'!X10</f>
        <v>3000</v>
      </c>
      <c r="X30" s="56">
        <f ca="1">+W30+'Variazioni Patrimoniali'!Y10</f>
        <v>3000</v>
      </c>
      <c r="Y30" s="56">
        <f ca="1">+X30+'Variazioni Patrimoniali'!Z10</f>
        <v>3000</v>
      </c>
      <c r="Z30" s="56">
        <f ca="1">+Y30+'Variazioni Patrimoniali'!AA10</f>
        <v>3000</v>
      </c>
      <c r="AA30" s="56">
        <f ca="1">+Z30+'Variazioni Patrimoniali'!AB10</f>
        <v>3000</v>
      </c>
      <c r="AB30" s="56">
        <f ca="1">+AA30+'Variazioni Patrimoniali'!AC10</f>
        <v>3000</v>
      </c>
      <c r="AC30" s="56">
        <f ca="1">+AB30+'Variazioni Patrimoniali'!AD10</f>
        <v>3000</v>
      </c>
      <c r="AD30" s="56">
        <f ca="1">+AC30+'Variazioni Patrimoniali'!AE10</f>
        <v>3000</v>
      </c>
      <c r="AE30" s="56">
        <f ca="1">+AD30+'Variazioni Patrimoniali'!AF10</f>
        <v>3000</v>
      </c>
      <c r="AF30" s="56">
        <f ca="1">+AE30+'Variazioni Patrimoniali'!AG10</f>
        <v>3000</v>
      </c>
      <c r="AG30" s="56">
        <f ca="1">+AF30+'Variazioni Patrimoniali'!AH10</f>
        <v>3000</v>
      </c>
      <c r="AH30" s="56">
        <f ca="1">+AG30+'Variazioni Patrimoniali'!AI10</f>
        <v>3000</v>
      </c>
      <c r="AI30" s="56">
        <f ca="1">+AH30+'Variazioni Patrimoniali'!AJ10</f>
        <v>3000</v>
      </c>
      <c r="AJ30" s="56">
        <f ca="1">+AI30+'Variazioni Patrimoniali'!AK10</f>
        <v>3000</v>
      </c>
      <c r="AK30" s="56">
        <f ca="1">+AJ30+'Variazioni Patrimoniali'!AL10</f>
        <v>3000</v>
      </c>
      <c r="AL30" s="56">
        <f ca="1">+AK30+'Variazioni Patrimoniali'!AM10</f>
        <v>3000</v>
      </c>
    </row>
    <row r="31" spans="1:38" x14ac:dyDescent="0.2">
      <c r="A31" s="1" t="s">
        <v>22</v>
      </c>
      <c r="B31" s="56">
        <v>0</v>
      </c>
      <c r="C31" s="56">
        <f ca="1">+B31+'Variazioni Patrimoniali'!D11</f>
        <v>0</v>
      </c>
      <c r="D31" s="56">
        <f ca="1">+C31+'Variazioni Patrimoniali'!E11</f>
        <v>0</v>
      </c>
      <c r="E31" s="56">
        <f ca="1">+D31+'Variazioni Patrimoniali'!F11</f>
        <v>0</v>
      </c>
      <c r="F31" s="56">
        <f ca="1">+E31+'Variazioni Patrimoniali'!G11</f>
        <v>0</v>
      </c>
      <c r="G31" s="56">
        <f ca="1">+F31+'Variazioni Patrimoniali'!H11</f>
        <v>3000</v>
      </c>
      <c r="H31" s="56">
        <f ca="1">+G31+'Variazioni Patrimoniali'!I11</f>
        <v>3000</v>
      </c>
      <c r="I31" s="56">
        <f ca="1">+H31+'Variazioni Patrimoniali'!J11</f>
        <v>3000</v>
      </c>
      <c r="J31" s="56">
        <f ca="1">+I31+'Variazioni Patrimoniali'!K11</f>
        <v>3000</v>
      </c>
      <c r="K31" s="56">
        <f ca="1">+J31+'Variazioni Patrimoniali'!L11</f>
        <v>3000</v>
      </c>
      <c r="L31" s="56">
        <f ca="1">+K31+'Variazioni Patrimoniali'!M11</f>
        <v>3000</v>
      </c>
      <c r="M31" s="56">
        <f ca="1">+L31+'Variazioni Patrimoniali'!N11</f>
        <v>3000</v>
      </c>
      <c r="N31" s="56">
        <f ca="1">+M31+'Variazioni Patrimoniali'!O11</f>
        <v>3000</v>
      </c>
      <c r="O31" s="56">
        <f ca="1">+N31+'Variazioni Patrimoniali'!P11</f>
        <v>3000</v>
      </c>
      <c r="P31" s="56">
        <f ca="1">+O31+'Variazioni Patrimoniali'!Q11</f>
        <v>3000</v>
      </c>
      <c r="Q31" s="56">
        <f ca="1">+P31+'Variazioni Patrimoniali'!R11</f>
        <v>3000</v>
      </c>
      <c r="R31" s="56">
        <f ca="1">+Q31+'Variazioni Patrimoniali'!S11</f>
        <v>3000</v>
      </c>
      <c r="S31" s="56">
        <f ca="1">+R31+'Variazioni Patrimoniali'!T11</f>
        <v>3000</v>
      </c>
      <c r="T31" s="56">
        <f ca="1">+S31+'Variazioni Patrimoniali'!U11</f>
        <v>3000</v>
      </c>
      <c r="U31" s="56">
        <f ca="1">+T31+'Variazioni Patrimoniali'!V11</f>
        <v>3000</v>
      </c>
      <c r="V31" s="56">
        <f ca="1">+U31+'Variazioni Patrimoniali'!W11</f>
        <v>3000</v>
      </c>
      <c r="W31" s="56">
        <f ca="1">+V31+'Variazioni Patrimoniali'!X11</f>
        <v>3000</v>
      </c>
      <c r="X31" s="56">
        <f ca="1">+W31+'Variazioni Patrimoniali'!Y11</f>
        <v>3000</v>
      </c>
      <c r="Y31" s="56">
        <f ca="1">+X31+'Variazioni Patrimoniali'!Z11</f>
        <v>3000</v>
      </c>
      <c r="Z31" s="56">
        <f ca="1">+Y31+'Variazioni Patrimoniali'!AA11</f>
        <v>3000</v>
      </c>
      <c r="AA31" s="56">
        <f ca="1">+Z31+'Variazioni Patrimoniali'!AB11</f>
        <v>3000</v>
      </c>
      <c r="AB31" s="56">
        <f ca="1">+AA31+'Variazioni Patrimoniali'!AC11</f>
        <v>3000</v>
      </c>
      <c r="AC31" s="56">
        <f ca="1">+AB31+'Variazioni Patrimoniali'!AD11</f>
        <v>3000</v>
      </c>
      <c r="AD31" s="56">
        <f ca="1">+AC31+'Variazioni Patrimoniali'!AE11</f>
        <v>3000</v>
      </c>
      <c r="AE31" s="56">
        <f ca="1">+AD31+'Variazioni Patrimoniali'!AF11</f>
        <v>3000</v>
      </c>
      <c r="AF31" s="56">
        <f ca="1">+AE31+'Variazioni Patrimoniali'!AG11</f>
        <v>3000</v>
      </c>
      <c r="AG31" s="56">
        <f ca="1">+AF31+'Variazioni Patrimoniali'!AH11</f>
        <v>3000</v>
      </c>
      <c r="AH31" s="56">
        <f ca="1">+AG31+'Variazioni Patrimoniali'!AI11</f>
        <v>3000</v>
      </c>
      <c r="AI31" s="56">
        <f ca="1">+AH31+'Variazioni Patrimoniali'!AJ11</f>
        <v>3000</v>
      </c>
      <c r="AJ31" s="56">
        <f ca="1">+AI31+'Variazioni Patrimoniali'!AK11</f>
        <v>3000</v>
      </c>
      <c r="AK31" s="56">
        <f ca="1">+AJ31+'Variazioni Patrimoniali'!AL11</f>
        <v>3000</v>
      </c>
      <c r="AL31" s="56">
        <f ca="1">+AK31+'Variazioni Patrimoniali'!AM11</f>
        <v>3000</v>
      </c>
    </row>
    <row r="32" spans="1:38" x14ac:dyDescent="0.2">
      <c r="A32" s="1" t="s">
        <v>23</v>
      </c>
      <c r="B32" s="56">
        <v>0</v>
      </c>
      <c r="C32" s="56">
        <f ca="1">+B32+'Variazioni Patrimoniali'!D12</f>
        <v>0</v>
      </c>
      <c r="D32" s="56">
        <f ca="1">+C32+'Variazioni Patrimoniali'!E12</f>
        <v>2000</v>
      </c>
      <c r="E32" s="56">
        <f ca="1">+D32+'Variazioni Patrimoniali'!F12</f>
        <v>2000</v>
      </c>
      <c r="F32" s="56">
        <f ca="1">+E32+'Variazioni Patrimoniali'!G12</f>
        <v>2000</v>
      </c>
      <c r="G32" s="56">
        <f ca="1">+F32+'Variazioni Patrimoniali'!H12</f>
        <v>2000</v>
      </c>
      <c r="H32" s="56">
        <f ca="1">+G32+'Variazioni Patrimoniali'!I12</f>
        <v>2000</v>
      </c>
      <c r="I32" s="56">
        <f ca="1">+H32+'Variazioni Patrimoniali'!J12</f>
        <v>2000</v>
      </c>
      <c r="J32" s="56">
        <f ca="1">+I32+'Variazioni Patrimoniali'!K12</f>
        <v>2000</v>
      </c>
      <c r="K32" s="56">
        <f ca="1">+J32+'Variazioni Patrimoniali'!L12</f>
        <v>2000</v>
      </c>
      <c r="L32" s="56">
        <f ca="1">+K32+'Variazioni Patrimoniali'!M12</f>
        <v>2000</v>
      </c>
      <c r="M32" s="56">
        <f ca="1">+L32+'Variazioni Patrimoniali'!N12</f>
        <v>2000</v>
      </c>
      <c r="N32" s="56">
        <f ca="1">+M32+'Variazioni Patrimoniali'!O12</f>
        <v>2000</v>
      </c>
      <c r="O32" s="56">
        <f ca="1">+N32+'Variazioni Patrimoniali'!P12</f>
        <v>2000</v>
      </c>
      <c r="P32" s="56">
        <f ca="1">+O32+'Variazioni Patrimoniali'!Q12</f>
        <v>2000</v>
      </c>
      <c r="Q32" s="56">
        <f ca="1">+P32+'Variazioni Patrimoniali'!R12</f>
        <v>2000</v>
      </c>
      <c r="R32" s="56">
        <f ca="1">+Q32+'Variazioni Patrimoniali'!S12</f>
        <v>2000</v>
      </c>
      <c r="S32" s="56">
        <f ca="1">+R32+'Variazioni Patrimoniali'!T12</f>
        <v>2000</v>
      </c>
      <c r="T32" s="56">
        <f ca="1">+S32+'Variazioni Patrimoniali'!U12</f>
        <v>2000</v>
      </c>
      <c r="U32" s="56">
        <f ca="1">+T32+'Variazioni Patrimoniali'!V12</f>
        <v>2000</v>
      </c>
      <c r="V32" s="56">
        <f ca="1">+U32+'Variazioni Patrimoniali'!W12</f>
        <v>2000</v>
      </c>
      <c r="W32" s="56">
        <f ca="1">+V32+'Variazioni Patrimoniali'!X12</f>
        <v>2000</v>
      </c>
      <c r="X32" s="56">
        <f ca="1">+W32+'Variazioni Patrimoniali'!Y12</f>
        <v>2000</v>
      </c>
      <c r="Y32" s="56">
        <f ca="1">+X32+'Variazioni Patrimoniali'!Z12</f>
        <v>2000</v>
      </c>
      <c r="Z32" s="56">
        <f ca="1">+Y32+'Variazioni Patrimoniali'!AA12</f>
        <v>2000</v>
      </c>
      <c r="AA32" s="56">
        <f ca="1">+Z32+'Variazioni Patrimoniali'!AB12</f>
        <v>2000</v>
      </c>
      <c r="AB32" s="56">
        <f ca="1">+AA32+'Variazioni Patrimoniali'!AC12</f>
        <v>2000</v>
      </c>
      <c r="AC32" s="56">
        <f ca="1">+AB32+'Variazioni Patrimoniali'!AD12</f>
        <v>2000</v>
      </c>
      <c r="AD32" s="56">
        <f ca="1">+AC32+'Variazioni Patrimoniali'!AE12</f>
        <v>2000</v>
      </c>
      <c r="AE32" s="56">
        <f ca="1">+AD32+'Variazioni Patrimoniali'!AF12</f>
        <v>2000</v>
      </c>
      <c r="AF32" s="56">
        <f ca="1">+AE32+'Variazioni Patrimoniali'!AG12</f>
        <v>2000</v>
      </c>
      <c r="AG32" s="56">
        <f ca="1">+AF32+'Variazioni Patrimoniali'!AH12</f>
        <v>2000</v>
      </c>
      <c r="AH32" s="56">
        <f ca="1">+AG32+'Variazioni Patrimoniali'!AI12</f>
        <v>2000</v>
      </c>
      <c r="AI32" s="56">
        <f ca="1">+AH32+'Variazioni Patrimoniali'!AJ12</f>
        <v>2000</v>
      </c>
      <c r="AJ32" s="56">
        <f ca="1">+AI32+'Variazioni Patrimoniali'!AK12</f>
        <v>2000</v>
      </c>
      <c r="AK32" s="56">
        <f ca="1">+AJ32+'Variazioni Patrimoniali'!AL12</f>
        <v>2000</v>
      </c>
      <c r="AL32" s="56">
        <f ca="1">+AK32+'Variazioni Patrimoniali'!AM12</f>
        <v>2000</v>
      </c>
    </row>
    <row r="33" spans="1:38" x14ac:dyDescent="0.2">
      <c r="A33" s="4" t="s">
        <v>24</v>
      </c>
      <c r="B33" s="57">
        <v>0</v>
      </c>
      <c r="C33" s="57">
        <f ca="1">+B33+CEm!B51</f>
        <v>0</v>
      </c>
      <c r="D33" s="57">
        <f ca="1">+C33+CEm!C51</f>
        <v>83.333333333333343</v>
      </c>
      <c r="E33" s="57">
        <f ca="1">+D33+CEm!D51</f>
        <v>166.66666666666669</v>
      </c>
      <c r="F33" s="57">
        <f ca="1">+E33+CEm!E51</f>
        <v>250.00000000000003</v>
      </c>
      <c r="G33" s="57">
        <f ca="1">+F33+CEm!F51</f>
        <v>383.33333333333337</v>
      </c>
      <c r="H33" s="57">
        <f ca="1">+G33+CEm!G51</f>
        <v>516.66666666666674</v>
      </c>
      <c r="I33" s="57">
        <f ca="1">+H33+CEm!H51</f>
        <v>650.00000000000011</v>
      </c>
      <c r="J33" s="57">
        <f ca="1">+I33+CEm!I51</f>
        <v>783.33333333333348</v>
      </c>
      <c r="K33" s="57">
        <f ca="1">+J33+CEm!J51</f>
        <v>916.66666666666686</v>
      </c>
      <c r="L33" s="57">
        <f ca="1">+K33+CEm!K51</f>
        <v>1050.0000000000002</v>
      </c>
      <c r="M33" s="57">
        <f ca="1">+L33+CEm!L51</f>
        <v>1183.3333333333335</v>
      </c>
      <c r="N33" s="57">
        <f ca="1">+M33+CEm!M51</f>
        <v>1316.6666666666667</v>
      </c>
      <c r="O33" s="57">
        <f ca="1">+N33+CEm!N51</f>
        <v>1450</v>
      </c>
      <c r="P33" s="57">
        <f ca="1">+O33+CEm!O51</f>
        <v>1583.3333333333333</v>
      </c>
      <c r="Q33" s="57">
        <f ca="1">+P33+CEm!P51</f>
        <v>1716.6666666666665</v>
      </c>
      <c r="R33" s="57">
        <f ca="1">+Q33+CEm!Q51</f>
        <v>1849.9999999999998</v>
      </c>
      <c r="S33" s="57">
        <f ca="1">+R33+CEm!R51</f>
        <v>1983.333333333333</v>
      </c>
      <c r="T33" s="57">
        <f ca="1">+S33+CEm!S51</f>
        <v>2116.6666666666665</v>
      </c>
      <c r="U33" s="57">
        <f ca="1">+T33+CEm!T51</f>
        <v>2250</v>
      </c>
      <c r="V33" s="57">
        <f ca="1">+U33+CEm!U51</f>
        <v>2383.3333333333335</v>
      </c>
      <c r="W33" s="57">
        <f ca="1">+V33+CEm!V51</f>
        <v>2516.666666666667</v>
      </c>
      <c r="X33" s="57">
        <f ca="1">+W33+CEm!W51</f>
        <v>2650.0000000000005</v>
      </c>
      <c r="Y33" s="57">
        <f ca="1">+X33+CEm!X51</f>
        <v>2783.3333333333339</v>
      </c>
      <c r="Z33" s="57">
        <f ca="1">+Y33+CEm!Y51</f>
        <v>2916.6666666666674</v>
      </c>
      <c r="AA33" s="57">
        <f ca="1">+Z33+CEm!Z51</f>
        <v>3050.0000000000009</v>
      </c>
      <c r="AB33" s="57">
        <f ca="1">+AA33+CEm!AA51</f>
        <v>3183.3333333333344</v>
      </c>
      <c r="AC33" s="57">
        <f ca="1">+AB33+CEm!AB51</f>
        <v>3316.6666666666679</v>
      </c>
      <c r="AD33" s="57">
        <f ca="1">+AC33+CEm!AC51</f>
        <v>3450.0000000000014</v>
      </c>
      <c r="AE33" s="57">
        <f ca="1">+AD33+CEm!AD51</f>
        <v>3583.3333333333348</v>
      </c>
      <c r="AF33" s="57">
        <f ca="1">+AE33+CEm!AE51</f>
        <v>3716.6666666666683</v>
      </c>
      <c r="AG33" s="57">
        <f ca="1">+AF33+CEm!AF51</f>
        <v>3850.0000000000018</v>
      </c>
      <c r="AH33" s="57">
        <f ca="1">+AG33+CEm!AG51</f>
        <v>3983.3333333333353</v>
      </c>
      <c r="AI33" s="57">
        <f ca="1">+AH33+CEm!AH51</f>
        <v>4116.6666666666688</v>
      </c>
      <c r="AJ33" s="57">
        <f ca="1">+AI33+CEm!AI51</f>
        <v>4250.0000000000018</v>
      </c>
      <c r="AK33" s="57">
        <f ca="1">+AJ33+CEm!AJ51</f>
        <v>4383.3333333333348</v>
      </c>
      <c r="AL33" s="57">
        <f ca="1">+AK33+CEm!AK51</f>
        <v>4516.6666666666679</v>
      </c>
    </row>
    <row r="34" spans="1:38" x14ac:dyDescent="0.2"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</row>
    <row r="35" spans="1:38" x14ac:dyDescent="0.2">
      <c r="A35" s="2" t="s">
        <v>309</v>
      </c>
      <c r="B35" s="56">
        <v>0</v>
      </c>
      <c r="C35" s="56">
        <f>+'Variazioni Patrimoniali'!D14+B35</f>
        <v>0</v>
      </c>
      <c r="D35" s="56">
        <f>+'Variazioni Patrimoniali'!E14+C35</f>
        <v>0</v>
      </c>
      <c r="E35" s="56">
        <f>+'Variazioni Patrimoniali'!F14+D35</f>
        <v>10000</v>
      </c>
      <c r="F35" s="56">
        <f>+'Variazioni Patrimoniali'!G14+E35</f>
        <v>9645.566706407064</v>
      </c>
      <c r="G35" s="56">
        <f>+'Variazioni Patrimoniali'!H14+F35</f>
        <v>9289.4081908355238</v>
      </c>
      <c r="H35" s="56">
        <f>+'Variazioni Patrimoniali'!I14+G35</f>
        <v>8931.5160556801602</v>
      </c>
      <c r="I35" s="56">
        <f>+'Variazioni Patrimoniali'!J14+H35</f>
        <v>8571.8818624599899</v>
      </c>
      <c r="J35" s="56">
        <f>+'Variazioni Patrimoniali'!K14+I35</f>
        <v>8210.497131619295</v>
      </c>
      <c r="K35" s="56">
        <f>+'Variazioni Patrimoniali'!L14+J35</f>
        <v>7847.3533423276895</v>
      </c>
      <c r="L35" s="56">
        <f>+'Variazioni Patrimoniali'!M14+K35</f>
        <v>7482.4419322792164</v>
      </c>
      <c r="M35" s="56">
        <f>+'Variazioni Patrimoniali'!N14+L35</f>
        <v>7115.7542974904618</v>
      </c>
      <c r="N35" s="56">
        <f>+'Variazioni Patrimoniali'!O14+M35</f>
        <v>6747.2817920976868</v>
      </c>
      <c r="O35" s="56">
        <f>+'Variazioni Patrimoniali'!P14+N35</f>
        <v>6377.0157281529746</v>
      </c>
      <c r="P35" s="56">
        <f>+'Variazioni Patrimoniali'!Q14+O35</f>
        <v>6004.9473754193805</v>
      </c>
      <c r="Q35" s="56">
        <f>+'Variazioni Patrimoniali'!R14+P35</f>
        <v>5631.0679611650921</v>
      </c>
      <c r="R35" s="56">
        <f>+'Variazioni Patrimoniali'!S14+Q35</f>
        <v>5255.3686699565797</v>
      </c>
      <c r="S35" s="56">
        <f>+'Variazioni Patrimoniali'!T14+R35</f>
        <v>4877.840643450746</v>
      </c>
      <c r="T35" s="56">
        <f>+'Variazioni Patrimoniali'!U14+S35</f>
        <v>4498.4749801860617</v>
      </c>
      <c r="U35" s="56">
        <f>+'Variazioni Patrimoniali'!V14+T35</f>
        <v>4117.2627353726812</v>
      </c>
      <c r="V35" s="56">
        <f>+'Variazioni Patrimoniali'!W14+U35</f>
        <v>3734.1949206815439</v>
      </c>
      <c r="W35" s="56">
        <f>+'Variazioni Patrimoniali'!X14+V35</f>
        <v>3349.2625040324419</v>
      </c>
      <c r="X35" s="56">
        <f>+'Variazioni Patrimoniali'!Y14+W35</f>
        <v>2962.4564093810609</v>
      </c>
      <c r="Y35" s="56">
        <f>+'Variazioni Patrimoniali'!Z14+X35</f>
        <v>2573.7675165049814</v>
      </c>
      <c r="Z35" s="56">
        <f>+'Variazioni Patrimoniali'!AA14+Y35</f>
        <v>2183.1866607886404</v>
      </c>
      <c r="AA35" s="56">
        <f>+'Variazioni Patrimoniali'!AB14+Z35</f>
        <v>1790.7046330072451</v>
      </c>
      <c r="AB35" s="56">
        <f>+'Variazioni Patrimoniali'!AC14+AA35</f>
        <v>1396.3121791096355</v>
      </c>
      <c r="AC35" s="56">
        <f>+'Variazioni Patrimoniali'!AD14+AB35</f>
        <v>8.9585228124633431E-11</v>
      </c>
      <c r="AD35" s="56">
        <f>+'Variazioni Patrimoniali'!AE14+AC35</f>
        <v>8.9585228124633431E-11</v>
      </c>
      <c r="AE35" s="56">
        <f>+'Variazioni Patrimoniali'!AF14+AD35</f>
        <v>8.9585228124633431E-11</v>
      </c>
      <c r="AF35" s="56">
        <f>+'Variazioni Patrimoniali'!AG14+AE35</f>
        <v>8.9585228124633431E-11</v>
      </c>
      <c r="AG35" s="56">
        <f>+'Variazioni Patrimoniali'!AH14+AF35</f>
        <v>8.9585228124633431E-11</v>
      </c>
      <c r="AH35" s="56">
        <f>+'Variazioni Patrimoniali'!AI14+AG35</f>
        <v>8.9585228124633431E-11</v>
      </c>
      <c r="AI35" s="56">
        <f>+'Variazioni Patrimoniali'!AJ14+AH35</f>
        <v>8.9585228124633431E-11</v>
      </c>
      <c r="AJ35" s="56">
        <f>+'Variazioni Patrimoniali'!AK14+AI35</f>
        <v>8.9585228124633431E-11</v>
      </c>
      <c r="AK35" s="56">
        <f>+'Variazioni Patrimoniali'!AL14+AJ35</f>
        <v>8.9585228124633431E-11</v>
      </c>
      <c r="AL35" s="56">
        <f>+'Variazioni Patrimoniali'!AM14+AK35</f>
        <v>8.9585228124633431E-11</v>
      </c>
    </row>
    <row r="36" spans="1:38" x14ac:dyDescent="0.2"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</row>
    <row r="37" spans="1:38" x14ac:dyDescent="0.2">
      <c r="A37" s="2" t="s">
        <v>25</v>
      </c>
      <c r="B37" s="57">
        <f>+B28+B19+B14+B7+B4+B35</f>
        <v>0</v>
      </c>
      <c r="C37" s="57">
        <f t="shared" ref="C37:AL37" ca="1" si="233">+C28+C19+C14+C7+C4+C35</f>
        <v>908580.66666666663</v>
      </c>
      <c r="D37" s="57">
        <f t="shared" ca="1" si="233"/>
        <v>946494</v>
      </c>
      <c r="E37" s="57">
        <f t="shared" ca="1" si="233"/>
        <v>1120666</v>
      </c>
      <c r="F37" s="57">
        <f t="shared" ca="1" si="233"/>
        <v>1233333.104519191</v>
      </c>
      <c r="G37" s="57">
        <f t="shared" ca="1" si="233"/>
        <v>1360245.8811452927</v>
      </c>
      <c r="H37" s="57">
        <f t="shared" ca="1" si="233"/>
        <v>1480349.4241518106</v>
      </c>
      <c r="I37" s="57">
        <f t="shared" ca="1" si="233"/>
        <v>1599401.2251002637</v>
      </c>
      <c r="J37" s="57">
        <f t="shared" ca="1" si="233"/>
        <v>1718451.2755110965</v>
      </c>
      <c r="K37" s="57">
        <f t="shared" ca="1" si="233"/>
        <v>1831449.5668634782</v>
      </c>
      <c r="L37" s="57">
        <f t="shared" ca="1" si="233"/>
        <v>1950496.0905951029</v>
      </c>
      <c r="M37" s="57">
        <f t="shared" ca="1" si="233"/>
        <v>2065305.8381019875</v>
      </c>
      <c r="N37" s="57">
        <f t="shared" ca="1" si="233"/>
        <v>2184348.8007382685</v>
      </c>
      <c r="O37" s="57">
        <f t="shared" ca="1" si="233"/>
        <v>2177945.2013409901</v>
      </c>
      <c r="P37" s="57">
        <f t="shared" ca="1" si="233"/>
        <v>2294857.9806299303</v>
      </c>
      <c r="Q37" s="57">
        <f t="shared" ca="1" si="233"/>
        <v>2413715.1988573489</v>
      </c>
      <c r="R37" s="57">
        <f t="shared" ca="1" si="233"/>
        <v>2532570.597207814</v>
      </c>
      <c r="S37" s="57">
        <f t="shared" ca="1" si="233"/>
        <v>2651424.1668229811</v>
      </c>
      <c r="T37" s="57">
        <f t="shared" ca="1" si="233"/>
        <v>2645011.4678263837</v>
      </c>
      <c r="U37" s="57">
        <f t="shared" ca="1" si="233"/>
        <v>2763861.3532232433</v>
      </c>
      <c r="V37" s="57">
        <f t="shared" ca="1" si="233"/>
        <v>2882709.3830502257</v>
      </c>
      <c r="W37" s="57">
        <f t="shared" ca="1" si="233"/>
        <v>3001555.54827525</v>
      </c>
      <c r="X37" s="57">
        <f t="shared" ca="1" si="233"/>
        <v>3120399.8398222723</v>
      </c>
      <c r="Y37" s="57">
        <f t="shared" ca="1" si="233"/>
        <v>3113977.817596063</v>
      </c>
      <c r="Z37" s="57">
        <f t="shared" ca="1" si="233"/>
        <v>3232818.3343820199</v>
      </c>
      <c r="AA37" s="57">
        <f t="shared" ca="1" si="233"/>
        <v>3231392.5190209053</v>
      </c>
      <c r="AB37" s="57">
        <f t="shared" ca="1" si="233"/>
        <v>3352943.1426461809</v>
      </c>
      <c r="AC37" s="57">
        <f t="shared" ca="1" si="233"/>
        <v>3474584.0652962453</v>
      </c>
      <c r="AD37" s="57">
        <f t="shared" ca="1" si="233"/>
        <v>3599767.7623126348</v>
      </c>
      <c r="AE37" s="57">
        <f t="shared" ca="1" si="233"/>
        <v>3724655.7286668019</v>
      </c>
      <c r="AF37" s="57">
        <f t="shared" ca="1" si="233"/>
        <v>3746405.9388538864</v>
      </c>
      <c r="AG37" s="57">
        <f t="shared" ca="1" si="233"/>
        <v>3871293.9052080531</v>
      </c>
      <c r="AH37" s="57">
        <f t="shared" ca="1" si="233"/>
        <v>3996181.8715622202</v>
      </c>
      <c r="AI37" s="57">
        <f t="shared" ca="1" si="233"/>
        <v>4121069.8379163868</v>
      </c>
      <c r="AJ37" s="57">
        <f t="shared" ca="1" si="233"/>
        <v>4245957.8042705534</v>
      </c>
      <c r="AK37" s="57">
        <f t="shared" ca="1" si="233"/>
        <v>4244924.4709372204</v>
      </c>
      <c r="AL37" s="57">
        <f t="shared" ca="1" si="233"/>
        <v>4369812.4372913865</v>
      </c>
    </row>
    <row r="38" spans="1:38" x14ac:dyDescent="0.2"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</row>
    <row r="39" spans="1:38" x14ac:dyDescent="0.2">
      <c r="A39" s="2" t="s">
        <v>26</v>
      </c>
      <c r="B39" s="56">
        <v>0</v>
      </c>
      <c r="C39" s="56">
        <f>+B39</f>
        <v>0</v>
      </c>
      <c r="D39" s="56">
        <f t="shared" ref="D39:N39" si="234">+C39</f>
        <v>0</v>
      </c>
      <c r="E39" s="56">
        <f t="shared" si="234"/>
        <v>0</v>
      </c>
      <c r="F39" s="56">
        <f t="shared" si="234"/>
        <v>0</v>
      </c>
      <c r="G39" s="56">
        <f t="shared" si="234"/>
        <v>0</v>
      </c>
      <c r="H39" s="56">
        <f t="shared" si="234"/>
        <v>0</v>
      </c>
      <c r="I39" s="56">
        <f t="shared" si="234"/>
        <v>0</v>
      </c>
      <c r="J39" s="56">
        <f t="shared" si="234"/>
        <v>0</v>
      </c>
      <c r="K39" s="56">
        <f t="shared" si="234"/>
        <v>0</v>
      </c>
      <c r="L39" s="56">
        <f t="shared" si="234"/>
        <v>0</v>
      </c>
      <c r="M39" s="56">
        <f t="shared" si="234"/>
        <v>0</v>
      </c>
      <c r="N39" s="56">
        <f t="shared" si="234"/>
        <v>0</v>
      </c>
      <c r="O39" s="56">
        <f t="shared" ref="O39:AL39" si="235">+N39</f>
        <v>0</v>
      </c>
      <c r="P39" s="56">
        <f t="shared" si="235"/>
        <v>0</v>
      </c>
      <c r="Q39" s="56">
        <f t="shared" si="235"/>
        <v>0</v>
      </c>
      <c r="R39" s="56">
        <f t="shared" si="235"/>
        <v>0</v>
      </c>
      <c r="S39" s="56">
        <f t="shared" si="235"/>
        <v>0</v>
      </c>
      <c r="T39" s="56">
        <f t="shared" si="235"/>
        <v>0</v>
      </c>
      <c r="U39" s="56">
        <f t="shared" si="235"/>
        <v>0</v>
      </c>
      <c r="V39" s="56">
        <f t="shared" si="235"/>
        <v>0</v>
      </c>
      <c r="W39" s="56">
        <f t="shared" si="235"/>
        <v>0</v>
      </c>
      <c r="X39" s="56">
        <f t="shared" si="235"/>
        <v>0</v>
      </c>
      <c r="Y39" s="56">
        <f t="shared" si="235"/>
        <v>0</v>
      </c>
      <c r="Z39" s="56">
        <f t="shared" si="235"/>
        <v>0</v>
      </c>
      <c r="AA39" s="56">
        <f t="shared" si="235"/>
        <v>0</v>
      </c>
      <c r="AB39" s="56">
        <f t="shared" si="235"/>
        <v>0</v>
      </c>
      <c r="AC39" s="56">
        <f t="shared" si="235"/>
        <v>0</v>
      </c>
      <c r="AD39" s="56">
        <f t="shared" si="235"/>
        <v>0</v>
      </c>
      <c r="AE39" s="56">
        <f t="shared" si="235"/>
        <v>0</v>
      </c>
      <c r="AF39" s="56">
        <f t="shared" si="235"/>
        <v>0</v>
      </c>
      <c r="AG39" s="56">
        <f t="shared" si="235"/>
        <v>0</v>
      </c>
      <c r="AH39" s="56">
        <f t="shared" si="235"/>
        <v>0</v>
      </c>
      <c r="AI39" s="56">
        <f t="shared" si="235"/>
        <v>0</v>
      </c>
      <c r="AJ39" s="56">
        <f t="shared" si="235"/>
        <v>0</v>
      </c>
      <c r="AK39" s="56">
        <f t="shared" si="235"/>
        <v>0</v>
      </c>
      <c r="AL39" s="56">
        <f t="shared" si="235"/>
        <v>0</v>
      </c>
    </row>
    <row r="40" spans="1:38" x14ac:dyDescent="0.2"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</row>
    <row r="41" spans="1:38" x14ac:dyDescent="0.2">
      <c r="A41" s="2" t="s">
        <v>27</v>
      </c>
      <c r="B41" s="57">
        <f>+B42</f>
        <v>0</v>
      </c>
      <c r="C41" s="57">
        <f>+C42</f>
        <v>0</v>
      </c>
      <c r="D41" s="57">
        <f t="shared" ref="D41:N41" si="236">+D42</f>
        <v>4805</v>
      </c>
      <c r="E41" s="57">
        <f t="shared" si="236"/>
        <v>4805</v>
      </c>
      <c r="F41" s="57">
        <f t="shared" si="236"/>
        <v>4805</v>
      </c>
      <c r="G41" s="57">
        <f t="shared" si="236"/>
        <v>4805</v>
      </c>
      <c r="H41" s="57">
        <f t="shared" si="236"/>
        <v>4805</v>
      </c>
      <c r="I41" s="57">
        <f t="shared" si="236"/>
        <v>4805</v>
      </c>
      <c r="J41" s="57">
        <f t="shared" si="236"/>
        <v>4805</v>
      </c>
      <c r="K41" s="57">
        <f t="shared" si="236"/>
        <v>4805</v>
      </c>
      <c r="L41" s="57">
        <f t="shared" si="236"/>
        <v>4805</v>
      </c>
      <c r="M41" s="57">
        <f t="shared" si="236"/>
        <v>4805</v>
      </c>
      <c r="N41" s="57">
        <f t="shared" si="236"/>
        <v>4805</v>
      </c>
      <c r="O41" s="57">
        <f t="shared" ref="O41" si="237">+O42</f>
        <v>179360.23152499332</v>
      </c>
      <c r="P41" s="57">
        <f t="shared" ref="P41" si="238">+P42</f>
        <v>179360.23152499332</v>
      </c>
      <c r="Q41" s="57">
        <f t="shared" ref="Q41" si="239">+Q42</f>
        <v>179360.23152499332</v>
      </c>
      <c r="R41" s="57">
        <f t="shared" ref="R41" si="240">+R42</f>
        <v>179360.23152499332</v>
      </c>
      <c r="S41" s="57">
        <f t="shared" ref="S41" si="241">+S42</f>
        <v>179360.23152499332</v>
      </c>
      <c r="T41" s="57">
        <f t="shared" ref="T41" ca="1" si="242">+T42</f>
        <v>812516.70413512702</v>
      </c>
      <c r="U41" s="57">
        <f t="shared" ref="U41" ca="1" si="243">+U42</f>
        <v>812516.70413512702</v>
      </c>
      <c r="V41" s="57">
        <f t="shared" ref="V41" ca="1" si="244">+V42</f>
        <v>812516.70413512702</v>
      </c>
      <c r="W41" s="57">
        <f t="shared" ref="W41" ca="1" si="245">+W42</f>
        <v>812516.70413512702</v>
      </c>
      <c r="X41" s="57">
        <f t="shared" ref="X41:Y41" ca="1" si="246">+X42</f>
        <v>812516.70413512702</v>
      </c>
      <c r="Y41" s="57">
        <f t="shared" ca="1" si="246"/>
        <v>1012289.8032680375</v>
      </c>
      <c r="Z41" s="57">
        <f t="shared" ref="Z41" ca="1" si="247">+Z42</f>
        <v>1012289.8032680375</v>
      </c>
      <c r="AA41" s="57">
        <f t="shared" ref="AA41" ca="1" si="248">+AA42</f>
        <v>1187025.3722930308</v>
      </c>
      <c r="AB41" s="57">
        <f t="shared" ref="AB41" ca="1" si="249">+AB42</f>
        <v>1187025.3722930308</v>
      </c>
      <c r="AC41" s="57">
        <f t="shared" ref="AC41" ca="1" si="250">+AC42</f>
        <v>1187025.3722930308</v>
      </c>
      <c r="AD41" s="57">
        <f t="shared" ref="AD41" ca="1" si="251">+AD42</f>
        <v>1187025.3722930308</v>
      </c>
      <c r="AE41" s="57">
        <f t="shared" ref="AE41" ca="1" si="252">+AE42</f>
        <v>1187025.3722930308</v>
      </c>
      <c r="AF41" s="57">
        <f t="shared" ref="AF41" ca="1" si="253">+AF42</f>
        <v>1187025.3722930308</v>
      </c>
      <c r="AG41" s="57">
        <f t="shared" ref="AG41" ca="1" si="254">+AG42</f>
        <v>1187025.3722930308</v>
      </c>
      <c r="AH41" s="57">
        <f t="shared" ref="AH41" ca="1" si="255">+AH42</f>
        <v>1187025.3722930308</v>
      </c>
      <c r="AI41" s="57">
        <f t="shared" ref="AI41:AJ41" ca="1" si="256">+AI42</f>
        <v>1187025.3722930308</v>
      </c>
      <c r="AJ41" s="57">
        <f t="shared" ca="1" si="256"/>
        <v>1187025.3722930308</v>
      </c>
      <c r="AK41" s="57">
        <f t="shared" ref="AK41" ca="1" si="257">+AK42</f>
        <v>1337475.6324685069</v>
      </c>
      <c r="AL41" s="57">
        <f t="shared" ref="AL41" ca="1" si="258">+AL42</f>
        <v>1337475.6324685069</v>
      </c>
    </row>
    <row r="42" spans="1:38" x14ac:dyDescent="0.2">
      <c r="A42" s="4" t="s">
        <v>28</v>
      </c>
      <c r="B42" s="56">
        <v>0</v>
      </c>
      <c r="C42" s="56">
        <f>+B42+IF('Flussi Cassa'!D25&lt;0,-'Flussi Cassa'!D25,0)</f>
        <v>0</v>
      </c>
      <c r="D42" s="56">
        <f>+C42+IF('Flussi Cassa'!E25&lt;0,-'Flussi Cassa'!E25,0)</f>
        <v>4805</v>
      </c>
      <c r="E42" s="56">
        <f>+D42+IF('Flussi Cassa'!F25&lt;0,-'Flussi Cassa'!F25,0)</f>
        <v>4805</v>
      </c>
      <c r="F42" s="56">
        <f>+E42+IF('Flussi Cassa'!G25&lt;0,-'Flussi Cassa'!G25,0)</f>
        <v>4805</v>
      </c>
      <c r="G42" s="56">
        <f>+F42+IF('Flussi Cassa'!H25&lt;0,-'Flussi Cassa'!H25,0)</f>
        <v>4805</v>
      </c>
      <c r="H42" s="56">
        <f>+G42+IF('Flussi Cassa'!I25&lt;0,-'Flussi Cassa'!I25,0)</f>
        <v>4805</v>
      </c>
      <c r="I42" s="56">
        <f>+H42+IF('Flussi Cassa'!J25&lt;0,-'Flussi Cassa'!J25,0)</f>
        <v>4805</v>
      </c>
      <c r="J42" s="56">
        <f>+I42+IF('Flussi Cassa'!K25&lt;0,-'Flussi Cassa'!K25,0)</f>
        <v>4805</v>
      </c>
      <c r="K42" s="56">
        <f>+J42+IF('Flussi Cassa'!L25&lt;0,-'Flussi Cassa'!L25,0)</f>
        <v>4805</v>
      </c>
      <c r="L42" s="56">
        <f>+K42+IF('Flussi Cassa'!M25&lt;0,-'Flussi Cassa'!M25,0)</f>
        <v>4805</v>
      </c>
      <c r="M42" s="56">
        <f>+L42+IF('Flussi Cassa'!N25&lt;0,-'Flussi Cassa'!N25,0)</f>
        <v>4805</v>
      </c>
      <c r="N42" s="56">
        <f>+M42+IF('Flussi Cassa'!O25&lt;0,-'Flussi Cassa'!O25,0)</f>
        <v>4805</v>
      </c>
      <c r="O42" s="56">
        <f>+N42+IF('Flussi Cassa'!P25&lt;0,-'Flussi Cassa'!P25,0)</f>
        <v>179360.23152499332</v>
      </c>
      <c r="P42" s="56">
        <f>+O42+IF('Flussi Cassa'!Q25&lt;0,-'Flussi Cassa'!Q25,0)</f>
        <v>179360.23152499332</v>
      </c>
      <c r="Q42" s="56">
        <f>+P42+IF('Flussi Cassa'!R25&lt;0,-'Flussi Cassa'!R25,0)</f>
        <v>179360.23152499332</v>
      </c>
      <c r="R42" s="56">
        <f>+Q42+IF('Flussi Cassa'!S25&lt;0,-'Flussi Cassa'!S25,0)</f>
        <v>179360.23152499332</v>
      </c>
      <c r="S42" s="56">
        <f>+R42+IF('Flussi Cassa'!T25&lt;0,-'Flussi Cassa'!T25,0)</f>
        <v>179360.23152499332</v>
      </c>
      <c r="T42" s="56">
        <f ca="1">+S42+IF('Flussi Cassa'!U25&lt;0,-'Flussi Cassa'!U25,0)</f>
        <v>812516.70413512702</v>
      </c>
      <c r="U42" s="56">
        <f ca="1">+T42+IF('Flussi Cassa'!V25&lt;0,-'Flussi Cassa'!V25,0)</f>
        <v>812516.70413512702</v>
      </c>
      <c r="V42" s="56">
        <f ca="1">+U42+IF('Flussi Cassa'!W25&lt;0,-'Flussi Cassa'!W25,0)</f>
        <v>812516.70413512702</v>
      </c>
      <c r="W42" s="56">
        <f ca="1">+V42+IF('Flussi Cassa'!X25&lt;0,-'Flussi Cassa'!X25,0)</f>
        <v>812516.70413512702</v>
      </c>
      <c r="X42" s="56">
        <f ca="1">+W42+IF('Flussi Cassa'!Y25&lt;0,-'Flussi Cassa'!Y25,0)</f>
        <v>812516.70413512702</v>
      </c>
      <c r="Y42" s="56">
        <f ca="1">+X42+IF('Flussi Cassa'!Z25&lt;0,-'Flussi Cassa'!Z25,0)</f>
        <v>1012289.8032680375</v>
      </c>
      <c r="Z42" s="56">
        <f ca="1">+Y42+IF('Flussi Cassa'!AA25&lt;0,-'Flussi Cassa'!AA25,0)</f>
        <v>1012289.8032680375</v>
      </c>
      <c r="AA42" s="56">
        <f ca="1">+Z42+IF('Flussi Cassa'!AB25&lt;0,-'Flussi Cassa'!AB25,0)</f>
        <v>1187025.3722930308</v>
      </c>
      <c r="AB42" s="56">
        <f ca="1">+AA42+IF('Flussi Cassa'!AC25&lt;0,-'Flussi Cassa'!AC25,0)</f>
        <v>1187025.3722930308</v>
      </c>
      <c r="AC42" s="56">
        <f ca="1">+AB42+IF('Flussi Cassa'!AD25&lt;0,-'Flussi Cassa'!AD25,0)</f>
        <v>1187025.3722930308</v>
      </c>
      <c r="AD42" s="56">
        <f ca="1">+AC42+IF('Flussi Cassa'!AE25&lt;0,-'Flussi Cassa'!AE25,0)</f>
        <v>1187025.3722930308</v>
      </c>
      <c r="AE42" s="56">
        <f ca="1">+AD42+IF('Flussi Cassa'!AF25&lt;0,-'Flussi Cassa'!AF25,0)</f>
        <v>1187025.3722930308</v>
      </c>
      <c r="AF42" s="56">
        <f ca="1">+AE42+IF('Flussi Cassa'!AG25&lt;0,-'Flussi Cassa'!AG25,0)</f>
        <v>1187025.3722930308</v>
      </c>
      <c r="AG42" s="56">
        <f ca="1">+AF42+IF('Flussi Cassa'!AH25&lt;0,-'Flussi Cassa'!AH25,0)</f>
        <v>1187025.3722930308</v>
      </c>
      <c r="AH42" s="56">
        <f ca="1">+AG42+IF('Flussi Cassa'!AI25&lt;0,-'Flussi Cassa'!AI25,0)</f>
        <v>1187025.3722930308</v>
      </c>
      <c r="AI42" s="56">
        <f ca="1">+AH42+IF('Flussi Cassa'!AJ25&lt;0,-'Flussi Cassa'!AJ25,0)</f>
        <v>1187025.3722930308</v>
      </c>
      <c r="AJ42" s="56">
        <f ca="1">+AI42+IF('Flussi Cassa'!AK25&lt;0,-'Flussi Cassa'!AK25,0)</f>
        <v>1187025.3722930308</v>
      </c>
      <c r="AK42" s="56">
        <f ca="1">+AJ42+IF('Flussi Cassa'!AL25&lt;0,-'Flussi Cassa'!AL25,0)</f>
        <v>1337475.6324685069</v>
      </c>
      <c r="AL42" s="56">
        <f ca="1">+AK42+IF('Flussi Cassa'!AM25&lt;0,-'Flussi Cassa'!AM25,0)</f>
        <v>1337475.6324685069</v>
      </c>
    </row>
    <row r="43" spans="1:38" x14ac:dyDescent="0.2">
      <c r="A43" s="4"/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</row>
    <row r="44" spans="1:38" x14ac:dyDescent="0.2">
      <c r="A44" s="2" t="s">
        <v>29</v>
      </c>
      <c r="B44" s="57">
        <f>+B45+SUM(B48:B53)</f>
        <v>0</v>
      </c>
      <c r="C44" s="57">
        <f ca="1">+C45+SUM(C48:C53)</f>
        <v>519268.5</v>
      </c>
      <c r="D44" s="57">
        <f t="shared" ref="D44:N44" ca="1" si="259">+D45+SUM(D48:D53)</f>
        <v>432148</v>
      </c>
      <c r="E44" s="57">
        <f t="shared" ca="1" si="259"/>
        <v>466124.5</v>
      </c>
      <c r="F44" s="57">
        <f t="shared" ca="1" si="259"/>
        <v>459801.26933777699</v>
      </c>
      <c r="G44" s="57">
        <f t="shared" ca="1" si="259"/>
        <v>467808.76933777699</v>
      </c>
      <c r="H44" s="57">
        <f t="shared" ca="1" si="259"/>
        <v>469008.76933777699</v>
      </c>
      <c r="I44" s="57">
        <f t="shared" ca="1" si="259"/>
        <v>469158.76933777699</v>
      </c>
      <c r="J44" s="57">
        <f t="shared" ca="1" si="259"/>
        <v>469308.76933777699</v>
      </c>
      <c r="K44" s="57">
        <f t="shared" ca="1" si="259"/>
        <v>463408.76933777699</v>
      </c>
      <c r="L44" s="57">
        <f t="shared" ca="1" si="259"/>
        <v>463558.76933777699</v>
      </c>
      <c r="M44" s="57">
        <f t="shared" ca="1" si="259"/>
        <v>459473.76933777699</v>
      </c>
      <c r="N44" s="57">
        <f t="shared" ca="1" si="259"/>
        <v>1001352.9861843057</v>
      </c>
      <c r="O44" s="57">
        <f t="shared" ref="O44" ca="1" si="260">+O45+SUM(O48:O53)</f>
        <v>1001694.5736843058</v>
      </c>
      <c r="P44" s="57">
        <f t="shared" ref="P44" ca="1" si="261">+P45+SUM(P48:P53)</f>
        <v>999909.57368430577</v>
      </c>
      <c r="Q44" s="57">
        <f t="shared" ref="Q44" ca="1" si="262">+Q45+SUM(Q48:Q53)</f>
        <v>1000070.8236843058</v>
      </c>
      <c r="R44" s="57">
        <f t="shared" ref="R44" ca="1" si="263">+R45+SUM(R48:R53)</f>
        <v>1000232.0736843058</v>
      </c>
      <c r="S44" s="57">
        <f t="shared" ref="S44" ca="1" si="264">+S45+SUM(S48:S53)</f>
        <v>1000393.3236843058</v>
      </c>
      <c r="T44" s="57">
        <f t="shared" ref="T44" ca="1" si="265">+T45+SUM(T48:T53)</f>
        <v>242133.67009916532</v>
      </c>
      <c r="U44" s="57">
        <f t="shared" ref="U44" ca="1" si="266">+U45+SUM(U48:U53)</f>
        <v>242294.92009916532</v>
      </c>
      <c r="V44" s="57">
        <f t="shared" ref="V44" ca="1" si="267">+V45+SUM(V48:V53)</f>
        <v>242456.17009916532</v>
      </c>
      <c r="W44" s="57">
        <f t="shared" ref="W44" ca="1" si="268">+W45+SUM(W48:W53)</f>
        <v>242617.42009916532</v>
      </c>
      <c r="X44" s="57">
        <f t="shared" ref="X44:Y44" ca="1" si="269">+X45+SUM(X48:X53)</f>
        <v>242778.67009916532</v>
      </c>
      <c r="Y44" s="57">
        <f t="shared" ca="1" si="269"/>
        <v>-82097.610008751915</v>
      </c>
      <c r="Z44" s="57">
        <f t="shared" ref="Z44" ca="1" si="270">+Z45+SUM(Z48:Z53)</f>
        <v>378682.90642954153</v>
      </c>
      <c r="AA44" s="57">
        <f t="shared" ref="AA44" ca="1" si="271">+AA45+SUM(AA48:AA53)</f>
        <v>379050.11299204151</v>
      </c>
      <c r="AB44" s="57">
        <f t="shared" ref="AB44" ca="1" si="272">+AB45+SUM(AB48:AB53)</f>
        <v>377131.23799204151</v>
      </c>
      <c r="AC44" s="57">
        <f t="shared" ref="AC44" ca="1" si="273">+AC45+SUM(AC48:AC53)</f>
        <v>377304.58174204151</v>
      </c>
      <c r="AD44" s="57">
        <f t="shared" ref="AD44" ca="1" si="274">+AD45+SUM(AD48:AD53)</f>
        <v>377773.65615426452</v>
      </c>
      <c r="AE44" s="57">
        <f t="shared" ref="AE44" ca="1" si="275">+AE45+SUM(AE48:AE53)</f>
        <v>377946.99990426452</v>
      </c>
      <c r="AF44" s="57">
        <f t="shared" ref="AF44" ca="1" si="276">+AF45+SUM(AF48:AF53)</f>
        <v>274982.58748718252</v>
      </c>
      <c r="AG44" s="57">
        <f t="shared" ref="AG44" ca="1" si="277">+AG45+SUM(AG48:AG53)</f>
        <v>275155.93123718252</v>
      </c>
      <c r="AH44" s="57">
        <f t="shared" ref="AH44" ca="1" si="278">+AH45+SUM(AH48:AH53)</f>
        <v>275329.27498718252</v>
      </c>
      <c r="AI44" s="57">
        <f t="shared" ref="AI44:AJ44" ca="1" si="279">+AI45+SUM(AI48:AI53)</f>
        <v>275502.61873718252</v>
      </c>
      <c r="AJ44" s="57">
        <f t="shared" ca="1" si="279"/>
        <v>275675.96248718252</v>
      </c>
      <c r="AK44" s="57">
        <f t="shared" ref="AK44" ca="1" si="280">+AK45+SUM(AK48:AK53)</f>
        <v>-522.25362579355715</v>
      </c>
      <c r="AL44" s="57">
        <f t="shared" ref="AL44" ca="1" si="281">+AL45+SUM(AL48:AL53)</f>
        <v>460444.22363867768</v>
      </c>
    </row>
    <row r="45" spans="1:38" x14ac:dyDescent="0.2">
      <c r="A45" s="4" t="s">
        <v>30</v>
      </c>
      <c r="B45" s="57">
        <f>+B46+B47</f>
        <v>0</v>
      </c>
      <c r="C45" s="57">
        <f ca="1">+C46+C47</f>
        <v>518514</v>
      </c>
      <c r="D45" s="57">
        <f t="shared" ref="D45:N45" ca="1" si="282">+D46+D47</f>
        <v>414521</v>
      </c>
      <c r="E45" s="57">
        <f t="shared" ca="1" si="282"/>
        <v>430845</v>
      </c>
      <c r="F45" s="57">
        <f t="shared" ca="1" si="282"/>
        <v>406535</v>
      </c>
      <c r="G45" s="57">
        <f t="shared" ca="1" si="282"/>
        <v>407745</v>
      </c>
      <c r="H45" s="57">
        <f t="shared" ca="1" si="282"/>
        <v>407745</v>
      </c>
      <c r="I45" s="57">
        <f t="shared" ca="1" si="282"/>
        <v>407745</v>
      </c>
      <c r="J45" s="57">
        <f t="shared" ca="1" si="282"/>
        <v>407745</v>
      </c>
      <c r="K45" s="57">
        <f t="shared" ca="1" si="282"/>
        <v>401695</v>
      </c>
      <c r="L45" s="57">
        <f t="shared" ca="1" si="282"/>
        <v>401695</v>
      </c>
      <c r="M45" s="57">
        <f t="shared" ca="1" si="282"/>
        <v>397460</v>
      </c>
      <c r="N45" s="57">
        <f t="shared" ca="1" si="282"/>
        <v>397460</v>
      </c>
      <c r="O45" s="57">
        <f t="shared" ref="O45" ca="1" si="283">+O46+O47</f>
        <v>397460</v>
      </c>
      <c r="P45" s="57">
        <f t="shared" ref="P45" ca="1" si="284">+P46+P47</f>
        <v>397460</v>
      </c>
      <c r="Q45" s="57">
        <f t="shared" ref="Q45" ca="1" si="285">+Q46+Q47</f>
        <v>397460</v>
      </c>
      <c r="R45" s="57">
        <f t="shared" ref="R45" ca="1" si="286">+R46+R47</f>
        <v>397460</v>
      </c>
      <c r="S45" s="57">
        <f t="shared" ref="S45" ca="1" si="287">+S46+S47</f>
        <v>397460</v>
      </c>
      <c r="T45" s="57">
        <f t="shared" ref="T45" ca="1" si="288">+T46+T47</f>
        <v>397460</v>
      </c>
      <c r="U45" s="57">
        <f t="shared" ref="U45" ca="1" si="289">+U46+U47</f>
        <v>397460</v>
      </c>
      <c r="V45" s="57">
        <f t="shared" ref="V45" ca="1" si="290">+V46+V47</f>
        <v>397460</v>
      </c>
      <c r="W45" s="57">
        <f t="shared" ref="W45" ca="1" si="291">+W46+W47</f>
        <v>397460</v>
      </c>
      <c r="X45" s="57">
        <f t="shared" ref="X45:Y45" ca="1" si="292">+X46+X47</f>
        <v>397460</v>
      </c>
      <c r="Y45" s="57">
        <f t="shared" ca="1" si="292"/>
        <v>397460</v>
      </c>
      <c r="Z45" s="57">
        <f t="shared" ref="Z45" ca="1" si="293">+Z46+Z47</f>
        <v>397460</v>
      </c>
      <c r="AA45" s="57">
        <f t="shared" ref="AA45" ca="1" si="294">+AA46+AA47</f>
        <v>397460</v>
      </c>
      <c r="AB45" s="57">
        <f t="shared" ref="AB45" ca="1" si="295">+AB46+AB47</f>
        <v>397460</v>
      </c>
      <c r="AC45" s="57">
        <f t="shared" ref="AC45" ca="1" si="296">+AC46+AC47</f>
        <v>397460</v>
      </c>
      <c r="AD45" s="57">
        <f t="shared" ref="AD45" ca="1" si="297">+AD46+AD47</f>
        <v>397460</v>
      </c>
      <c r="AE45" s="57">
        <f t="shared" ref="AE45" ca="1" si="298">+AE46+AE47</f>
        <v>397460</v>
      </c>
      <c r="AF45" s="57">
        <f t="shared" ref="AF45" ca="1" si="299">+AF46+AF47</f>
        <v>397460</v>
      </c>
      <c r="AG45" s="57">
        <f t="shared" ref="AG45" ca="1" si="300">+AG46+AG47</f>
        <v>397460</v>
      </c>
      <c r="AH45" s="57">
        <f t="shared" ref="AH45" ca="1" si="301">+AH46+AH47</f>
        <v>397460</v>
      </c>
      <c r="AI45" s="57">
        <f t="shared" ref="AI45:AJ45" ca="1" si="302">+AI46+AI47</f>
        <v>397460</v>
      </c>
      <c r="AJ45" s="57">
        <f t="shared" ca="1" si="302"/>
        <v>397460</v>
      </c>
      <c r="AK45" s="57">
        <f t="shared" ref="AK45" ca="1" si="303">+AK46+AK47</f>
        <v>397460</v>
      </c>
      <c r="AL45" s="57">
        <f t="shared" ref="AL45" ca="1" si="304">+AL46+AL47</f>
        <v>397460</v>
      </c>
    </row>
    <row r="46" spans="1:38" x14ac:dyDescent="0.2">
      <c r="A46" s="1" t="s">
        <v>31</v>
      </c>
      <c r="B46" s="56">
        <v>0</v>
      </c>
      <c r="C46" s="56">
        <f>+B46+CEm!B9+'Variazioni Patrimoniali'!D5-'Flussi Cassa'!D11+(CEm!B18+CEm!B40-CEm!B27)+'Variazioni Patrimoniali'!D6-'Flussi Cassa'!D19</f>
        <v>312814</v>
      </c>
      <c r="D46" s="56">
        <f>+C46+CEm!C9+'Variazioni Patrimoniali'!E5-'Flussi Cassa'!E11+(CEm!C18+CEm!C40-CEm!C27)+'Variazioni Patrimoniali'!E6-'Flussi Cassa'!E19</f>
        <v>207611</v>
      </c>
      <c r="E46" s="56">
        <f>+D46+CEm!D9+'Variazioni Patrimoniali'!F5-'Flussi Cassa'!F11+(CEm!D18+CEm!D40-CEm!D27)+'Variazioni Patrimoniali'!F6-'Flussi Cassa'!F19</f>
        <v>223935</v>
      </c>
      <c r="F46" s="56">
        <f>+E46+CEm!E9+'Variazioni Patrimoniali'!G5-'Flussi Cassa'!G11+(CEm!E18+CEm!E40-CEm!E27)+'Variazioni Patrimoniali'!G6-'Flussi Cassa'!G19</f>
        <v>199625</v>
      </c>
      <c r="G46" s="56">
        <f>+F46+CEm!F9+'Variazioni Patrimoniali'!H5-'Flussi Cassa'!H11+(CEm!F18+CEm!F40-CEm!F27)+'Variazioni Patrimoniali'!H6-'Flussi Cassa'!H19</f>
        <v>199625</v>
      </c>
      <c r="H46" s="56">
        <f>+G46+CEm!G9+'Variazioni Patrimoniali'!I5-'Flussi Cassa'!I11+(CEm!G18+CEm!G40-CEm!G27)+'Variazioni Patrimoniali'!I6-'Flussi Cassa'!I19</f>
        <v>199625</v>
      </c>
      <c r="I46" s="56">
        <f>+H46+CEm!H9+'Variazioni Patrimoniali'!J5-'Flussi Cassa'!J11+(CEm!H18+CEm!H40-CEm!H27)+'Variazioni Patrimoniali'!J6-'Flussi Cassa'!J19</f>
        <v>199625</v>
      </c>
      <c r="J46" s="56">
        <f>+I46+CEm!I9+'Variazioni Patrimoniali'!K5-'Flussi Cassa'!K11+(CEm!I18+CEm!I40-CEm!I27)+'Variazioni Patrimoniali'!K6-'Flussi Cassa'!K19</f>
        <v>199625</v>
      </c>
      <c r="K46" s="56">
        <f>+J46+CEm!J9+'Variazioni Patrimoniali'!L5-'Flussi Cassa'!L11+(CEm!J18+CEm!J40-CEm!J27)+'Variazioni Patrimoniali'!L6-'Flussi Cassa'!L19</f>
        <v>199625</v>
      </c>
      <c r="L46" s="56">
        <f>+K46+CEm!K9+'Variazioni Patrimoniali'!M5-'Flussi Cassa'!M11+(CEm!K18+CEm!K40-CEm!K27)+'Variazioni Patrimoniali'!M6-'Flussi Cassa'!M19</f>
        <v>199625</v>
      </c>
      <c r="M46" s="56">
        <f>+L46+CEm!L9+'Variazioni Patrimoniali'!N5-'Flussi Cassa'!N11+(CEm!L18+CEm!L40-CEm!L27)+'Variazioni Patrimoniali'!N6-'Flussi Cassa'!N19</f>
        <v>199625</v>
      </c>
      <c r="N46" s="56">
        <f>+M46+CEm!M9+'Variazioni Patrimoniali'!O5-'Flussi Cassa'!O11+(CEm!M18+CEm!M40-CEm!M27)+'Variazioni Patrimoniali'!O6-'Flussi Cassa'!O19</f>
        <v>199625</v>
      </c>
      <c r="O46" s="56">
        <f>+N46+CEm!N9+'Variazioni Patrimoniali'!P5-'Flussi Cassa'!P11+(CEm!N18+CEm!N40-CEm!N27)+'Variazioni Patrimoniali'!P6-'Flussi Cassa'!P19</f>
        <v>199625</v>
      </c>
      <c r="P46" s="56">
        <f>+O46+CEm!O9+'Variazioni Patrimoniali'!Q5-'Flussi Cassa'!Q11+(CEm!O18+CEm!O40-CEm!O27)+'Variazioni Patrimoniali'!Q6-'Flussi Cassa'!Q19</f>
        <v>199625</v>
      </c>
      <c r="Q46" s="56">
        <f>+P46+CEm!P9+'Variazioni Patrimoniali'!R5-'Flussi Cassa'!R11+(CEm!P18+CEm!P40-CEm!P27)+'Variazioni Patrimoniali'!R6-'Flussi Cassa'!R19</f>
        <v>199625</v>
      </c>
      <c r="R46" s="56">
        <f>+Q46+CEm!Q9+'Variazioni Patrimoniali'!S5-'Flussi Cassa'!S11+(CEm!Q18+CEm!Q40-CEm!Q27)+'Variazioni Patrimoniali'!S6-'Flussi Cassa'!S19</f>
        <v>199625</v>
      </c>
      <c r="S46" s="56">
        <f>+R46+CEm!R9+'Variazioni Patrimoniali'!T5-'Flussi Cassa'!T11+(CEm!R18+CEm!R40-CEm!R27)+'Variazioni Patrimoniali'!T6-'Flussi Cassa'!T19</f>
        <v>199625</v>
      </c>
      <c r="T46" s="56">
        <f>+S46+CEm!S9+'Variazioni Patrimoniali'!U5-'Flussi Cassa'!U11+(CEm!S18+CEm!S40-CEm!S27)+'Variazioni Patrimoniali'!U6-'Flussi Cassa'!U19</f>
        <v>199625</v>
      </c>
      <c r="U46" s="56">
        <f>+T46+CEm!T9+'Variazioni Patrimoniali'!V5-'Flussi Cassa'!V11+(CEm!T18+CEm!T40-CEm!T27)+'Variazioni Patrimoniali'!V6-'Flussi Cassa'!V19</f>
        <v>199625</v>
      </c>
      <c r="V46" s="56">
        <f>+U46+CEm!U9+'Variazioni Patrimoniali'!W5-'Flussi Cassa'!W11+(CEm!U18+CEm!U40-CEm!U27)+'Variazioni Patrimoniali'!W6-'Flussi Cassa'!W19</f>
        <v>199625</v>
      </c>
      <c r="W46" s="56">
        <f>+V46+CEm!V9+'Variazioni Patrimoniali'!X5-'Flussi Cassa'!X11+(CEm!V18+CEm!V40-CEm!V27)+'Variazioni Patrimoniali'!X6-'Flussi Cassa'!X19</f>
        <v>199625</v>
      </c>
      <c r="X46" s="56">
        <f>+W46+CEm!W9+'Variazioni Patrimoniali'!Y5-'Flussi Cassa'!Y11+(CEm!W18+CEm!W40-CEm!W27)+'Variazioni Patrimoniali'!Y6-'Flussi Cassa'!Y19</f>
        <v>199625</v>
      </c>
      <c r="Y46" s="56">
        <f>+X46+CEm!X9+'Variazioni Patrimoniali'!Z5-'Flussi Cassa'!Z11+(CEm!X18+CEm!X40-CEm!X27)+'Variazioni Patrimoniali'!Z6-'Flussi Cassa'!Z19</f>
        <v>199625</v>
      </c>
      <c r="Z46" s="56">
        <f>+Y46+CEm!Y9+'Variazioni Patrimoniali'!AA5-'Flussi Cassa'!AA11+(CEm!Y18+CEm!Y40-CEm!Y27)+'Variazioni Patrimoniali'!AA6-'Flussi Cassa'!AA19</f>
        <v>199625</v>
      </c>
      <c r="AA46" s="56">
        <f>+Z46+CEm!Z9+'Variazioni Patrimoniali'!AB5-'Flussi Cassa'!AB11+(CEm!Z18+CEm!Z40-CEm!Z27)+'Variazioni Patrimoniali'!AB6-'Flussi Cassa'!AB19</f>
        <v>199625</v>
      </c>
      <c r="AB46" s="56">
        <f>+AA46+CEm!AA9+'Variazioni Patrimoniali'!AC5-'Flussi Cassa'!AC11+(CEm!AA18+CEm!AA40-CEm!AA27)+'Variazioni Patrimoniali'!AC6-'Flussi Cassa'!AC19</f>
        <v>199625</v>
      </c>
      <c r="AC46" s="56">
        <f>+AB46+CEm!AB9+'Variazioni Patrimoniali'!AD5-'Flussi Cassa'!AD11+(CEm!AB18+CEm!AB40-CEm!AB27)+'Variazioni Patrimoniali'!AD6-'Flussi Cassa'!AD19</f>
        <v>199625</v>
      </c>
      <c r="AD46" s="56">
        <f>+AC46+CEm!AC9+'Variazioni Patrimoniali'!AE5-'Flussi Cassa'!AE11+(CEm!AC18+CEm!AC40-CEm!AC27)+'Variazioni Patrimoniali'!AE6-'Flussi Cassa'!AE19</f>
        <v>199625</v>
      </c>
      <c r="AE46" s="56">
        <f>+AD46+CEm!AD9+'Variazioni Patrimoniali'!AF5-'Flussi Cassa'!AF11+(CEm!AD18+CEm!AD40-CEm!AD27)+'Variazioni Patrimoniali'!AF6-'Flussi Cassa'!AF19</f>
        <v>199625</v>
      </c>
      <c r="AF46" s="56">
        <f>+AE46+CEm!AE9+'Variazioni Patrimoniali'!AG5-'Flussi Cassa'!AG11+(CEm!AE18+CEm!AE40-CEm!AE27)+'Variazioni Patrimoniali'!AG6-'Flussi Cassa'!AG19</f>
        <v>199625</v>
      </c>
      <c r="AG46" s="56">
        <f>+AF46+CEm!AF9+'Variazioni Patrimoniali'!AH5-'Flussi Cassa'!AH11+(CEm!AF18+CEm!AF40-CEm!AF27)+'Variazioni Patrimoniali'!AH6-'Flussi Cassa'!AH19</f>
        <v>199625</v>
      </c>
      <c r="AH46" s="56">
        <f>+AG46+CEm!AG9+'Variazioni Patrimoniali'!AI5-'Flussi Cassa'!AI11+(CEm!AG18+CEm!AG40-CEm!AG27)+'Variazioni Patrimoniali'!AI6-'Flussi Cassa'!AI19</f>
        <v>199625</v>
      </c>
      <c r="AI46" s="56">
        <f>+AH46+CEm!AH9+'Variazioni Patrimoniali'!AJ5-'Flussi Cassa'!AJ11+(CEm!AH18+CEm!AH40-CEm!AH27)+'Variazioni Patrimoniali'!AJ6-'Flussi Cassa'!AJ19</f>
        <v>199625</v>
      </c>
      <c r="AJ46" s="56">
        <f>+AI46+CEm!AI9+'Variazioni Patrimoniali'!AK5-'Flussi Cassa'!AK11+(CEm!AI18+CEm!AI40-CEm!AI27)+'Variazioni Patrimoniali'!AK6-'Flussi Cassa'!AK19</f>
        <v>199625</v>
      </c>
      <c r="AK46" s="56">
        <f>+AJ46+CEm!AJ9+'Variazioni Patrimoniali'!AL5-'Flussi Cassa'!AL11+(CEm!AJ18+CEm!AJ40-CEm!AJ27)+'Variazioni Patrimoniali'!AL6-'Flussi Cassa'!AL19</f>
        <v>199625</v>
      </c>
      <c r="AL46" s="56">
        <f>+AK46+CEm!AK9+'Variazioni Patrimoniali'!AM5-'Flussi Cassa'!AM11+(CEm!AK18+CEm!AK40-CEm!AK27)+'Variazioni Patrimoniali'!AM6-'Flussi Cassa'!AM19</f>
        <v>199625</v>
      </c>
    </row>
    <row r="47" spans="1:38" x14ac:dyDescent="0.2">
      <c r="A47" s="1" t="s">
        <v>32</v>
      </c>
      <c r="B47" s="56">
        <v>0</v>
      </c>
      <c r="C47" s="56">
        <f ca="1">+B47+'Variazioni Patrimoniali'!D7+'Variazioni Patrimoniali'!D8+'Variazioni Patrimoniali'!D13-'Flussi Cassa'!D12+'Variazioni Patrimoniali'!D9+'Variazioni Patrimoniali'!D10+'Variazioni Patrimoniali'!D11+'Variazioni Patrimoniali'!D12</f>
        <v>205700</v>
      </c>
      <c r="D47" s="56">
        <f ca="1">+C47+'Variazioni Patrimoniali'!E7+'Variazioni Patrimoniali'!E8+'Variazioni Patrimoniali'!E13-'Flussi Cassa'!E12+'Variazioni Patrimoniali'!E9+'Variazioni Patrimoniali'!E10+'Variazioni Patrimoniali'!E11+'Variazioni Patrimoniali'!E12</f>
        <v>206910</v>
      </c>
      <c r="E47" s="56">
        <f ca="1">+D47+'Variazioni Patrimoniali'!F7+'Variazioni Patrimoniali'!F8+'Variazioni Patrimoniali'!F13-'Flussi Cassa'!F12+'Variazioni Patrimoniali'!F9+'Variazioni Patrimoniali'!F10+'Variazioni Patrimoniali'!F11+'Variazioni Patrimoniali'!F12</f>
        <v>206910</v>
      </c>
      <c r="F47" s="56">
        <f ca="1">+E47+'Variazioni Patrimoniali'!G7+'Variazioni Patrimoniali'!G8+'Variazioni Patrimoniali'!G13-'Flussi Cassa'!G12+'Variazioni Patrimoniali'!G9+'Variazioni Patrimoniali'!G10+'Variazioni Patrimoniali'!G11+'Variazioni Patrimoniali'!G12</f>
        <v>206910</v>
      </c>
      <c r="G47" s="56">
        <f ca="1">+F47+'Variazioni Patrimoniali'!H7+'Variazioni Patrimoniali'!H8+'Variazioni Patrimoniali'!H13-'Flussi Cassa'!H12+'Variazioni Patrimoniali'!H9+'Variazioni Patrimoniali'!H10+'Variazioni Patrimoniali'!H11+'Variazioni Patrimoniali'!H12</f>
        <v>208120</v>
      </c>
      <c r="H47" s="56">
        <f ca="1">+G47+'Variazioni Patrimoniali'!I7+'Variazioni Patrimoniali'!I8+'Variazioni Patrimoniali'!I13-'Flussi Cassa'!I12+'Variazioni Patrimoniali'!I9+'Variazioni Patrimoniali'!I10+'Variazioni Patrimoniali'!I11+'Variazioni Patrimoniali'!I12</f>
        <v>208120</v>
      </c>
      <c r="I47" s="56">
        <f ca="1">+H47+'Variazioni Patrimoniali'!J7+'Variazioni Patrimoniali'!J8+'Variazioni Patrimoniali'!J13-'Flussi Cassa'!J12+'Variazioni Patrimoniali'!J9+'Variazioni Patrimoniali'!J10+'Variazioni Patrimoniali'!J11+'Variazioni Patrimoniali'!J12</f>
        <v>208120</v>
      </c>
      <c r="J47" s="56">
        <f ca="1">+I47+'Variazioni Patrimoniali'!K7+'Variazioni Patrimoniali'!K8+'Variazioni Patrimoniali'!K13-'Flussi Cassa'!K12+'Variazioni Patrimoniali'!K9+'Variazioni Patrimoniali'!K10+'Variazioni Patrimoniali'!K11+'Variazioni Patrimoniali'!K12</f>
        <v>208120</v>
      </c>
      <c r="K47" s="56">
        <f ca="1">+J47+'Variazioni Patrimoniali'!L7+'Variazioni Patrimoniali'!L8+'Variazioni Patrimoniali'!L13-'Flussi Cassa'!L12+'Variazioni Patrimoniali'!L9+'Variazioni Patrimoniali'!L10+'Variazioni Patrimoniali'!L11+'Variazioni Patrimoniali'!L12</f>
        <v>202070</v>
      </c>
      <c r="L47" s="56">
        <f ca="1">+K47+'Variazioni Patrimoniali'!M7+'Variazioni Patrimoniali'!M8+'Variazioni Patrimoniali'!M13-'Flussi Cassa'!M12+'Variazioni Patrimoniali'!M9+'Variazioni Patrimoniali'!M10+'Variazioni Patrimoniali'!M11+'Variazioni Patrimoniali'!M12</f>
        <v>202070</v>
      </c>
      <c r="M47" s="56">
        <f ca="1">+L47+'Variazioni Patrimoniali'!N7+'Variazioni Patrimoniali'!N8+'Variazioni Patrimoniali'!N13-'Flussi Cassa'!N12+'Variazioni Patrimoniali'!N9+'Variazioni Patrimoniali'!N10+'Variazioni Patrimoniali'!N11+'Variazioni Patrimoniali'!N12</f>
        <v>197835</v>
      </c>
      <c r="N47" s="56">
        <f ca="1">+M47+'Variazioni Patrimoniali'!O7+'Variazioni Patrimoniali'!O8+'Variazioni Patrimoniali'!O13-'Flussi Cassa'!O12+'Variazioni Patrimoniali'!O9+'Variazioni Patrimoniali'!O10+'Variazioni Patrimoniali'!O11+'Variazioni Patrimoniali'!O12</f>
        <v>197835</v>
      </c>
      <c r="O47" s="56">
        <f ca="1">+N47+'Variazioni Patrimoniali'!P7+'Variazioni Patrimoniali'!P8+'Variazioni Patrimoniali'!P13-'Flussi Cassa'!P12+'Variazioni Patrimoniali'!P9+'Variazioni Patrimoniali'!P10+'Variazioni Patrimoniali'!P11+'Variazioni Patrimoniali'!P12</f>
        <v>197835</v>
      </c>
      <c r="P47" s="56">
        <f ca="1">+O47+'Variazioni Patrimoniali'!Q7+'Variazioni Patrimoniali'!Q8+'Variazioni Patrimoniali'!Q13-'Flussi Cassa'!Q12+'Variazioni Patrimoniali'!Q9+'Variazioni Patrimoniali'!Q10+'Variazioni Patrimoniali'!Q11+'Variazioni Patrimoniali'!Q12</f>
        <v>197835</v>
      </c>
      <c r="Q47" s="56">
        <f ca="1">+P47+'Variazioni Patrimoniali'!R7+'Variazioni Patrimoniali'!R8+'Variazioni Patrimoniali'!R13-'Flussi Cassa'!R12+'Variazioni Patrimoniali'!R9+'Variazioni Patrimoniali'!R10+'Variazioni Patrimoniali'!R11+'Variazioni Patrimoniali'!R12</f>
        <v>197835</v>
      </c>
      <c r="R47" s="56">
        <f ca="1">+Q47+'Variazioni Patrimoniali'!S7+'Variazioni Patrimoniali'!S8+'Variazioni Patrimoniali'!S13-'Flussi Cassa'!S12+'Variazioni Patrimoniali'!S9+'Variazioni Patrimoniali'!S10+'Variazioni Patrimoniali'!S11+'Variazioni Patrimoniali'!S12</f>
        <v>197835</v>
      </c>
      <c r="S47" s="56">
        <f ca="1">+R47+'Variazioni Patrimoniali'!T7+'Variazioni Patrimoniali'!T8+'Variazioni Patrimoniali'!T13-'Flussi Cassa'!T12+'Variazioni Patrimoniali'!T9+'Variazioni Patrimoniali'!T10+'Variazioni Patrimoniali'!T11+'Variazioni Patrimoniali'!T12</f>
        <v>197835</v>
      </c>
      <c r="T47" s="56">
        <f ca="1">+S47+'Variazioni Patrimoniali'!U7+'Variazioni Patrimoniali'!U8+'Variazioni Patrimoniali'!U13-'Flussi Cassa'!U12+'Variazioni Patrimoniali'!U9+'Variazioni Patrimoniali'!U10+'Variazioni Patrimoniali'!U11+'Variazioni Patrimoniali'!U12</f>
        <v>197835</v>
      </c>
      <c r="U47" s="56">
        <f ca="1">+T47+'Variazioni Patrimoniali'!V7+'Variazioni Patrimoniali'!V8+'Variazioni Patrimoniali'!V13-'Flussi Cassa'!V12+'Variazioni Patrimoniali'!V9+'Variazioni Patrimoniali'!V10+'Variazioni Patrimoniali'!V11+'Variazioni Patrimoniali'!V12</f>
        <v>197835</v>
      </c>
      <c r="V47" s="56">
        <f ca="1">+U47+'Variazioni Patrimoniali'!W7+'Variazioni Patrimoniali'!W8+'Variazioni Patrimoniali'!W13-'Flussi Cassa'!W12+'Variazioni Patrimoniali'!W9+'Variazioni Patrimoniali'!W10+'Variazioni Patrimoniali'!W11+'Variazioni Patrimoniali'!W12</f>
        <v>197835</v>
      </c>
      <c r="W47" s="56">
        <f ca="1">+V47+'Variazioni Patrimoniali'!X7+'Variazioni Patrimoniali'!X8+'Variazioni Patrimoniali'!X13-'Flussi Cassa'!X12+'Variazioni Patrimoniali'!X9+'Variazioni Patrimoniali'!X10+'Variazioni Patrimoniali'!X11+'Variazioni Patrimoniali'!X12</f>
        <v>197835</v>
      </c>
      <c r="X47" s="56">
        <f ca="1">+W47+'Variazioni Patrimoniali'!Y7+'Variazioni Patrimoniali'!Y8+'Variazioni Patrimoniali'!Y13-'Flussi Cassa'!Y12+'Variazioni Patrimoniali'!Y9+'Variazioni Patrimoniali'!Y10+'Variazioni Patrimoniali'!Y11+'Variazioni Patrimoniali'!Y12</f>
        <v>197835</v>
      </c>
      <c r="Y47" s="56">
        <f ca="1">+X47+'Variazioni Patrimoniali'!Z7+'Variazioni Patrimoniali'!Z8+'Variazioni Patrimoniali'!Z13-'Flussi Cassa'!Z12+'Variazioni Patrimoniali'!Z9+'Variazioni Patrimoniali'!Z10+'Variazioni Patrimoniali'!Z11+'Variazioni Patrimoniali'!Z12</f>
        <v>197835</v>
      </c>
      <c r="Z47" s="56">
        <f ca="1">+Y47+'Variazioni Patrimoniali'!AA7+'Variazioni Patrimoniali'!AA8+'Variazioni Patrimoniali'!AA13-'Flussi Cassa'!AA12+'Variazioni Patrimoniali'!AA9+'Variazioni Patrimoniali'!AA10+'Variazioni Patrimoniali'!AA11+'Variazioni Patrimoniali'!AA12</f>
        <v>197835</v>
      </c>
      <c r="AA47" s="56">
        <f ca="1">+Z47+'Variazioni Patrimoniali'!AB7+'Variazioni Patrimoniali'!AB8+'Variazioni Patrimoniali'!AB13-'Flussi Cassa'!AB12+'Variazioni Patrimoniali'!AB9+'Variazioni Patrimoniali'!AB10+'Variazioni Patrimoniali'!AB11+'Variazioni Patrimoniali'!AB12</f>
        <v>197835</v>
      </c>
      <c r="AB47" s="56">
        <f ca="1">+AA47+'Variazioni Patrimoniali'!AC7+'Variazioni Patrimoniali'!AC8+'Variazioni Patrimoniali'!AC13-'Flussi Cassa'!AC12+'Variazioni Patrimoniali'!AC9+'Variazioni Patrimoniali'!AC10+'Variazioni Patrimoniali'!AC11+'Variazioni Patrimoniali'!AC12</f>
        <v>197835</v>
      </c>
      <c r="AC47" s="56">
        <f ca="1">+AB47+'Variazioni Patrimoniali'!AD7+'Variazioni Patrimoniali'!AD8+'Variazioni Patrimoniali'!AD13-'Flussi Cassa'!AD12+'Variazioni Patrimoniali'!AD9+'Variazioni Patrimoniali'!AD10+'Variazioni Patrimoniali'!AD11+'Variazioni Patrimoniali'!AD12</f>
        <v>197835</v>
      </c>
      <c r="AD47" s="56">
        <f ca="1">+AC47+'Variazioni Patrimoniali'!AE7+'Variazioni Patrimoniali'!AE8+'Variazioni Patrimoniali'!AE13-'Flussi Cassa'!AE12+'Variazioni Patrimoniali'!AE9+'Variazioni Patrimoniali'!AE10+'Variazioni Patrimoniali'!AE11+'Variazioni Patrimoniali'!AE12</f>
        <v>197835</v>
      </c>
      <c r="AE47" s="56">
        <f ca="1">+AD47+'Variazioni Patrimoniali'!AF7+'Variazioni Patrimoniali'!AF8+'Variazioni Patrimoniali'!AF13-'Flussi Cassa'!AF12+'Variazioni Patrimoniali'!AF9+'Variazioni Patrimoniali'!AF10+'Variazioni Patrimoniali'!AF11+'Variazioni Patrimoniali'!AF12</f>
        <v>197835</v>
      </c>
      <c r="AF47" s="56">
        <f ca="1">+AE47+'Variazioni Patrimoniali'!AG7+'Variazioni Patrimoniali'!AG8+'Variazioni Patrimoniali'!AG13-'Flussi Cassa'!AG12+'Variazioni Patrimoniali'!AG9+'Variazioni Patrimoniali'!AG10+'Variazioni Patrimoniali'!AG11+'Variazioni Patrimoniali'!AG12</f>
        <v>197835</v>
      </c>
      <c r="AG47" s="56">
        <f ca="1">+AF47+'Variazioni Patrimoniali'!AH7+'Variazioni Patrimoniali'!AH8+'Variazioni Patrimoniali'!AH13-'Flussi Cassa'!AH12+'Variazioni Patrimoniali'!AH9+'Variazioni Patrimoniali'!AH10+'Variazioni Patrimoniali'!AH11+'Variazioni Patrimoniali'!AH12</f>
        <v>197835</v>
      </c>
      <c r="AH47" s="56">
        <f ca="1">+AG47+'Variazioni Patrimoniali'!AI7+'Variazioni Patrimoniali'!AI8+'Variazioni Patrimoniali'!AI13-'Flussi Cassa'!AI12+'Variazioni Patrimoniali'!AI9+'Variazioni Patrimoniali'!AI10+'Variazioni Patrimoniali'!AI11+'Variazioni Patrimoniali'!AI12</f>
        <v>197835</v>
      </c>
      <c r="AI47" s="56">
        <f ca="1">+AH47+'Variazioni Patrimoniali'!AJ7+'Variazioni Patrimoniali'!AJ8+'Variazioni Patrimoniali'!AJ13-'Flussi Cassa'!AJ12+'Variazioni Patrimoniali'!AJ9+'Variazioni Patrimoniali'!AJ10+'Variazioni Patrimoniali'!AJ11+'Variazioni Patrimoniali'!AJ12</f>
        <v>197835</v>
      </c>
      <c r="AJ47" s="56">
        <f ca="1">+AI47+'Variazioni Patrimoniali'!AK7+'Variazioni Patrimoniali'!AK8+'Variazioni Patrimoniali'!AK13-'Flussi Cassa'!AK12+'Variazioni Patrimoniali'!AK9+'Variazioni Patrimoniali'!AK10+'Variazioni Patrimoniali'!AK11+'Variazioni Patrimoniali'!AK12</f>
        <v>197835</v>
      </c>
      <c r="AK47" s="56">
        <f ca="1">+AJ47+'Variazioni Patrimoniali'!AL7+'Variazioni Patrimoniali'!AL8+'Variazioni Patrimoniali'!AL13-'Flussi Cassa'!AL12+'Variazioni Patrimoniali'!AL9+'Variazioni Patrimoniali'!AL10+'Variazioni Patrimoniali'!AL11+'Variazioni Patrimoniali'!AL12</f>
        <v>197835</v>
      </c>
      <c r="AL47" s="56">
        <f ca="1">+AK47+'Variazioni Patrimoniali'!AM7+'Variazioni Patrimoniali'!AM8+'Variazioni Patrimoniali'!AM13-'Flussi Cassa'!AM12+'Variazioni Patrimoniali'!AM9+'Variazioni Patrimoniali'!AM10+'Variazioni Patrimoniali'!AM11+'Variazioni Patrimoniali'!AM12</f>
        <v>197835</v>
      </c>
    </row>
    <row r="48" spans="1:38" x14ac:dyDescent="0.2">
      <c r="A48" s="1" t="s">
        <v>33</v>
      </c>
      <c r="B48" s="56">
        <v>0</v>
      </c>
      <c r="C48" s="56">
        <f>+B48+CEm!B42-'Flussi Cassa'!D13</f>
        <v>150</v>
      </c>
      <c r="D48" s="56">
        <f>+C48+CEm!C42-'Flussi Cassa'!E13</f>
        <v>150</v>
      </c>
      <c r="E48" s="56">
        <f>+D48+CEm!D42-'Flussi Cassa'!F13</f>
        <v>300</v>
      </c>
      <c r="F48" s="56">
        <f>+E48+CEm!E42-'Flussi Cassa'!G13</f>
        <v>450</v>
      </c>
      <c r="G48" s="56">
        <f>+F48+CEm!F42-'Flussi Cassa'!H13</f>
        <v>600</v>
      </c>
      <c r="H48" s="56">
        <f>+G48+CEm!G42-'Flussi Cassa'!I13</f>
        <v>750</v>
      </c>
      <c r="I48" s="56">
        <f>+H48+CEm!H42-'Flussi Cassa'!J13</f>
        <v>900</v>
      </c>
      <c r="J48" s="56">
        <f>+I48+CEm!I42-'Flussi Cassa'!K13</f>
        <v>1050</v>
      </c>
      <c r="K48" s="56">
        <f>+J48+CEm!J42-'Flussi Cassa'!L13</f>
        <v>1200</v>
      </c>
      <c r="L48" s="56">
        <f>+K48+CEm!K42-'Flussi Cassa'!M13</f>
        <v>1350</v>
      </c>
      <c r="M48" s="56">
        <f>+L48+CEm!L42-'Flussi Cassa'!N13</f>
        <v>1500</v>
      </c>
      <c r="N48" s="56">
        <f>+M48+CEm!M42-'Flussi Cassa'!O13</f>
        <v>1650</v>
      </c>
      <c r="O48" s="56">
        <f>+N48+CEm!N42-'Flussi Cassa'!P13</f>
        <v>1946.25</v>
      </c>
      <c r="P48" s="56">
        <f>+O48+CEm!O42-'Flussi Cassa'!Q13</f>
        <v>161.25</v>
      </c>
      <c r="Q48" s="56">
        <f>+P48+CEm!P42-'Flussi Cassa'!R13</f>
        <v>322.5</v>
      </c>
      <c r="R48" s="56">
        <f>+Q48+CEm!Q42-'Flussi Cassa'!S13</f>
        <v>483.75</v>
      </c>
      <c r="S48" s="56">
        <f>+R48+CEm!R42-'Flussi Cassa'!T13</f>
        <v>645</v>
      </c>
      <c r="T48" s="56">
        <f>+S48+CEm!S42-'Flussi Cassa'!U13</f>
        <v>806.25</v>
      </c>
      <c r="U48" s="56">
        <f>+T48+CEm!T42-'Flussi Cassa'!V13</f>
        <v>967.5</v>
      </c>
      <c r="V48" s="56">
        <f>+U48+CEm!U42-'Flussi Cassa'!W13</f>
        <v>1128.75</v>
      </c>
      <c r="W48" s="56">
        <f>+V48+CEm!V42-'Flussi Cassa'!X13</f>
        <v>1290</v>
      </c>
      <c r="X48" s="56">
        <f>+W48+CEm!W42-'Flussi Cassa'!Y13</f>
        <v>1451.25</v>
      </c>
      <c r="Y48" s="56">
        <f>+X48+CEm!X42-'Flussi Cassa'!Z13</f>
        <v>1612.5</v>
      </c>
      <c r="Z48" s="56">
        <f>+Y48+CEm!Y42-'Flussi Cassa'!AA13</f>
        <v>1773.75</v>
      </c>
      <c r="AA48" s="56">
        <f>+Z48+CEm!Z42-'Flussi Cassa'!AB13</f>
        <v>2092.21875</v>
      </c>
      <c r="AB48" s="56">
        <f>+AA48+CEm!AA42-'Flussi Cassa'!AC13</f>
        <v>173.34375</v>
      </c>
      <c r="AC48" s="56">
        <f>+AB48+CEm!AB42-'Flussi Cassa'!AD13</f>
        <v>346.6875</v>
      </c>
      <c r="AD48" s="56">
        <f>+AC48+CEm!AC42-'Flussi Cassa'!AE13</f>
        <v>520.03125</v>
      </c>
      <c r="AE48" s="56">
        <f>+AD48+CEm!AD42-'Flussi Cassa'!AF13</f>
        <v>693.375</v>
      </c>
      <c r="AF48" s="56">
        <f>+AE48+CEm!AE42-'Flussi Cassa'!AG13</f>
        <v>866.71875</v>
      </c>
      <c r="AG48" s="56">
        <f>+AF48+CEm!AF42-'Flussi Cassa'!AH13</f>
        <v>1040.0625</v>
      </c>
      <c r="AH48" s="56">
        <f>+AG48+CEm!AG42-'Flussi Cassa'!AI13</f>
        <v>1213.40625</v>
      </c>
      <c r="AI48" s="56">
        <f>+AH48+CEm!AH42-'Flussi Cassa'!AJ13</f>
        <v>1386.75</v>
      </c>
      <c r="AJ48" s="56">
        <f>+AI48+CEm!AI42-'Flussi Cassa'!AK13</f>
        <v>1560.09375</v>
      </c>
      <c r="AK48" s="56">
        <f>+AJ48+CEm!AJ42-'Flussi Cassa'!AL13</f>
        <v>1733.4375</v>
      </c>
      <c r="AL48" s="56">
        <f>+AK48+CEm!AK42-'Flussi Cassa'!AM13</f>
        <v>1906.78125</v>
      </c>
    </row>
    <row r="49" spans="1:38" x14ac:dyDescent="0.2">
      <c r="A49" s="4" t="s">
        <v>34</v>
      </c>
      <c r="B49" s="56">
        <v>0</v>
      </c>
      <c r="C49" s="56">
        <f>+B49+CEm!B44-'Flussi Cassa'!D15</f>
        <v>604.5</v>
      </c>
      <c r="D49" s="56">
        <f>+C49+CEm!C44-'Flussi Cassa'!E15</f>
        <v>604.5</v>
      </c>
      <c r="E49" s="56">
        <f>+D49+CEm!D44-'Flussi Cassa'!F15</f>
        <v>604.5</v>
      </c>
      <c r="F49" s="56">
        <f>+E49+CEm!E44-'Flussi Cassa'!G15</f>
        <v>604.5</v>
      </c>
      <c r="G49" s="56">
        <f>+F49+CEm!F44-'Flussi Cassa'!H15</f>
        <v>604.5</v>
      </c>
      <c r="H49" s="56">
        <f>+G49+CEm!G44-'Flussi Cassa'!I15</f>
        <v>604.5</v>
      </c>
      <c r="I49" s="56">
        <f>+H49+CEm!H44-'Flussi Cassa'!J15</f>
        <v>604.5</v>
      </c>
      <c r="J49" s="56">
        <f>+I49+CEm!I44-'Flussi Cassa'!K15</f>
        <v>604.5</v>
      </c>
      <c r="K49" s="56">
        <f>+J49+CEm!J44-'Flussi Cassa'!L15</f>
        <v>604.5</v>
      </c>
      <c r="L49" s="56">
        <f>+K49+CEm!K44-'Flussi Cassa'!M15</f>
        <v>604.5</v>
      </c>
      <c r="M49" s="56">
        <f>+L49+CEm!L44-'Flussi Cassa'!N15</f>
        <v>604.5</v>
      </c>
      <c r="N49" s="56">
        <f>+M49+CEm!M44-'Flussi Cassa'!O15</f>
        <v>604.5</v>
      </c>
      <c r="O49" s="56">
        <f>+N49+CEm!N44-'Flussi Cassa'!P15</f>
        <v>649.83750000000009</v>
      </c>
      <c r="P49" s="56">
        <f>+O49+CEm!O44-'Flussi Cassa'!Q15</f>
        <v>649.8375000000002</v>
      </c>
      <c r="Q49" s="56">
        <f>+P49+CEm!P44-'Flussi Cassa'!R15</f>
        <v>649.8375000000002</v>
      </c>
      <c r="R49" s="56">
        <f>+Q49+CEm!Q44-'Flussi Cassa'!S15</f>
        <v>649.8375000000002</v>
      </c>
      <c r="S49" s="56">
        <f>+R49+CEm!R44-'Flussi Cassa'!T15</f>
        <v>649.8375000000002</v>
      </c>
      <c r="T49" s="56">
        <f>+S49+CEm!S44-'Flussi Cassa'!U15</f>
        <v>649.8375000000002</v>
      </c>
      <c r="U49" s="56">
        <f>+T49+CEm!T44-'Flussi Cassa'!V15</f>
        <v>649.8375000000002</v>
      </c>
      <c r="V49" s="56">
        <f>+U49+CEm!U44-'Flussi Cassa'!W15</f>
        <v>649.8375000000002</v>
      </c>
      <c r="W49" s="56">
        <f>+V49+CEm!V44-'Flussi Cassa'!X15</f>
        <v>649.8375000000002</v>
      </c>
      <c r="X49" s="56">
        <f>+W49+CEm!W44-'Flussi Cassa'!Y15</f>
        <v>649.8375000000002</v>
      </c>
      <c r="Y49" s="56">
        <f>+X49+CEm!X44-'Flussi Cassa'!Z15</f>
        <v>649.8375000000002</v>
      </c>
      <c r="Z49" s="56">
        <f>+Y49+CEm!Y44-'Flussi Cassa'!AA15</f>
        <v>649.8375000000002</v>
      </c>
      <c r="AA49" s="56">
        <f>+Z49+CEm!Z44-'Flussi Cassa'!AB15</f>
        <v>698.57531250000022</v>
      </c>
      <c r="AB49" s="56">
        <f>+AA49+CEm!AA44-'Flussi Cassa'!AC15</f>
        <v>698.57531250000022</v>
      </c>
      <c r="AC49" s="56">
        <f>+AB49+CEm!AB44-'Flussi Cassa'!AD15</f>
        <v>698.57531250000022</v>
      </c>
      <c r="AD49" s="56">
        <f>+AC49+CEm!AC44-'Flussi Cassa'!AE15</f>
        <v>698.57531250000022</v>
      </c>
      <c r="AE49" s="56">
        <f>+AD49+CEm!AD44-'Flussi Cassa'!AF15</f>
        <v>698.57531250000022</v>
      </c>
      <c r="AF49" s="56">
        <f>+AE49+CEm!AE44-'Flussi Cassa'!AG15</f>
        <v>698.57531250000022</v>
      </c>
      <c r="AG49" s="56">
        <f>+AF49+CEm!AF44-'Flussi Cassa'!AH15</f>
        <v>698.57531250000022</v>
      </c>
      <c r="AH49" s="56">
        <f>+AG49+CEm!AG44-'Flussi Cassa'!AI15</f>
        <v>698.57531250000022</v>
      </c>
      <c r="AI49" s="56">
        <f>+AH49+CEm!AH44-'Flussi Cassa'!AJ15</f>
        <v>698.57531250000022</v>
      </c>
      <c r="AJ49" s="56">
        <f>+AI49+CEm!AI44-'Flussi Cassa'!AK15</f>
        <v>698.57531250000022</v>
      </c>
      <c r="AK49" s="56">
        <f>+AJ49+CEm!AJ44-'Flussi Cassa'!AL15</f>
        <v>698.57531250000022</v>
      </c>
      <c r="AL49" s="56">
        <f>+AK49+CEm!AK44-'Flussi Cassa'!AM15</f>
        <v>698.57531250000022</v>
      </c>
    </row>
    <row r="50" spans="1:38" x14ac:dyDescent="0.2">
      <c r="A50" s="4" t="s">
        <v>35</v>
      </c>
      <c r="B50" s="56">
        <v>0</v>
      </c>
      <c r="C50" s="56">
        <f>+B50+IF('Liquidazione Iva'!C23&lt;0,-'Liquidazione Iva'!C23,0)</f>
        <v>0</v>
      </c>
      <c r="D50" s="56">
        <f>+C50+IF('Liquidazione Iva'!D23&lt;0,-'Liquidazione Iva'!D23,0)</f>
        <v>16872.5</v>
      </c>
      <c r="E50" s="56">
        <f>+D50+IF('Liquidazione Iva'!E23&lt;0,-'Liquidazione Iva'!E23,0)</f>
        <v>34375</v>
      </c>
      <c r="F50" s="56">
        <f>+E50+IF('Liquidazione Iva'!F23&lt;0,-'Liquidazione Iva'!F23,0)</f>
        <v>52211.76933777699</v>
      </c>
      <c r="G50" s="56">
        <f>+F50+IF('Liquidazione Iva'!G23&lt;0,-'Liquidazione Iva'!G23,0)</f>
        <v>58859.26933777699</v>
      </c>
      <c r="H50" s="56">
        <f>+G50+IF('Liquidazione Iva'!H23&lt;0,-'Liquidazione Iva'!H23,0)</f>
        <v>59909.26933777699</v>
      </c>
      <c r="I50" s="56">
        <f>+H50+IF('Liquidazione Iva'!I23&lt;0,-'Liquidazione Iva'!I23,0)</f>
        <v>59909.26933777699</v>
      </c>
      <c r="J50" s="56">
        <f>+I50+IF('Liquidazione Iva'!J23&lt;0,-'Liquidazione Iva'!J23,0)</f>
        <v>59909.26933777699</v>
      </c>
      <c r="K50" s="56">
        <f>+J50+IF('Liquidazione Iva'!K23&lt;0,-'Liquidazione Iva'!K23,0)</f>
        <v>59909.26933777699</v>
      </c>
      <c r="L50" s="56">
        <f>+K50+IF('Liquidazione Iva'!L23&lt;0,-'Liquidazione Iva'!L23,0)</f>
        <v>59909.26933777699</v>
      </c>
      <c r="M50" s="56">
        <f>+L50+IF('Liquidazione Iva'!M23&lt;0,-'Liquidazione Iva'!M23,0)</f>
        <v>59909.26933777699</v>
      </c>
      <c r="N50" s="56">
        <f>+M50+IF('Liquidazione Iva'!N23&lt;0,-'Liquidazione Iva'!N23,0)</f>
        <v>59909.26933777699</v>
      </c>
      <c r="O50" s="56">
        <f>+N50+IF('Liquidazione Iva'!O23&lt;0,-'Liquidazione Iva'!O23,0)</f>
        <v>59909.26933777699</v>
      </c>
      <c r="P50" s="56">
        <f>+O50+IF('Liquidazione Iva'!P23&lt;0,-'Liquidazione Iva'!P23,0)</f>
        <v>59909.26933777699</v>
      </c>
      <c r="Q50" s="56">
        <f>+P50+IF('Liquidazione Iva'!Q23&lt;0,-'Liquidazione Iva'!Q23,0)</f>
        <v>59909.26933777699</v>
      </c>
      <c r="R50" s="56">
        <f>+Q50+IF('Liquidazione Iva'!R23&lt;0,-'Liquidazione Iva'!R23,0)</f>
        <v>59909.26933777699</v>
      </c>
      <c r="S50" s="56">
        <f>+R50+IF('Liquidazione Iva'!S23&lt;0,-'Liquidazione Iva'!S23,0)</f>
        <v>59909.26933777699</v>
      </c>
      <c r="T50" s="56">
        <f>+S50+IF('Liquidazione Iva'!T23&lt;0,-'Liquidazione Iva'!T23,0)</f>
        <v>59909.26933777699</v>
      </c>
      <c r="U50" s="56">
        <f>+T50+IF('Liquidazione Iva'!U23&lt;0,-'Liquidazione Iva'!U23,0)</f>
        <v>59909.26933777699</v>
      </c>
      <c r="V50" s="56">
        <f>+U50+IF('Liquidazione Iva'!V23&lt;0,-'Liquidazione Iva'!V23,0)</f>
        <v>59909.26933777699</v>
      </c>
      <c r="W50" s="56">
        <f>+V50+IF('Liquidazione Iva'!W23&lt;0,-'Liquidazione Iva'!W23,0)</f>
        <v>59909.26933777699</v>
      </c>
      <c r="X50" s="56">
        <f>+W50+IF('Liquidazione Iva'!X23&lt;0,-'Liquidazione Iva'!X23,0)</f>
        <v>59909.26933777699</v>
      </c>
      <c r="Y50" s="56">
        <f>+X50+IF('Liquidazione Iva'!Y23&lt;0,-'Liquidazione Iva'!Y23,0)</f>
        <v>59909.26933777699</v>
      </c>
      <c r="Z50" s="56">
        <f>+Y50+IF('Liquidazione Iva'!Z23&lt;0,-'Liquidazione Iva'!Z23,0)</f>
        <v>59909.26933777699</v>
      </c>
      <c r="AA50" s="56">
        <f>+Z50+IF('Liquidazione Iva'!AA23&lt;0,-'Liquidazione Iva'!AA23,0)</f>
        <v>59909.26933777699</v>
      </c>
      <c r="AB50" s="56">
        <f>+AA50+IF('Liquidazione Iva'!AB23&lt;0,-'Liquidazione Iva'!AB23,0)</f>
        <v>59909.26933777699</v>
      </c>
      <c r="AC50" s="56">
        <f>+AB50+IF('Liquidazione Iva'!AC23&lt;0,-'Liquidazione Iva'!AC23,0)</f>
        <v>59909.26933777699</v>
      </c>
      <c r="AD50" s="56">
        <f>+AC50+IF('Liquidazione Iva'!AD23&lt;0,-'Liquidazione Iva'!AD23,0)</f>
        <v>60205</v>
      </c>
      <c r="AE50" s="56">
        <f>+AD50+IF('Liquidazione Iva'!AE23&lt;0,-'Liquidazione Iva'!AE23,0)</f>
        <v>60205</v>
      </c>
      <c r="AF50" s="56">
        <f>+AE50+IF('Liquidazione Iva'!AF23&lt;0,-'Liquidazione Iva'!AF23,0)</f>
        <v>60205</v>
      </c>
      <c r="AG50" s="56">
        <f>+AF50+IF('Liquidazione Iva'!AG23&lt;0,-'Liquidazione Iva'!AG23,0)</f>
        <v>60205</v>
      </c>
      <c r="AH50" s="56">
        <f>+AG50+IF('Liquidazione Iva'!AH23&lt;0,-'Liquidazione Iva'!AH23,0)</f>
        <v>60205</v>
      </c>
      <c r="AI50" s="56">
        <f>+AH50+IF('Liquidazione Iva'!AI23&lt;0,-'Liquidazione Iva'!AI23,0)</f>
        <v>60205</v>
      </c>
      <c r="AJ50" s="56">
        <f>+AI50+IF('Liquidazione Iva'!AJ23&lt;0,-'Liquidazione Iva'!AJ23,0)</f>
        <v>60205</v>
      </c>
      <c r="AK50" s="56">
        <f>+AJ50+IF('Liquidazione Iva'!AK23&lt;0,-'Liquidazione Iva'!AK23,0)</f>
        <v>60205</v>
      </c>
      <c r="AL50" s="56">
        <f>+AK50+IF('Liquidazione Iva'!AL23&lt;0,-'Liquidazione Iva'!AL23,0)</f>
        <v>60205</v>
      </c>
    </row>
    <row r="51" spans="1:38" x14ac:dyDescent="0.2">
      <c r="A51" s="4" t="s">
        <v>36</v>
      </c>
      <c r="B51" s="56">
        <v>0</v>
      </c>
      <c r="C51" s="56">
        <f>+B51+CEm!B70+CEm!B71-'Flussi Cassa'!D17</f>
        <v>0</v>
      </c>
      <c r="D51" s="56">
        <f>+C51+CEm!C70+CEm!C71-'Flussi Cassa'!E17</f>
        <v>0</v>
      </c>
      <c r="E51" s="56">
        <f>+D51+CEm!D70+CEm!D71-'Flussi Cassa'!F17</f>
        <v>0</v>
      </c>
      <c r="F51" s="56">
        <f>+E51+CEm!E70+CEm!E71-'Flussi Cassa'!G17</f>
        <v>0</v>
      </c>
      <c r="G51" s="56">
        <f>+F51+CEm!F70+CEm!F71-'Flussi Cassa'!H17</f>
        <v>0</v>
      </c>
      <c r="H51" s="56">
        <f>+G51+CEm!G70+CEm!G71-'Flussi Cassa'!I17</f>
        <v>0</v>
      </c>
      <c r="I51" s="56">
        <f>+H51+CEm!H70+CEm!H71-'Flussi Cassa'!J17</f>
        <v>0</v>
      </c>
      <c r="J51" s="56">
        <f>+I51+CEm!I70+CEm!I71-'Flussi Cassa'!K17</f>
        <v>0</v>
      </c>
      <c r="K51" s="56">
        <f>+J51+CEm!J70+CEm!J71-'Flussi Cassa'!L17</f>
        <v>0</v>
      </c>
      <c r="L51" s="56">
        <f>+K51+CEm!K70+CEm!K71-'Flussi Cassa'!M17</f>
        <v>0</v>
      </c>
      <c r="M51" s="56">
        <f>+L51+CEm!L70+CEm!L71-'Flussi Cassa'!N17</f>
        <v>0</v>
      </c>
      <c r="N51" s="56">
        <f ca="1">+M51+CEm!M70+CEm!M71-'Flussi Cassa'!O17</f>
        <v>541729.21684652881</v>
      </c>
      <c r="O51" s="56">
        <f ca="1">+N51+CEm!N70+CEm!N71-'Flussi Cassa'!P17</f>
        <v>541729.21684652881</v>
      </c>
      <c r="P51" s="56">
        <f ca="1">+O51+CEm!O70+CEm!O71-'Flussi Cassa'!Q17</f>
        <v>541729.21684652881</v>
      </c>
      <c r="Q51" s="56">
        <f ca="1">+P51+CEm!P70+CEm!P71-'Flussi Cassa'!R17</f>
        <v>541729.21684652881</v>
      </c>
      <c r="R51" s="56">
        <f ca="1">+Q51+CEm!Q70+CEm!Q71-'Flussi Cassa'!S17</f>
        <v>541729.21684652881</v>
      </c>
      <c r="S51" s="56">
        <f ca="1">+R51+CEm!R70+CEm!R71-'Flussi Cassa'!T17</f>
        <v>541729.21684652881</v>
      </c>
      <c r="T51" s="56">
        <f ca="1">+S51+CEm!S70+CEm!S71-'Flussi Cassa'!U17</f>
        <v>-216691.68673861166</v>
      </c>
      <c r="U51" s="56">
        <f ca="1">+T51+CEm!T70+CEm!T71-'Flussi Cassa'!V17</f>
        <v>-216691.68673861166</v>
      </c>
      <c r="V51" s="56">
        <f ca="1">+U51+CEm!U70+CEm!U71-'Flussi Cassa'!W17</f>
        <v>-216691.68673861166</v>
      </c>
      <c r="W51" s="56">
        <f ca="1">+V51+CEm!V70+CEm!V71-'Flussi Cassa'!X17</f>
        <v>-216691.68673861166</v>
      </c>
      <c r="X51" s="56">
        <f ca="1">+W51+CEm!W70+CEm!W71-'Flussi Cassa'!Y17</f>
        <v>-216691.68673861166</v>
      </c>
      <c r="Y51" s="56">
        <f ca="1">+X51+CEm!X70+CEm!X71-'Flussi Cassa'!Z17</f>
        <v>-541729.21684652893</v>
      </c>
      <c r="Z51" s="56">
        <f ca="1">+Y51+CEm!Y70+CEm!Y71-'Flussi Cassa'!AA17</f>
        <v>-81109.950408235454</v>
      </c>
      <c r="AA51" s="56">
        <f ca="1">+Z51+CEm!Z70+CEm!Z71-'Flussi Cassa'!AB17</f>
        <v>-81109.950408235454</v>
      </c>
      <c r="AB51" s="56">
        <f ca="1">+AA51+CEm!AA70+CEm!AA71-'Flussi Cassa'!AC17</f>
        <v>-81109.950408235454</v>
      </c>
      <c r="AC51" s="56">
        <f ca="1">+AB51+CEm!AB70+CEm!AB71-'Flussi Cassa'!AD17</f>
        <v>-81109.950408235454</v>
      </c>
      <c r="AD51" s="56">
        <f ca="1">+AC51+CEm!AC70+CEm!AC71-'Flussi Cassa'!AE17</f>
        <v>-81109.950408235454</v>
      </c>
      <c r="AE51" s="56">
        <f ca="1">+AD51+CEm!AD70+CEm!AD71-'Flussi Cassa'!AF17</f>
        <v>-81109.950408235454</v>
      </c>
      <c r="AF51" s="56">
        <f ca="1">+AE51+CEm!AE70+CEm!AE71-'Flussi Cassa'!AG17</f>
        <v>-184247.70657531748</v>
      </c>
      <c r="AG51" s="56">
        <f ca="1">+AF51+CEm!AF70+CEm!AF71-'Flussi Cassa'!AH17</f>
        <v>-184247.70657531748</v>
      </c>
      <c r="AH51" s="56">
        <f ca="1">+AG51+CEm!AG70+CEm!AG71-'Flussi Cassa'!AI17</f>
        <v>-184247.70657531748</v>
      </c>
      <c r="AI51" s="56">
        <f ca="1">+AH51+CEm!AH70+CEm!AH71-'Flussi Cassa'!AJ17</f>
        <v>-184247.70657531748</v>
      </c>
      <c r="AJ51" s="56">
        <f ca="1">+AI51+CEm!AI70+CEm!AI71-'Flussi Cassa'!AK17</f>
        <v>-184247.70657531748</v>
      </c>
      <c r="AK51" s="56">
        <f ca="1">+AJ51+CEm!AJ70+CEm!AJ71-'Flussi Cassa'!AL17</f>
        <v>-460619.26643829356</v>
      </c>
      <c r="AL51" s="56">
        <f ca="1">+AK51+CEm!AK70+CEm!AK71-'Flussi Cassa'!AM17</f>
        <v>173.86707617770298</v>
      </c>
    </row>
    <row r="52" spans="1:38" x14ac:dyDescent="0.2">
      <c r="A52" s="4" t="s">
        <v>37</v>
      </c>
      <c r="B52" s="56">
        <v>0</v>
      </c>
      <c r="C52" s="56">
        <f t="shared" ref="C52" si="305">+B52</f>
        <v>0</v>
      </c>
      <c r="D52" s="56">
        <f t="shared" ref="D52" si="306">+C52</f>
        <v>0</v>
      </c>
      <c r="E52" s="56">
        <f t="shared" ref="E52" si="307">+D52</f>
        <v>0</v>
      </c>
      <c r="F52" s="56">
        <f t="shared" ref="F52" si="308">+E52</f>
        <v>0</v>
      </c>
      <c r="G52" s="56">
        <f t="shared" ref="G52" si="309">+F52</f>
        <v>0</v>
      </c>
      <c r="H52" s="56">
        <f t="shared" ref="H52" si="310">+G52</f>
        <v>0</v>
      </c>
      <c r="I52" s="56">
        <f t="shared" ref="I52" si="311">+H52</f>
        <v>0</v>
      </c>
      <c r="J52" s="56">
        <f t="shared" ref="J52" si="312">+I52</f>
        <v>0</v>
      </c>
      <c r="K52" s="56">
        <f t="shared" ref="K52" si="313">+J52</f>
        <v>0</v>
      </c>
      <c r="L52" s="56">
        <f t="shared" ref="L52" si="314">+K52</f>
        <v>0</v>
      </c>
      <c r="M52" s="56">
        <f t="shared" ref="M52" si="315">+L52</f>
        <v>0</v>
      </c>
      <c r="N52" s="56">
        <f t="shared" ref="N52" si="316">+M52</f>
        <v>0</v>
      </c>
      <c r="O52" s="56">
        <f t="shared" ref="O52" si="317">+N52</f>
        <v>0</v>
      </c>
      <c r="P52" s="56">
        <f t="shared" ref="P52" si="318">+O52</f>
        <v>0</v>
      </c>
      <c r="Q52" s="56">
        <f t="shared" ref="Q52" si="319">+P52</f>
        <v>0</v>
      </c>
      <c r="R52" s="56">
        <f t="shared" ref="R52" si="320">+Q52</f>
        <v>0</v>
      </c>
      <c r="S52" s="56">
        <f t="shared" ref="S52" si="321">+R52</f>
        <v>0</v>
      </c>
      <c r="T52" s="56">
        <f t="shared" ref="T52" si="322">+S52</f>
        <v>0</v>
      </c>
      <c r="U52" s="56">
        <f t="shared" ref="U52" si="323">+T52</f>
        <v>0</v>
      </c>
      <c r="V52" s="56">
        <f t="shared" ref="V52" si="324">+U52</f>
        <v>0</v>
      </c>
      <c r="W52" s="56">
        <f t="shared" ref="W52" si="325">+V52</f>
        <v>0</v>
      </c>
      <c r="X52" s="56">
        <f t="shared" ref="X52" si="326">+W52</f>
        <v>0</v>
      </c>
      <c r="Y52" s="56">
        <f t="shared" ref="Y52" si="327">+X52</f>
        <v>0</v>
      </c>
      <c r="Z52" s="56">
        <f t="shared" ref="Z52" si="328">+Y52</f>
        <v>0</v>
      </c>
      <c r="AA52" s="56">
        <f t="shared" ref="AA52" si="329">+Z52</f>
        <v>0</v>
      </c>
      <c r="AB52" s="56">
        <f t="shared" ref="AB52" si="330">+AA52</f>
        <v>0</v>
      </c>
      <c r="AC52" s="56">
        <f t="shared" ref="AC52" si="331">+AB52</f>
        <v>0</v>
      </c>
      <c r="AD52" s="56">
        <f t="shared" ref="AD52" si="332">+AC52</f>
        <v>0</v>
      </c>
      <c r="AE52" s="56">
        <f t="shared" ref="AE52" si="333">+AD52</f>
        <v>0</v>
      </c>
      <c r="AF52" s="56">
        <f t="shared" ref="AF52" si="334">+AE52</f>
        <v>0</v>
      </c>
      <c r="AG52" s="56">
        <f t="shared" ref="AG52" si="335">+AF52</f>
        <v>0</v>
      </c>
      <c r="AH52" s="56">
        <f t="shared" ref="AH52" si="336">+AG52</f>
        <v>0</v>
      </c>
      <c r="AI52" s="56">
        <f t="shared" ref="AI52" si="337">+AH52</f>
        <v>0</v>
      </c>
      <c r="AJ52" s="56">
        <f t="shared" ref="AJ52" si="338">+AI52</f>
        <v>0</v>
      </c>
      <c r="AK52" s="56">
        <f t="shared" ref="AK52" si="339">+AJ52</f>
        <v>0</v>
      </c>
      <c r="AL52" s="56">
        <f t="shared" ref="AL52" si="340">+AK52</f>
        <v>0</v>
      </c>
    </row>
    <row r="53" spans="1:38" x14ac:dyDescent="0.2">
      <c r="A53" s="2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</row>
    <row r="54" spans="1:38" x14ac:dyDescent="0.2">
      <c r="A54" s="2" t="s">
        <v>38</v>
      </c>
      <c r="B54" s="57">
        <f>+SUM(B55:B58)</f>
        <v>0</v>
      </c>
      <c r="C54" s="57">
        <f>+SUM(C55:C58)</f>
        <v>146.25</v>
      </c>
      <c r="D54" s="57">
        <f t="shared" ref="D54:N54" si="341">+SUM(D55:D58)</f>
        <v>292.5</v>
      </c>
      <c r="E54" s="57">
        <f t="shared" si="341"/>
        <v>20438.75</v>
      </c>
      <c r="F54" s="57">
        <f t="shared" si="341"/>
        <v>19836.751935748245</v>
      </c>
      <c r="G54" s="57">
        <f t="shared" si="341"/>
        <v>19231.111736208328</v>
      </c>
      <c r="H54" s="57">
        <f t="shared" si="341"/>
        <v>18621.811673102562</v>
      </c>
      <c r="I54" s="57">
        <f t="shared" si="341"/>
        <v>18008.833931859983</v>
      </c>
      <c r="J54" s="57">
        <f t="shared" si="341"/>
        <v>17392.16061119629</v>
      </c>
      <c r="K54" s="57">
        <f t="shared" si="341"/>
        <v>16771.773722691789</v>
      </c>
      <c r="L54" s="57">
        <f t="shared" si="341"/>
        <v>16147.655190367237</v>
      </c>
      <c r="M54" s="57">
        <f t="shared" si="341"/>
        <v>15519.786850257646</v>
      </c>
      <c r="N54" s="57">
        <f t="shared" si="341"/>
        <v>14888.150449984012</v>
      </c>
      <c r="O54" s="57">
        <f t="shared" ref="O54" si="342">+SUM(O55:O58)</f>
        <v>14263.696398322951</v>
      </c>
      <c r="P54" s="57">
        <f t="shared" ref="P54" si="343">+SUM(P55:P58)</f>
        <v>13635.437514774252</v>
      </c>
      <c r="Q54" s="57">
        <f t="shared" ref="Q54" si="344">+SUM(Q55:Q58)</f>
        <v>13003.35527912631</v>
      </c>
      <c r="R54" s="57">
        <f t="shared" ref="R54" si="345">+SUM(R55:R58)</f>
        <v>12367.431081019451</v>
      </c>
      <c r="S54" s="57">
        <f t="shared" ref="S54" si="346">+SUM(S55:S58)</f>
        <v>11727.646219507136</v>
      </c>
      <c r="T54" s="57">
        <f t="shared" ref="T54" si="347">+SUM(T55:T58)</f>
        <v>11083.981902615025</v>
      </c>
      <c r="U54" s="57">
        <f t="shared" ref="U54" si="348">+SUM(U55:U58)</f>
        <v>10436.419246897889</v>
      </c>
      <c r="V54" s="57">
        <f t="shared" ref="V54" si="349">+SUM(V55:V58)</f>
        <v>9784.939276994377</v>
      </c>
      <c r="W54" s="57">
        <f t="shared" ref="W54" si="350">+SUM(W55:W58)</f>
        <v>9129.5229251796045</v>
      </c>
      <c r="X54" s="57">
        <f t="shared" ref="X54:Y54" si="351">+SUM(X55:X58)</f>
        <v>8470.1510309155783</v>
      </c>
      <c r="Y54" s="57">
        <f t="shared" si="351"/>
        <v>7806.8043403994097</v>
      </c>
      <c r="Z54" s="57">
        <f t="shared" ref="Z54" si="352">+SUM(Z55:Z58)</f>
        <v>7139.4635061093559</v>
      </c>
      <c r="AA54" s="57">
        <f t="shared" ref="AA54" si="353">+SUM(AA55:AA58)</f>
        <v>6479.9004925986328</v>
      </c>
      <c r="AB54" s="57">
        <f t="shared" ref="AB54" si="354">+SUM(AB55:AB58)</f>
        <v>5816.304357287012</v>
      </c>
      <c r="AC54" s="57">
        <f t="shared" ref="AC54" si="355">+SUM(AC55:AC58)</f>
        <v>4148.6554687501939</v>
      </c>
      <c r="AD54" s="57">
        <f t="shared" ref="AD54" si="356">+SUM(AD55:AD58)</f>
        <v>4317.6656250001051</v>
      </c>
      <c r="AE54" s="57">
        <f t="shared" ref="AE54" si="357">+SUM(AE55:AE58)</f>
        <v>4486.6757812501055</v>
      </c>
      <c r="AF54" s="57">
        <f t="shared" ref="AF54" si="358">+SUM(AF55:AF58)</f>
        <v>4655.6859375001059</v>
      </c>
      <c r="AG54" s="57">
        <f t="shared" ref="AG54" si="359">+SUM(AG55:AG58)</f>
        <v>4824.6960937501062</v>
      </c>
      <c r="AH54" s="57">
        <f t="shared" ref="AH54" si="360">+SUM(AH55:AH58)</f>
        <v>4993.7062500001066</v>
      </c>
      <c r="AI54" s="57">
        <f t="shared" ref="AI54:AJ54" si="361">+SUM(AI55:AI58)</f>
        <v>5162.716406250107</v>
      </c>
      <c r="AJ54" s="57">
        <f t="shared" si="361"/>
        <v>5331.7265625001073</v>
      </c>
      <c r="AK54" s="57">
        <f t="shared" ref="AK54" si="362">+SUM(AK55:AK58)</f>
        <v>5500.7367187501077</v>
      </c>
      <c r="AL54" s="57">
        <f t="shared" ref="AL54" si="363">+SUM(AL55:AL58)</f>
        <v>5669.746875000108</v>
      </c>
    </row>
    <row r="55" spans="1:38" x14ac:dyDescent="0.2">
      <c r="A55" s="4" t="s">
        <v>39</v>
      </c>
      <c r="B55" s="56">
        <v>0</v>
      </c>
      <c r="C55" s="56">
        <f>+B55+'Flussi Cassa'!D3-'Flussi Cassa'!D16-CEm!B64</f>
        <v>0</v>
      </c>
      <c r="D55" s="56">
        <f>+C55+'Flussi Cassa'!E3-'Flussi Cassa'!E16-CEm!C64</f>
        <v>0</v>
      </c>
      <c r="E55" s="56">
        <f>+D55+'Flussi Cassa'!F3-'Flussi Cassa'!F16-CEm!D64</f>
        <v>10000</v>
      </c>
      <c r="F55" s="56">
        <f>+E55+'Flussi Cassa'!G3-'Flussi Cassa'!G16-CEm!E64</f>
        <v>9606.185229341183</v>
      </c>
      <c r="G55" s="56">
        <f>+F55+'Flussi Cassa'!H3-'Flussi Cassa'!H16-CEm!F64</f>
        <v>9210.453545372804</v>
      </c>
      <c r="H55" s="56">
        <f>+G55+'Flussi Cassa'!I3-'Flussi Cassa'!I16-CEm!G64</f>
        <v>8812.7956174224018</v>
      </c>
      <c r="I55" s="56">
        <f>+H55+'Flussi Cassa'!J3-'Flussi Cassa'!J16-CEm!H64</f>
        <v>8413.2020693999912</v>
      </c>
      <c r="J55" s="56">
        <f>+I55+'Flussi Cassa'!K3-'Flussi Cassa'!K16-CEm!I64</f>
        <v>8011.663479576996</v>
      </c>
      <c r="K55" s="56">
        <f>+J55+'Flussi Cassa'!L3-'Flussi Cassa'!L16-CEm!J64</f>
        <v>7608.1703803641012</v>
      </c>
      <c r="L55" s="56">
        <f>+K55+'Flussi Cassa'!M3-'Flussi Cassa'!M16-CEm!K64</f>
        <v>7202.7132580880207</v>
      </c>
      <c r="M55" s="56">
        <f>+L55+'Flussi Cassa'!N3-'Flussi Cassa'!N16-CEm!L64</f>
        <v>6795.282552767183</v>
      </c>
      <c r="N55" s="56">
        <f>+M55+'Flussi Cassa'!O3-'Flussi Cassa'!O16-CEm!M64</f>
        <v>6385.8686578863226</v>
      </c>
      <c r="O55" s="56">
        <f>+N55+'Flussi Cassa'!P3-'Flussi Cassa'!P16-CEm!N64</f>
        <v>5974.4619201699752</v>
      </c>
      <c r="P55" s="56">
        <f>+O55+'Flussi Cassa'!Q3-'Flussi Cassa'!Q16-CEm!O64</f>
        <v>5561.0526393548707</v>
      </c>
      <c r="Q55" s="56">
        <f>+P55+'Flussi Cassa'!R3-'Flussi Cassa'!R16-CEm!P64</f>
        <v>5145.631067961217</v>
      </c>
      <c r="R55" s="56">
        <f>+Q55+'Flussi Cassa'!S3-'Flussi Cassa'!S16-CEm!Q64</f>
        <v>4728.1874110628705</v>
      </c>
      <c r="S55" s="56">
        <f>+R55+'Flussi Cassa'!T3-'Flussi Cassa'!T16-CEm!R64</f>
        <v>4308.7118260563893</v>
      </c>
      <c r="T55" s="56">
        <f>+S55+'Flussi Cassa'!U3-'Flussi Cassa'!U16-CEm!S64</f>
        <v>3887.1944224289623</v>
      </c>
      <c r="U55" s="56">
        <f>+T55+'Flussi Cassa'!V3-'Flussi Cassa'!V16-CEm!T64</f>
        <v>3463.6252615252065</v>
      </c>
      <c r="V55" s="56">
        <f>+U55+'Flussi Cassa'!W3-'Flussi Cassa'!W16-CEm!U64</f>
        <v>3037.9943563128318</v>
      </c>
      <c r="W55" s="56">
        <f>+V55+'Flussi Cassa'!X3-'Flussi Cassa'!X16-CEm!V64</f>
        <v>2610.291671147163</v>
      </c>
      <c r="X55" s="56">
        <f>+W55+'Flussi Cassa'!Y3-'Flussi Cassa'!Y16-CEm!W64</f>
        <v>2180.5071215345174</v>
      </c>
      <c r="Y55" s="56">
        <f>+X55+'Flussi Cassa'!Z3-'Flussi Cassa'!Z16-CEm!X64</f>
        <v>1748.6305738944291</v>
      </c>
      <c r="Z55" s="56">
        <f>+Y55+'Flussi Cassa'!AA3-'Flussi Cassa'!AA16-CEm!Y64</f>
        <v>1314.6518453207166</v>
      </c>
      <c r="AA55" s="56">
        <f>+Z55+'Flussi Cassa'!AB3-'Flussi Cassa'!AB16-CEm!Z64</f>
        <v>878.56070334138838</v>
      </c>
      <c r="AB55" s="56">
        <f>+AA55+'Flussi Cassa'!AC3-'Flussi Cassa'!AC16-CEm!AA64</f>
        <v>440.34686567737765</v>
      </c>
      <c r="AC55" s="56">
        <f>+AB55+'Flussi Cassa'!AD3-'Flussi Cassa'!AD16-CEm!AB64</f>
        <v>1.0430278862827436E-10</v>
      </c>
      <c r="AD55" s="56">
        <f>+AC55+'Flussi Cassa'!AE3-'Flussi Cassa'!AE16-CEm!AC64</f>
        <v>1.0430278862827436E-10</v>
      </c>
      <c r="AE55" s="56">
        <f>+AD55+'Flussi Cassa'!AF3-'Flussi Cassa'!AF16-CEm!AD64</f>
        <v>1.0430278862827436E-10</v>
      </c>
      <c r="AF55" s="56">
        <f>+AE55+'Flussi Cassa'!AG3-'Flussi Cassa'!AG16-CEm!AE64</f>
        <v>1.0430278862827436E-10</v>
      </c>
      <c r="AG55" s="56">
        <f>+AF55+'Flussi Cassa'!AH3-'Flussi Cassa'!AH16-CEm!AF64</f>
        <v>1.0430278862827436E-10</v>
      </c>
      <c r="AH55" s="56">
        <f>+AG55+'Flussi Cassa'!AI3-'Flussi Cassa'!AI16-CEm!AG64</f>
        <v>1.0430278862827436E-10</v>
      </c>
      <c r="AI55" s="56">
        <f>+AH55+'Flussi Cassa'!AJ3-'Flussi Cassa'!AJ16-CEm!AH64</f>
        <v>1.0430278862827436E-10</v>
      </c>
      <c r="AJ55" s="56">
        <f>+AI55+'Flussi Cassa'!AK3-'Flussi Cassa'!AK16-CEm!AI64</f>
        <v>1.0430278862827436E-10</v>
      </c>
      <c r="AK55" s="56">
        <f>+AJ55+'Flussi Cassa'!AL3-'Flussi Cassa'!AL16-CEm!AJ64</f>
        <v>1.0430278862827436E-10</v>
      </c>
      <c r="AL55" s="56">
        <f>+AK55+'Flussi Cassa'!AM3-'Flussi Cassa'!AM16-CEm!AK64</f>
        <v>1.0430278862827436E-10</v>
      </c>
    </row>
    <row r="56" spans="1:38" x14ac:dyDescent="0.2">
      <c r="A56" s="4" t="s">
        <v>311</v>
      </c>
      <c r="B56" s="56">
        <v>0</v>
      </c>
      <c r="C56" s="56">
        <f>+B56+'Variazioni Patrimoniali'!D16</f>
        <v>0</v>
      </c>
      <c r="D56" s="56">
        <f>+C56+'Variazioni Patrimoniali'!E16</f>
        <v>0</v>
      </c>
      <c r="E56" s="56">
        <f>+D56+'Variazioni Patrimoniali'!F16</f>
        <v>10000</v>
      </c>
      <c r="F56" s="56">
        <f>+E56+'Variazioni Patrimoniali'!G16</f>
        <v>9645.566706407064</v>
      </c>
      <c r="G56" s="56">
        <f>+F56+'Variazioni Patrimoniali'!H16</f>
        <v>9289.4081908355238</v>
      </c>
      <c r="H56" s="56">
        <f>+G56+'Variazioni Patrimoniali'!I16</f>
        <v>8931.5160556801602</v>
      </c>
      <c r="I56" s="56">
        <f>+H56+'Variazioni Patrimoniali'!J16</f>
        <v>8571.8818624599899</v>
      </c>
      <c r="J56" s="56">
        <f>+I56+'Variazioni Patrimoniali'!K16</f>
        <v>8210.497131619295</v>
      </c>
      <c r="K56" s="56">
        <f>+J56+'Variazioni Patrimoniali'!L16</f>
        <v>7847.3533423276895</v>
      </c>
      <c r="L56" s="56">
        <f>+K56+'Variazioni Patrimoniali'!M16</f>
        <v>7482.4419322792164</v>
      </c>
      <c r="M56" s="56">
        <f>+L56+'Variazioni Patrimoniali'!N16</f>
        <v>7115.7542974904627</v>
      </c>
      <c r="N56" s="56">
        <f>+M56+'Variazioni Patrimoniali'!O16</f>
        <v>6747.2817920976886</v>
      </c>
      <c r="O56" s="56">
        <f>+N56+'Variazioni Patrimoniali'!P16</f>
        <v>6377.0157281529755</v>
      </c>
      <c r="P56" s="56">
        <f>+O56+'Variazioni Patrimoniali'!Q16</f>
        <v>6004.9473754193814</v>
      </c>
      <c r="Q56" s="56">
        <f>+P56+'Variazioni Patrimoniali'!R16</f>
        <v>5631.067961165093</v>
      </c>
      <c r="R56" s="56">
        <f>+Q56+'Variazioni Patrimoniali'!S16</f>
        <v>5255.3686699565806</v>
      </c>
      <c r="S56" s="56">
        <f>+R56+'Variazioni Patrimoniali'!T16</f>
        <v>4877.8406434507469</v>
      </c>
      <c r="T56" s="56">
        <f>+S56+'Variazioni Patrimoniali'!U16</f>
        <v>4498.4749801860626</v>
      </c>
      <c r="U56" s="56">
        <f>+T56+'Variazioni Patrimoniali'!V16</f>
        <v>4117.2627353726821</v>
      </c>
      <c r="V56" s="56">
        <f>+U56+'Variazioni Patrimoniali'!W16</f>
        <v>3734.1949206815443</v>
      </c>
      <c r="W56" s="56">
        <f>+V56+'Variazioni Patrimoniali'!X16</f>
        <v>3349.2625040324419</v>
      </c>
      <c r="X56" s="56">
        <f>+W56+'Variazioni Patrimoniali'!Y16</f>
        <v>2962.4564093810604</v>
      </c>
      <c r="Y56" s="56">
        <f>+X56+'Variazioni Patrimoniali'!Z16</f>
        <v>2573.7675165049804</v>
      </c>
      <c r="Z56" s="56">
        <f>+Y56+'Variazioni Patrimoniali'!AA16</f>
        <v>2183.1866607886395</v>
      </c>
      <c r="AA56" s="56">
        <f>+Z56+'Variazioni Patrimoniali'!AB16</f>
        <v>1790.7046330072444</v>
      </c>
      <c r="AB56" s="56">
        <f>+AA56+'Variazioni Patrimoniali'!AC16</f>
        <v>1396.3121791096346</v>
      </c>
      <c r="AC56" s="56">
        <f>+AB56+'Variazioni Patrimoniali'!AD16</f>
        <v>8.9130480773746967E-11</v>
      </c>
      <c r="AD56" s="56">
        <f>+AC56+'Variazioni Patrimoniali'!AE16</f>
        <v>0</v>
      </c>
      <c r="AE56" s="56">
        <f>+AD56+'Variazioni Patrimoniali'!AF16</f>
        <v>0</v>
      </c>
      <c r="AF56" s="56">
        <f>+AE56+'Variazioni Patrimoniali'!AG16</f>
        <v>0</v>
      </c>
      <c r="AG56" s="56">
        <f>+AF56+'Variazioni Patrimoniali'!AH16</f>
        <v>0</v>
      </c>
      <c r="AH56" s="56">
        <f>+AG56+'Variazioni Patrimoniali'!AI16</f>
        <v>0</v>
      </c>
      <c r="AI56" s="56">
        <f>+AH56+'Variazioni Patrimoniali'!AJ16</f>
        <v>0</v>
      </c>
      <c r="AJ56" s="56">
        <f>+AI56+'Variazioni Patrimoniali'!AK16</f>
        <v>0</v>
      </c>
      <c r="AK56" s="56">
        <f>+AJ56+'Variazioni Patrimoniali'!AL16</f>
        <v>0</v>
      </c>
      <c r="AL56" s="56">
        <f>+AK56+'Variazioni Patrimoniali'!AM16</f>
        <v>0</v>
      </c>
    </row>
    <row r="57" spans="1:38" x14ac:dyDescent="0.2">
      <c r="A57" s="4" t="s">
        <v>40</v>
      </c>
      <c r="B57" s="56">
        <v>0</v>
      </c>
      <c r="C57" s="56">
        <f>+B57+CEm!B43-'Flussi Cassa'!D14</f>
        <v>146.25</v>
      </c>
      <c r="D57" s="56">
        <f>+C57+CEm!C43-'Flussi Cassa'!E14</f>
        <v>292.5</v>
      </c>
      <c r="E57" s="56">
        <f>+D57+CEm!D43-'Flussi Cassa'!F14</f>
        <v>438.75</v>
      </c>
      <c r="F57" s="56">
        <f>+E57+CEm!E43-'Flussi Cassa'!G14</f>
        <v>585</v>
      </c>
      <c r="G57" s="56">
        <f>+F57+CEm!F43-'Flussi Cassa'!H14</f>
        <v>731.25</v>
      </c>
      <c r="H57" s="56">
        <f>+G57+CEm!G43-'Flussi Cassa'!I14</f>
        <v>877.5</v>
      </c>
      <c r="I57" s="56">
        <f>+H57+CEm!H43-'Flussi Cassa'!J14</f>
        <v>1023.75</v>
      </c>
      <c r="J57" s="56">
        <f>+I57+CEm!I43-'Flussi Cassa'!K14</f>
        <v>1170</v>
      </c>
      <c r="K57" s="56">
        <f>+J57+CEm!J43-'Flussi Cassa'!L14</f>
        <v>1316.25</v>
      </c>
      <c r="L57" s="56">
        <f>+K57+CEm!K43-'Flussi Cassa'!M14</f>
        <v>1462.5</v>
      </c>
      <c r="M57" s="56">
        <f>+L57+CEm!L43-'Flussi Cassa'!N14</f>
        <v>1608.75</v>
      </c>
      <c r="N57" s="56">
        <f>+M57+CEm!M43-'Flussi Cassa'!O14</f>
        <v>1755</v>
      </c>
      <c r="O57" s="56">
        <f>+N57+CEm!N43-'Flussi Cassa'!P14</f>
        <v>1912.21875</v>
      </c>
      <c r="P57" s="56">
        <f>+O57+CEm!O43-'Flussi Cassa'!Q14</f>
        <v>2069.4375</v>
      </c>
      <c r="Q57" s="56">
        <f>+P57+CEm!P43-'Flussi Cassa'!R14</f>
        <v>2226.65625</v>
      </c>
      <c r="R57" s="56">
        <f>+Q57+CEm!Q43-'Flussi Cassa'!S14</f>
        <v>2383.875</v>
      </c>
      <c r="S57" s="56">
        <f>+R57+CEm!R43-'Flussi Cassa'!T14</f>
        <v>2541.09375</v>
      </c>
      <c r="T57" s="56">
        <f>+S57+CEm!S43-'Flussi Cassa'!U14</f>
        <v>2698.3125</v>
      </c>
      <c r="U57" s="56">
        <f>+T57+CEm!T43-'Flussi Cassa'!V14</f>
        <v>2855.53125</v>
      </c>
      <c r="V57" s="56">
        <f>+U57+CEm!U43-'Flussi Cassa'!W14</f>
        <v>3012.75</v>
      </c>
      <c r="W57" s="56">
        <f>+V57+CEm!V43-'Flussi Cassa'!X14</f>
        <v>3169.96875</v>
      </c>
      <c r="X57" s="56">
        <f>+W57+CEm!W43-'Flussi Cassa'!Y14</f>
        <v>3327.1875</v>
      </c>
      <c r="Y57" s="56">
        <f>+X57+CEm!X43-'Flussi Cassa'!Z14</f>
        <v>3484.40625</v>
      </c>
      <c r="Z57" s="56">
        <f>+Y57+CEm!Y43-'Flussi Cassa'!AA14</f>
        <v>3641.625</v>
      </c>
      <c r="AA57" s="56">
        <f>+Z57+CEm!Z43-'Flussi Cassa'!AB14</f>
        <v>3810.6351562499999</v>
      </c>
      <c r="AB57" s="56">
        <f>+AA57+CEm!AA43-'Flussi Cassa'!AC14</f>
        <v>3979.6453124999998</v>
      </c>
      <c r="AC57" s="56">
        <f>+AB57+CEm!AB43-'Flussi Cassa'!AD14</f>
        <v>4148.6554687500002</v>
      </c>
      <c r="AD57" s="56">
        <f>+AC57+CEm!AC43-'Flussi Cassa'!AE14</f>
        <v>4317.6656250000005</v>
      </c>
      <c r="AE57" s="56">
        <f>+AD57+CEm!AD43-'Flussi Cassa'!AF14</f>
        <v>4486.6757812500009</v>
      </c>
      <c r="AF57" s="56">
        <f>+AE57+CEm!AE43-'Flussi Cassa'!AG14</f>
        <v>4655.6859375000013</v>
      </c>
      <c r="AG57" s="56">
        <f>+AF57+CEm!AF43-'Flussi Cassa'!AH14</f>
        <v>4824.6960937500016</v>
      </c>
      <c r="AH57" s="56">
        <f>+AG57+CEm!AG43-'Flussi Cassa'!AI14</f>
        <v>4993.706250000002</v>
      </c>
      <c r="AI57" s="56">
        <f>+AH57+CEm!AH43-'Flussi Cassa'!AJ14</f>
        <v>5162.7164062500024</v>
      </c>
      <c r="AJ57" s="56">
        <f>+AI57+CEm!AI43-'Flussi Cassa'!AK14</f>
        <v>5331.7265625000027</v>
      </c>
      <c r="AK57" s="56">
        <f>+AJ57+CEm!AJ43-'Flussi Cassa'!AL14</f>
        <v>5500.7367187500031</v>
      </c>
      <c r="AL57" s="56">
        <f>+AK57+CEm!AK43-'Flussi Cassa'!AM14</f>
        <v>5669.7468750000035</v>
      </c>
    </row>
    <row r="58" spans="1:38" x14ac:dyDescent="0.2">
      <c r="A58" s="4" t="s">
        <v>41</v>
      </c>
      <c r="B58" s="56">
        <v>0</v>
      </c>
      <c r="C58" s="56">
        <f>+B58</f>
        <v>0</v>
      </c>
      <c r="D58" s="56">
        <f t="shared" ref="D58:N58" si="364">+C58</f>
        <v>0</v>
      </c>
      <c r="E58" s="56">
        <f t="shared" si="364"/>
        <v>0</v>
      </c>
      <c r="F58" s="56">
        <f t="shared" si="364"/>
        <v>0</v>
      </c>
      <c r="G58" s="56">
        <f t="shared" si="364"/>
        <v>0</v>
      </c>
      <c r="H58" s="56">
        <f t="shared" si="364"/>
        <v>0</v>
      </c>
      <c r="I58" s="56">
        <f t="shared" si="364"/>
        <v>0</v>
      </c>
      <c r="J58" s="56">
        <f t="shared" si="364"/>
        <v>0</v>
      </c>
      <c r="K58" s="56">
        <f t="shared" si="364"/>
        <v>0</v>
      </c>
      <c r="L58" s="56">
        <f t="shared" si="364"/>
        <v>0</v>
      </c>
      <c r="M58" s="56">
        <f t="shared" si="364"/>
        <v>0</v>
      </c>
      <c r="N58" s="56">
        <f t="shared" si="364"/>
        <v>0</v>
      </c>
      <c r="O58" s="56">
        <f t="shared" ref="O58:AL58" si="365">+N58</f>
        <v>0</v>
      </c>
      <c r="P58" s="56">
        <f t="shared" si="365"/>
        <v>0</v>
      </c>
      <c r="Q58" s="56">
        <f t="shared" si="365"/>
        <v>0</v>
      </c>
      <c r="R58" s="56">
        <f t="shared" si="365"/>
        <v>0</v>
      </c>
      <c r="S58" s="56">
        <f t="shared" si="365"/>
        <v>0</v>
      </c>
      <c r="T58" s="56">
        <f t="shared" si="365"/>
        <v>0</v>
      </c>
      <c r="U58" s="56">
        <f t="shared" si="365"/>
        <v>0</v>
      </c>
      <c r="V58" s="56">
        <f t="shared" si="365"/>
        <v>0</v>
      </c>
      <c r="W58" s="56">
        <f t="shared" si="365"/>
        <v>0</v>
      </c>
      <c r="X58" s="56">
        <f t="shared" si="365"/>
        <v>0</v>
      </c>
      <c r="Y58" s="56">
        <f t="shared" si="365"/>
        <v>0</v>
      </c>
      <c r="Z58" s="56">
        <f t="shared" si="365"/>
        <v>0</v>
      </c>
      <c r="AA58" s="56">
        <f t="shared" si="365"/>
        <v>0</v>
      </c>
      <c r="AB58" s="56">
        <f t="shared" si="365"/>
        <v>0</v>
      </c>
      <c r="AC58" s="56">
        <f t="shared" si="365"/>
        <v>0</v>
      </c>
      <c r="AD58" s="56">
        <f t="shared" si="365"/>
        <v>0</v>
      </c>
      <c r="AE58" s="56">
        <f t="shared" si="365"/>
        <v>0</v>
      </c>
      <c r="AF58" s="56">
        <f t="shared" si="365"/>
        <v>0</v>
      </c>
      <c r="AG58" s="56">
        <f t="shared" si="365"/>
        <v>0</v>
      </c>
      <c r="AH58" s="56">
        <f t="shared" si="365"/>
        <v>0</v>
      </c>
      <c r="AI58" s="56">
        <f t="shared" si="365"/>
        <v>0</v>
      </c>
      <c r="AJ58" s="56">
        <f t="shared" si="365"/>
        <v>0</v>
      </c>
      <c r="AK58" s="56">
        <f t="shared" si="365"/>
        <v>0</v>
      </c>
      <c r="AL58" s="56">
        <f t="shared" si="365"/>
        <v>0</v>
      </c>
    </row>
    <row r="59" spans="1:38" x14ac:dyDescent="0.2">
      <c r="A59" s="4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8"/>
      <c r="AG59" s="58"/>
      <c r="AH59" s="58"/>
      <c r="AI59" s="58"/>
      <c r="AJ59" s="58"/>
      <c r="AK59" s="58"/>
      <c r="AL59" s="58"/>
    </row>
    <row r="60" spans="1:38" x14ac:dyDescent="0.2">
      <c r="A60" s="2" t="s">
        <v>42</v>
      </c>
      <c r="B60" s="57">
        <f>+B61+B62+B63+B67+B68</f>
        <v>0</v>
      </c>
      <c r="C60" s="57">
        <f ca="1">+C61+C62+C63+C67+C68</f>
        <v>389165.91666666669</v>
      </c>
      <c r="D60" s="57">
        <f t="shared" ref="D60:N60" ca="1" si="366">+D61+D62+D63+D67+D68</f>
        <v>509248.5</v>
      </c>
      <c r="E60" s="57">
        <f t="shared" ca="1" si="366"/>
        <v>629297.75</v>
      </c>
      <c r="F60" s="57">
        <f t="shared" ca="1" si="366"/>
        <v>748890.08324566553</v>
      </c>
      <c r="G60" s="57">
        <f t="shared" ca="1" si="366"/>
        <v>868401.0000713073</v>
      </c>
      <c r="H60" s="57">
        <f t="shared" ca="1" si="366"/>
        <v>987913.8431409311</v>
      </c>
      <c r="I60" s="57">
        <f t="shared" ca="1" si="366"/>
        <v>1107428.6218306269</v>
      </c>
      <c r="J60" s="57">
        <f t="shared" ca="1" si="366"/>
        <v>1226945.3455621232</v>
      </c>
      <c r="K60" s="57">
        <f t="shared" ca="1" si="366"/>
        <v>1346464.0238030097</v>
      </c>
      <c r="L60" s="57">
        <f t="shared" ca="1" si="366"/>
        <v>1465984.666066959</v>
      </c>
      <c r="M60" s="57">
        <f t="shared" ca="1" si="366"/>
        <v>1585507.2819139534</v>
      </c>
      <c r="N60" s="57">
        <f t="shared" ca="1" si="366"/>
        <v>1163302.6641039788</v>
      </c>
      <c r="O60" s="57">
        <f t="shared" ref="O60" ca="1" si="367">+O61+O62+O63+O67+O68</f>
        <v>982626.69973336859</v>
      </c>
      <c r="P60" s="57">
        <f t="shared" ref="P60" ca="1" si="368">+P61+P62+P63+P67+P68</f>
        <v>1101952.7379058572</v>
      </c>
      <c r="Q60" s="57">
        <f t="shared" ref="Q60" ca="1" si="369">+Q61+Q62+Q63+Q67+Q68</f>
        <v>1221280.7883689243</v>
      </c>
      <c r="R60" s="57">
        <f t="shared" ref="R60" ca="1" si="370">+R61+R62+R63+R67+R68</f>
        <v>1340610.860917496</v>
      </c>
      <c r="S60" s="57">
        <f t="shared" ref="S60" ca="1" si="371">+S61+S62+S63+S67+S68</f>
        <v>1459942.9653941758</v>
      </c>
      <c r="T60" s="57">
        <f t="shared" ref="T60" ca="1" si="372">+T61+T62+T63+T67+T68</f>
        <v>1579277.1116894768</v>
      </c>
      <c r="U60" s="57">
        <f t="shared" ref="U60" ca="1" si="373">+U61+U62+U63+U67+U68</f>
        <v>1698613.309742054</v>
      </c>
      <c r="V60" s="57">
        <f t="shared" ref="V60" ca="1" si="374">+V61+V62+V63+V67+V68</f>
        <v>1817951.5695389397</v>
      </c>
      <c r="W60" s="57">
        <f t="shared" ref="W60" ca="1" si="375">+W61+W62+W63+W67+W68</f>
        <v>1937291.9011157788</v>
      </c>
      <c r="X60" s="57">
        <f t="shared" ref="X60:Y60" ca="1" si="376">+X61+X62+X63+X67+X68</f>
        <v>2056634.3145570648</v>
      </c>
      <c r="Y60" s="57">
        <f t="shared" ca="1" si="376"/>
        <v>2175978.8199963784</v>
      </c>
      <c r="Z60" s="57">
        <f t="shared" ref="Z60" ca="1" si="377">+Z61+Z62+Z63+Z67+Z68</f>
        <v>1834706.1611783321</v>
      </c>
      <c r="AA60" s="57">
        <f t="shared" ref="AA60" ca="1" si="378">+AA61+AA62+AA63+AA67+AA68</f>
        <v>1658837.1332432348</v>
      </c>
      <c r="AB60" s="57">
        <f t="shared" ref="AB60" ca="1" si="379">+AB61+AB62+AB63+AB67+AB68</f>
        <v>1782970.2280038223</v>
      </c>
      <c r="AC60" s="57">
        <f t="shared" ref="AC60" ca="1" si="380">+AC61+AC62+AC63+AC67+AC68</f>
        <v>1906105.4557924229</v>
      </c>
      <c r="AD60" s="57">
        <f t="shared" ref="AD60" ca="1" si="381">+AD61+AD62+AD63+AD67+AD68</f>
        <v>2030651.0682403396</v>
      </c>
      <c r="AE60" s="57">
        <f t="shared" ref="AE60" ca="1" si="382">+AE61+AE62+AE63+AE67+AE68</f>
        <v>2155196.6806882564</v>
      </c>
      <c r="AF60" s="57">
        <f t="shared" ref="AF60" ca="1" si="383">+AF61+AF62+AF63+AF67+AF68</f>
        <v>2279742.2931361729</v>
      </c>
      <c r="AG60" s="57">
        <f t="shared" ref="AG60" ca="1" si="384">+AG61+AG62+AG63+AG67+AG68</f>
        <v>2404287.9055840895</v>
      </c>
      <c r="AH60" s="57">
        <f t="shared" ref="AH60" ca="1" si="385">+AH61+AH62+AH63+AH67+AH68</f>
        <v>2528833.518032006</v>
      </c>
      <c r="AI60" s="57">
        <f t="shared" ref="AI60:AJ60" ca="1" si="386">+AI61+AI62+AI63+AI67+AI68</f>
        <v>2653379.1304799225</v>
      </c>
      <c r="AJ60" s="57">
        <f t="shared" ca="1" si="386"/>
        <v>2777924.742927839</v>
      </c>
      <c r="AK60" s="57">
        <f t="shared" ref="AK60" ca="1" si="387">+AK61+AK62+AK63+AK67+AK68</f>
        <v>2902470.3553757556</v>
      </c>
      <c r="AL60" s="57">
        <f t="shared" ref="AL60" ca="1" si="388">+AL61+AL62+AL63+AL67+AL68</f>
        <v>2566222.8343092008</v>
      </c>
    </row>
    <row r="61" spans="1:38" x14ac:dyDescent="0.2">
      <c r="A61" s="2" t="s">
        <v>43</v>
      </c>
      <c r="B61" s="57">
        <v>0</v>
      </c>
      <c r="C61" s="57">
        <f>+B61+'Flussi Cassa'!D4</f>
        <v>10000</v>
      </c>
      <c r="D61" s="57">
        <f>+C61+'Flussi Cassa'!E4</f>
        <v>10000</v>
      </c>
      <c r="E61" s="57">
        <f>+D61+'Flussi Cassa'!F4</f>
        <v>10000</v>
      </c>
      <c r="F61" s="57">
        <f>+E61+'Flussi Cassa'!G4</f>
        <v>10000</v>
      </c>
      <c r="G61" s="57">
        <f>+F61+'Flussi Cassa'!H4</f>
        <v>10000</v>
      </c>
      <c r="H61" s="57">
        <f>+G61+'Flussi Cassa'!I4</f>
        <v>10000</v>
      </c>
      <c r="I61" s="57">
        <f>+H61+'Flussi Cassa'!J4</f>
        <v>10000</v>
      </c>
      <c r="J61" s="57">
        <f>+I61+'Flussi Cassa'!K4</f>
        <v>10000</v>
      </c>
      <c r="K61" s="57">
        <f>+J61+'Flussi Cassa'!L4</f>
        <v>10000</v>
      </c>
      <c r="L61" s="57">
        <f>+K61+'Flussi Cassa'!M4</f>
        <v>10000</v>
      </c>
      <c r="M61" s="57">
        <f>+L61+'Flussi Cassa'!N4</f>
        <v>10000</v>
      </c>
      <c r="N61" s="57">
        <f>+M61+'Flussi Cassa'!O4</f>
        <v>10000</v>
      </c>
      <c r="O61" s="57">
        <f>+N61+'Flussi Cassa'!P4</f>
        <v>10000</v>
      </c>
      <c r="P61" s="57">
        <f>+O61+'Flussi Cassa'!Q4</f>
        <v>10000</v>
      </c>
      <c r="Q61" s="57">
        <f>+P61+'Flussi Cassa'!R4</f>
        <v>10000</v>
      </c>
      <c r="R61" s="57">
        <f>+Q61+'Flussi Cassa'!S4</f>
        <v>10000</v>
      </c>
      <c r="S61" s="57">
        <f>+R61+'Flussi Cassa'!T4</f>
        <v>10000</v>
      </c>
      <c r="T61" s="57">
        <f>+S61+'Flussi Cassa'!U4</f>
        <v>10000</v>
      </c>
      <c r="U61" s="57">
        <f>+T61+'Flussi Cassa'!V4</f>
        <v>10000</v>
      </c>
      <c r="V61" s="57">
        <f>+U61+'Flussi Cassa'!W4</f>
        <v>10000</v>
      </c>
      <c r="W61" s="57">
        <f>+V61+'Flussi Cassa'!X4</f>
        <v>10000</v>
      </c>
      <c r="X61" s="57">
        <f>+W61+'Flussi Cassa'!Y4</f>
        <v>10000</v>
      </c>
      <c r="Y61" s="57">
        <f>+X61+'Flussi Cassa'!Z4</f>
        <v>10000</v>
      </c>
      <c r="Z61" s="57">
        <f>+Y61+'Flussi Cassa'!AA4</f>
        <v>10000</v>
      </c>
      <c r="AA61" s="57">
        <f>+Z61+'Flussi Cassa'!AB4</f>
        <v>10000</v>
      </c>
      <c r="AB61" s="57">
        <f>+AA61+'Flussi Cassa'!AC4</f>
        <v>10000</v>
      </c>
      <c r="AC61" s="57">
        <f>+AB61+'Flussi Cassa'!AD4</f>
        <v>10000</v>
      </c>
      <c r="AD61" s="57">
        <f>+AC61+'Flussi Cassa'!AE4</f>
        <v>10000</v>
      </c>
      <c r="AE61" s="57">
        <f>+AD61+'Flussi Cassa'!AF4</f>
        <v>10000</v>
      </c>
      <c r="AF61" s="57">
        <f>+AE61+'Flussi Cassa'!AG4</f>
        <v>10000</v>
      </c>
      <c r="AG61" s="57">
        <f>+AF61+'Flussi Cassa'!AH4</f>
        <v>10000</v>
      </c>
      <c r="AH61" s="57">
        <f>+AG61+'Flussi Cassa'!AI4</f>
        <v>10000</v>
      </c>
      <c r="AI61" s="57">
        <f>+AH61+'Flussi Cassa'!AJ4</f>
        <v>10000</v>
      </c>
      <c r="AJ61" s="57">
        <f>+AI61+'Flussi Cassa'!AK4</f>
        <v>10000</v>
      </c>
      <c r="AK61" s="57">
        <f>+AJ61+'Flussi Cassa'!AL4</f>
        <v>10000</v>
      </c>
      <c r="AL61" s="57">
        <f>+AK61+'Flussi Cassa'!AM4</f>
        <v>10000</v>
      </c>
    </row>
    <row r="62" spans="1:38" x14ac:dyDescent="0.2">
      <c r="A62" s="2" t="s">
        <v>44</v>
      </c>
      <c r="B62" s="57">
        <v>0</v>
      </c>
      <c r="C62" s="57">
        <f>+B62</f>
        <v>0</v>
      </c>
      <c r="D62" s="57">
        <f t="shared" ref="D62:N62" si="389">+C62</f>
        <v>0</v>
      </c>
      <c r="E62" s="57">
        <f t="shared" si="389"/>
        <v>0</v>
      </c>
      <c r="F62" s="57">
        <f t="shared" si="389"/>
        <v>0</v>
      </c>
      <c r="G62" s="57">
        <f t="shared" si="389"/>
        <v>0</v>
      </c>
      <c r="H62" s="57">
        <f t="shared" si="389"/>
        <v>0</v>
      </c>
      <c r="I62" s="57">
        <f t="shared" si="389"/>
        <v>0</v>
      </c>
      <c r="J62" s="57">
        <f t="shared" si="389"/>
        <v>0</v>
      </c>
      <c r="K62" s="57">
        <f t="shared" si="389"/>
        <v>0</v>
      </c>
      <c r="L62" s="57">
        <f t="shared" si="389"/>
        <v>0</v>
      </c>
      <c r="M62" s="57">
        <f t="shared" si="389"/>
        <v>0</v>
      </c>
      <c r="N62" s="57">
        <f t="shared" si="389"/>
        <v>0</v>
      </c>
      <c r="O62" s="57">
        <f t="shared" ref="O62:AL62" si="390">+N62</f>
        <v>0</v>
      </c>
      <c r="P62" s="57">
        <f t="shared" si="390"/>
        <v>0</v>
      </c>
      <c r="Q62" s="57">
        <f t="shared" si="390"/>
        <v>0</v>
      </c>
      <c r="R62" s="57">
        <f t="shared" si="390"/>
        <v>0</v>
      </c>
      <c r="S62" s="57">
        <f t="shared" si="390"/>
        <v>0</v>
      </c>
      <c r="T62" s="57">
        <f t="shared" si="390"/>
        <v>0</v>
      </c>
      <c r="U62" s="57">
        <f t="shared" si="390"/>
        <v>0</v>
      </c>
      <c r="V62" s="57">
        <f t="shared" si="390"/>
        <v>0</v>
      </c>
      <c r="W62" s="57">
        <f t="shared" si="390"/>
        <v>0</v>
      </c>
      <c r="X62" s="57">
        <f t="shared" si="390"/>
        <v>0</v>
      </c>
      <c r="Y62" s="57">
        <f t="shared" si="390"/>
        <v>0</v>
      </c>
      <c r="Z62" s="57">
        <f t="shared" si="390"/>
        <v>0</v>
      </c>
      <c r="AA62" s="57">
        <f t="shared" si="390"/>
        <v>0</v>
      </c>
      <c r="AB62" s="57">
        <f t="shared" si="390"/>
        <v>0</v>
      </c>
      <c r="AC62" s="57">
        <f t="shared" si="390"/>
        <v>0</v>
      </c>
      <c r="AD62" s="57">
        <f t="shared" si="390"/>
        <v>0</v>
      </c>
      <c r="AE62" s="57">
        <f t="shared" si="390"/>
        <v>0</v>
      </c>
      <c r="AF62" s="57">
        <f t="shared" si="390"/>
        <v>0</v>
      </c>
      <c r="AG62" s="57">
        <f t="shared" si="390"/>
        <v>0</v>
      </c>
      <c r="AH62" s="57">
        <f t="shared" si="390"/>
        <v>0</v>
      </c>
      <c r="AI62" s="57">
        <f t="shared" si="390"/>
        <v>0</v>
      </c>
      <c r="AJ62" s="57">
        <f t="shared" si="390"/>
        <v>0</v>
      </c>
      <c r="AK62" s="57">
        <f t="shared" si="390"/>
        <v>0</v>
      </c>
      <c r="AL62" s="57">
        <f t="shared" si="390"/>
        <v>0</v>
      </c>
    </row>
    <row r="63" spans="1:38" x14ac:dyDescent="0.2">
      <c r="A63" s="2" t="s">
        <v>45</v>
      </c>
      <c r="B63" s="57">
        <f>+SUM(B64:B66)</f>
        <v>0</v>
      </c>
      <c r="C63" s="57">
        <f>+SUM(C64:C66)</f>
        <v>0</v>
      </c>
      <c r="D63" s="57">
        <f t="shared" ref="D63:N63" si="391">+SUM(D64:D66)</f>
        <v>0</v>
      </c>
      <c r="E63" s="57">
        <f t="shared" si="391"/>
        <v>0</v>
      </c>
      <c r="F63" s="57">
        <f t="shared" si="391"/>
        <v>0</v>
      </c>
      <c r="G63" s="57">
        <f t="shared" si="391"/>
        <v>0</v>
      </c>
      <c r="H63" s="57">
        <f t="shared" si="391"/>
        <v>0</v>
      </c>
      <c r="I63" s="57">
        <f t="shared" si="391"/>
        <v>0</v>
      </c>
      <c r="J63" s="57">
        <f t="shared" si="391"/>
        <v>0</v>
      </c>
      <c r="K63" s="57">
        <f t="shared" si="391"/>
        <v>0</v>
      </c>
      <c r="L63" s="57">
        <f t="shared" si="391"/>
        <v>0</v>
      </c>
      <c r="M63" s="57">
        <f t="shared" si="391"/>
        <v>0</v>
      </c>
      <c r="N63" s="57">
        <f t="shared" si="391"/>
        <v>0</v>
      </c>
      <c r="O63" s="57">
        <f t="shared" ref="O63" si="392">+SUM(O64:O66)</f>
        <v>0</v>
      </c>
      <c r="P63" s="57">
        <f t="shared" ref="P63" si="393">+SUM(P64:P66)</f>
        <v>0</v>
      </c>
      <c r="Q63" s="57">
        <f t="shared" ref="Q63" si="394">+SUM(Q64:Q66)</f>
        <v>0</v>
      </c>
      <c r="R63" s="57">
        <f t="shared" ref="R63" si="395">+SUM(R64:R66)</f>
        <v>0</v>
      </c>
      <c r="S63" s="57">
        <f t="shared" ref="S63" si="396">+SUM(S64:S66)</f>
        <v>0</v>
      </c>
      <c r="T63" s="57">
        <f t="shared" ref="T63" si="397">+SUM(T64:T66)</f>
        <v>0</v>
      </c>
      <c r="U63" s="57">
        <f t="shared" ref="U63" si="398">+SUM(U64:U66)</f>
        <v>0</v>
      </c>
      <c r="V63" s="57">
        <f t="shared" ref="V63" si="399">+SUM(V64:V66)</f>
        <v>0</v>
      </c>
      <c r="W63" s="57">
        <f t="shared" ref="W63" si="400">+SUM(W64:W66)</f>
        <v>0</v>
      </c>
      <c r="X63" s="57">
        <f t="shared" ref="X63:Y63" si="401">+SUM(X64:X66)</f>
        <v>0</v>
      </c>
      <c r="Y63" s="57">
        <f t="shared" si="401"/>
        <v>0</v>
      </c>
      <c r="Z63" s="57">
        <f t="shared" ref="Z63" si="402">+SUM(Z64:Z66)</f>
        <v>0</v>
      </c>
      <c r="AA63" s="57">
        <f t="shared" ref="AA63" si="403">+SUM(AA64:AA66)</f>
        <v>0</v>
      </c>
      <c r="AB63" s="57">
        <f t="shared" ref="AB63" si="404">+SUM(AB64:AB66)</f>
        <v>0</v>
      </c>
      <c r="AC63" s="57">
        <f t="shared" ref="AC63" si="405">+SUM(AC64:AC66)</f>
        <v>0</v>
      </c>
      <c r="AD63" s="57">
        <f t="shared" ref="AD63" si="406">+SUM(AD64:AD66)</f>
        <v>0</v>
      </c>
      <c r="AE63" s="57">
        <f t="shared" ref="AE63" si="407">+SUM(AE64:AE66)</f>
        <v>0</v>
      </c>
      <c r="AF63" s="57">
        <f t="shared" ref="AF63" si="408">+SUM(AF64:AF66)</f>
        <v>0</v>
      </c>
      <c r="AG63" s="57">
        <f t="shared" ref="AG63" si="409">+SUM(AG64:AG66)</f>
        <v>0</v>
      </c>
      <c r="AH63" s="57">
        <f t="shared" ref="AH63" si="410">+SUM(AH64:AH66)</f>
        <v>0</v>
      </c>
      <c r="AI63" s="57">
        <f t="shared" ref="AI63:AJ63" si="411">+SUM(AI64:AI66)</f>
        <v>0</v>
      </c>
      <c r="AJ63" s="57">
        <f t="shared" si="411"/>
        <v>0</v>
      </c>
      <c r="AK63" s="57">
        <f t="shared" ref="AK63" si="412">+SUM(AK64:AK66)</f>
        <v>0</v>
      </c>
      <c r="AL63" s="57">
        <f t="shared" ref="AL63" si="413">+SUM(AL64:AL66)</f>
        <v>0</v>
      </c>
    </row>
    <row r="64" spans="1:38" x14ac:dyDescent="0.2">
      <c r="A64" s="1" t="s">
        <v>46</v>
      </c>
      <c r="B64" s="56">
        <v>0</v>
      </c>
      <c r="C64" s="56">
        <f>+B64</f>
        <v>0</v>
      </c>
      <c r="D64" s="56">
        <f t="shared" ref="D64:N64" si="414">+C64</f>
        <v>0</v>
      </c>
      <c r="E64" s="56">
        <f t="shared" si="414"/>
        <v>0</v>
      </c>
      <c r="F64" s="56">
        <f t="shared" si="414"/>
        <v>0</v>
      </c>
      <c r="G64" s="56">
        <f t="shared" si="414"/>
        <v>0</v>
      </c>
      <c r="H64" s="56">
        <f t="shared" si="414"/>
        <v>0</v>
      </c>
      <c r="I64" s="56">
        <f t="shared" si="414"/>
        <v>0</v>
      </c>
      <c r="J64" s="56">
        <f t="shared" si="414"/>
        <v>0</v>
      </c>
      <c r="K64" s="56">
        <f t="shared" si="414"/>
        <v>0</v>
      </c>
      <c r="L64" s="56">
        <f t="shared" si="414"/>
        <v>0</v>
      </c>
      <c r="M64" s="56">
        <f t="shared" si="414"/>
        <v>0</v>
      </c>
      <c r="N64" s="56">
        <f t="shared" si="414"/>
        <v>0</v>
      </c>
      <c r="O64" s="56">
        <f t="shared" ref="O64:AL64" si="415">+N64</f>
        <v>0</v>
      </c>
      <c r="P64" s="56">
        <f t="shared" si="415"/>
        <v>0</v>
      </c>
      <c r="Q64" s="56">
        <f t="shared" si="415"/>
        <v>0</v>
      </c>
      <c r="R64" s="56">
        <f t="shared" si="415"/>
        <v>0</v>
      </c>
      <c r="S64" s="56">
        <f t="shared" si="415"/>
        <v>0</v>
      </c>
      <c r="T64" s="56">
        <f t="shared" si="415"/>
        <v>0</v>
      </c>
      <c r="U64" s="56">
        <f t="shared" si="415"/>
        <v>0</v>
      </c>
      <c r="V64" s="56">
        <f t="shared" si="415"/>
        <v>0</v>
      </c>
      <c r="W64" s="56">
        <f t="shared" si="415"/>
        <v>0</v>
      </c>
      <c r="X64" s="56">
        <f t="shared" si="415"/>
        <v>0</v>
      </c>
      <c r="Y64" s="56">
        <f t="shared" si="415"/>
        <v>0</v>
      </c>
      <c r="Z64" s="56">
        <f t="shared" si="415"/>
        <v>0</v>
      </c>
      <c r="AA64" s="56">
        <f t="shared" si="415"/>
        <v>0</v>
      </c>
      <c r="AB64" s="56">
        <f t="shared" si="415"/>
        <v>0</v>
      </c>
      <c r="AC64" s="56">
        <f t="shared" si="415"/>
        <v>0</v>
      </c>
      <c r="AD64" s="56">
        <f t="shared" si="415"/>
        <v>0</v>
      </c>
      <c r="AE64" s="56">
        <f t="shared" si="415"/>
        <v>0</v>
      </c>
      <c r="AF64" s="56">
        <f t="shared" si="415"/>
        <v>0</v>
      </c>
      <c r="AG64" s="56">
        <f t="shared" si="415"/>
        <v>0</v>
      </c>
      <c r="AH64" s="56">
        <f t="shared" si="415"/>
        <v>0</v>
      </c>
      <c r="AI64" s="56">
        <f t="shared" si="415"/>
        <v>0</v>
      </c>
      <c r="AJ64" s="56">
        <f t="shared" si="415"/>
        <v>0</v>
      </c>
      <c r="AK64" s="56">
        <f t="shared" si="415"/>
        <v>0</v>
      </c>
      <c r="AL64" s="56">
        <f t="shared" si="415"/>
        <v>0</v>
      </c>
    </row>
    <row r="65" spans="1:38" x14ac:dyDescent="0.2">
      <c r="A65" s="1" t="s">
        <v>47</v>
      </c>
      <c r="B65" s="56">
        <v>0</v>
      </c>
      <c r="C65" s="56">
        <f>+B65</f>
        <v>0</v>
      </c>
      <c r="D65" s="56">
        <f t="shared" ref="D65:N65" si="416">+C65</f>
        <v>0</v>
      </c>
      <c r="E65" s="56">
        <f t="shared" si="416"/>
        <v>0</v>
      </c>
      <c r="F65" s="56">
        <f t="shared" si="416"/>
        <v>0</v>
      </c>
      <c r="G65" s="56">
        <f t="shared" si="416"/>
        <v>0</v>
      </c>
      <c r="H65" s="56">
        <f t="shared" si="416"/>
        <v>0</v>
      </c>
      <c r="I65" s="56">
        <f t="shared" si="416"/>
        <v>0</v>
      </c>
      <c r="J65" s="56">
        <f t="shared" si="416"/>
        <v>0</v>
      </c>
      <c r="K65" s="56">
        <f t="shared" si="416"/>
        <v>0</v>
      </c>
      <c r="L65" s="56">
        <f t="shared" si="416"/>
        <v>0</v>
      </c>
      <c r="M65" s="56">
        <f t="shared" si="416"/>
        <v>0</v>
      </c>
      <c r="N65" s="56">
        <f t="shared" si="416"/>
        <v>0</v>
      </c>
      <c r="O65" s="56">
        <f t="shared" ref="O65:AL65" si="417">+N65</f>
        <v>0</v>
      </c>
      <c r="P65" s="56">
        <f t="shared" si="417"/>
        <v>0</v>
      </c>
      <c r="Q65" s="56">
        <f t="shared" si="417"/>
        <v>0</v>
      </c>
      <c r="R65" s="56">
        <f t="shared" si="417"/>
        <v>0</v>
      </c>
      <c r="S65" s="56">
        <f t="shared" si="417"/>
        <v>0</v>
      </c>
      <c r="T65" s="56">
        <f t="shared" si="417"/>
        <v>0</v>
      </c>
      <c r="U65" s="56">
        <f t="shared" si="417"/>
        <v>0</v>
      </c>
      <c r="V65" s="56">
        <f t="shared" si="417"/>
        <v>0</v>
      </c>
      <c r="W65" s="56">
        <f t="shared" si="417"/>
        <v>0</v>
      </c>
      <c r="X65" s="56">
        <f t="shared" si="417"/>
        <v>0</v>
      </c>
      <c r="Y65" s="56">
        <f t="shared" si="417"/>
        <v>0</v>
      </c>
      <c r="Z65" s="56">
        <f t="shared" si="417"/>
        <v>0</v>
      </c>
      <c r="AA65" s="56">
        <f t="shared" si="417"/>
        <v>0</v>
      </c>
      <c r="AB65" s="56">
        <f t="shared" si="417"/>
        <v>0</v>
      </c>
      <c r="AC65" s="56">
        <f t="shared" si="417"/>
        <v>0</v>
      </c>
      <c r="AD65" s="56">
        <f t="shared" si="417"/>
        <v>0</v>
      </c>
      <c r="AE65" s="56">
        <f t="shared" si="417"/>
        <v>0</v>
      </c>
      <c r="AF65" s="56">
        <f t="shared" si="417"/>
        <v>0</v>
      </c>
      <c r="AG65" s="56">
        <f t="shared" si="417"/>
        <v>0</v>
      </c>
      <c r="AH65" s="56">
        <f t="shared" si="417"/>
        <v>0</v>
      </c>
      <c r="AI65" s="56">
        <f t="shared" si="417"/>
        <v>0</v>
      </c>
      <c r="AJ65" s="56">
        <f t="shared" si="417"/>
        <v>0</v>
      </c>
      <c r="AK65" s="56">
        <f t="shared" si="417"/>
        <v>0</v>
      </c>
      <c r="AL65" s="56">
        <f t="shared" si="417"/>
        <v>0</v>
      </c>
    </row>
    <row r="66" spans="1:38" x14ac:dyDescent="0.2">
      <c r="A66" s="1" t="s">
        <v>48</v>
      </c>
      <c r="B66" s="56">
        <v>0</v>
      </c>
      <c r="C66" s="56">
        <f>+B66</f>
        <v>0</v>
      </c>
      <c r="D66" s="56">
        <f t="shared" ref="D66:N66" si="418">+C66</f>
        <v>0</v>
      </c>
      <c r="E66" s="56">
        <f t="shared" si="418"/>
        <v>0</v>
      </c>
      <c r="F66" s="56">
        <f t="shared" si="418"/>
        <v>0</v>
      </c>
      <c r="G66" s="56">
        <f t="shared" si="418"/>
        <v>0</v>
      </c>
      <c r="H66" s="56">
        <f t="shared" si="418"/>
        <v>0</v>
      </c>
      <c r="I66" s="56">
        <f t="shared" si="418"/>
        <v>0</v>
      </c>
      <c r="J66" s="56">
        <f t="shared" si="418"/>
        <v>0</v>
      </c>
      <c r="K66" s="56">
        <f t="shared" si="418"/>
        <v>0</v>
      </c>
      <c r="L66" s="56">
        <f t="shared" si="418"/>
        <v>0</v>
      </c>
      <c r="M66" s="56">
        <f t="shared" si="418"/>
        <v>0</v>
      </c>
      <c r="N66" s="56">
        <f t="shared" si="418"/>
        <v>0</v>
      </c>
      <c r="O66" s="56">
        <f t="shared" ref="O66:AL66" si="419">+N66</f>
        <v>0</v>
      </c>
      <c r="P66" s="56">
        <f t="shared" si="419"/>
        <v>0</v>
      </c>
      <c r="Q66" s="56">
        <f t="shared" si="419"/>
        <v>0</v>
      </c>
      <c r="R66" s="56">
        <f t="shared" si="419"/>
        <v>0</v>
      </c>
      <c r="S66" s="56">
        <f t="shared" si="419"/>
        <v>0</v>
      </c>
      <c r="T66" s="56">
        <f t="shared" si="419"/>
        <v>0</v>
      </c>
      <c r="U66" s="56">
        <f t="shared" si="419"/>
        <v>0</v>
      </c>
      <c r="V66" s="56">
        <f t="shared" si="419"/>
        <v>0</v>
      </c>
      <c r="W66" s="56">
        <f t="shared" si="419"/>
        <v>0</v>
      </c>
      <c r="X66" s="56">
        <f t="shared" si="419"/>
        <v>0</v>
      </c>
      <c r="Y66" s="56">
        <f t="shared" si="419"/>
        <v>0</v>
      </c>
      <c r="Z66" s="56">
        <f t="shared" si="419"/>
        <v>0</v>
      </c>
      <c r="AA66" s="56">
        <f t="shared" si="419"/>
        <v>0</v>
      </c>
      <c r="AB66" s="56">
        <f t="shared" si="419"/>
        <v>0</v>
      </c>
      <c r="AC66" s="56">
        <f t="shared" si="419"/>
        <v>0</v>
      </c>
      <c r="AD66" s="56">
        <f t="shared" si="419"/>
        <v>0</v>
      </c>
      <c r="AE66" s="56">
        <f t="shared" si="419"/>
        <v>0</v>
      </c>
      <c r="AF66" s="56">
        <f t="shared" si="419"/>
        <v>0</v>
      </c>
      <c r="AG66" s="56">
        <f t="shared" si="419"/>
        <v>0</v>
      </c>
      <c r="AH66" s="56">
        <f t="shared" si="419"/>
        <v>0</v>
      </c>
      <c r="AI66" s="56">
        <f t="shared" si="419"/>
        <v>0</v>
      </c>
      <c r="AJ66" s="56">
        <f t="shared" si="419"/>
        <v>0</v>
      </c>
      <c r="AK66" s="56">
        <f t="shared" si="419"/>
        <v>0</v>
      </c>
      <c r="AL66" s="56">
        <f t="shared" si="419"/>
        <v>0</v>
      </c>
    </row>
    <row r="67" spans="1:38" x14ac:dyDescent="0.2">
      <c r="A67" s="2" t="s">
        <v>49</v>
      </c>
      <c r="B67" s="57">
        <v>0</v>
      </c>
      <c r="C67" s="57">
        <f>+B67+B68</f>
        <v>0</v>
      </c>
      <c r="D67" s="57">
        <f t="shared" ref="D67:N67" ca="1" si="420">+C67+C68</f>
        <v>379165.91666666669</v>
      </c>
      <c r="E67" s="57">
        <f t="shared" ca="1" si="420"/>
        <v>499248.5</v>
      </c>
      <c r="F67" s="57">
        <f t="shared" ca="1" si="420"/>
        <v>619297.75</v>
      </c>
      <c r="G67" s="57">
        <f t="shared" ca="1" si="420"/>
        <v>738890.08324566553</v>
      </c>
      <c r="H67" s="57">
        <f t="shared" ca="1" si="420"/>
        <v>858401.0000713073</v>
      </c>
      <c r="I67" s="57">
        <f t="shared" ca="1" si="420"/>
        <v>977913.8431409311</v>
      </c>
      <c r="J67" s="57">
        <f t="shared" ca="1" si="420"/>
        <v>1097428.6218306269</v>
      </c>
      <c r="K67" s="57">
        <f t="shared" ca="1" si="420"/>
        <v>1216945.3455621232</v>
      </c>
      <c r="L67" s="57">
        <f t="shared" ca="1" si="420"/>
        <v>1336464.0238030097</v>
      </c>
      <c r="M67" s="57">
        <f t="shared" ca="1" si="420"/>
        <v>1455984.666066959</v>
      </c>
      <c r="N67" s="57">
        <f t="shared" ca="1" si="420"/>
        <v>1575507.2819139534</v>
      </c>
      <c r="O67" s="57">
        <f ca="1">+N67+N68-'Flussi Cassa'!P21</f>
        <v>853302.66410397878</v>
      </c>
      <c r="P67" s="57">
        <f t="shared" ref="P67:AL67" ca="1" si="421">+O67+O68</f>
        <v>972626.69973336859</v>
      </c>
      <c r="Q67" s="57">
        <f t="shared" ca="1" si="421"/>
        <v>1091952.7379058572</v>
      </c>
      <c r="R67" s="57">
        <f t="shared" ca="1" si="421"/>
        <v>1211280.7883689243</v>
      </c>
      <c r="S67" s="57">
        <f t="shared" ca="1" si="421"/>
        <v>1330610.860917496</v>
      </c>
      <c r="T67" s="57">
        <f t="shared" ca="1" si="421"/>
        <v>1449942.9653941758</v>
      </c>
      <c r="U67" s="57">
        <f t="shared" ca="1" si="421"/>
        <v>1569277.1116894768</v>
      </c>
      <c r="V67" s="57">
        <f t="shared" ca="1" si="421"/>
        <v>1688613.309742054</v>
      </c>
      <c r="W67" s="57">
        <f t="shared" ca="1" si="421"/>
        <v>1807951.5695389397</v>
      </c>
      <c r="X67" s="57">
        <f t="shared" ca="1" si="421"/>
        <v>1927291.9011157788</v>
      </c>
      <c r="Y67" s="57">
        <f t="shared" ca="1" si="421"/>
        <v>2046634.3145570648</v>
      </c>
      <c r="Z67" s="57">
        <f t="shared" ca="1" si="421"/>
        <v>2165978.8199963784</v>
      </c>
      <c r="AA67" s="57">
        <f ca="1">+Z67+Z68-'Flussi Cassa'!AB21</f>
        <v>1524706.1611783321</v>
      </c>
      <c r="AB67" s="57">
        <f t="shared" ca="1" si="421"/>
        <v>1648837.1332432348</v>
      </c>
      <c r="AC67" s="57">
        <f t="shared" ca="1" si="421"/>
        <v>1772970.2280038223</v>
      </c>
      <c r="AD67" s="57">
        <f t="shared" ca="1" si="421"/>
        <v>1896105.4557924229</v>
      </c>
      <c r="AE67" s="57">
        <f t="shared" ca="1" si="421"/>
        <v>2020651.0682403396</v>
      </c>
      <c r="AF67" s="57">
        <f t="shared" ca="1" si="421"/>
        <v>2145196.6806882564</v>
      </c>
      <c r="AG67" s="57">
        <f t="shared" ca="1" si="421"/>
        <v>2269742.2931361729</v>
      </c>
      <c r="AH67" s="57">
        <f t="shared" ca="1" si="421"/>
        <v>2394287.9055840895</v>
      </c>
      <c r="AI67" s="57">
        <f t="shared" ca="1" si="421"/>
        <v>2518833.518032006</v>
      </c>
      <c r="AJ67" s="57">
        <f t="shared" ca="1" si="421"/>
        <v>2643379.1304799225</v>
      </c>
      <c r="AK67" s="57">
        <f t="shared" ca="1" si="421"/>
        <v>2767924.742927839</v>
      </c>
      <c r="AL67" s="57">
        <f t="shared" ca="1" si="421"/>
        <v>2892470.3553757556</v>
      </c>
    </row>
    <row r="68" spans="1:38" x14ac:dyDescent="0.2">
      <c r="A68" s="2" t="s">
        <v>50</v>
      </c>
      <c r="B68" s="56">
        <v>0</v>
      </c>
      <c r="C68" s="56">
        <f ca="1">+CEm!B72</f>
        <v>379165.91666666669</v>
      </c>
      <c r="D68" s="56">
        <f ca="1">+CEm!C72</f>
        <v>120082.58333333333</v>
      </c>
      <c r="E68" s="56">
        <f ca="1">+CEm!D72</f>
        <v>120049.25</v>
      </c>
      <c r="F68" s="56">
        <f ca="1">+CEm!E72</f>
        <v>119592.33324566553</v>
      </c>
      <c r="G68" s="56">
        <f ca="1">+CEm!F72</f>
        <v>119510.91682564178</v>
      </c>
      <c r="H68" s="56">
        <f ca="1">+CEm!G72</f>
        <v>119512.84306962381</v>
      </c>
      <c r="I68" s="56">
        <f ca="1">+CEm!H72</f>
        <v>119514.7786896958</v>
      </c>
      <c r="J68" s="56">
        <f ca="1">+CEm!I72</f>
        <v>119516.72373149639</v>
      </c>
      <c r="K68" s="56">
        <f ca="1">+CEm!J72</f>
        <v>119518.67824088631</v>
      </c>
      <c r="L68" s="56">
        <f ca="1">+CEm!K72</f>
        <v>119520.64226394948</v>
      </c>
      <c r="M68" s="56">
        <f ca="1">+CEm!L72</f>
        <v>119522.61584699423</v>
      </c>
      <c r="N68" s="56">
        <f ca="1">+CEm!M72</f>
        <v>-422204.61780997459</v>
      </c>
      <c r="O68" s="56">
        <f ca="1">+CEm!N72</f>
        <v>119324.03562938975</v>
      </c>
      <c r="P68" s="56">
        <f ca="1">+CEm!O72</f>
        <v>119326.03817248851</v>
      </c>
      <c r="Q68" s="56">
        <f ca="1">+CEm!P72</f>
        <v>119328.05046306706</v>
      </c>
      <c r="R68" s="56">
        <f ca="1">+CEm!Q72</f>
        <v>119330.07254857176</v>
      </c>
      <c r="S68" s="56">
        <f ca="1">+CEm!R72</f>
        <v>119332.10447667989</v>
      </c>
      <c r="T68" s="56">
        <f ca="1">+CEm!S72</f>
        <v>119334.14629530083</v>
      </c>
      <c r="U68" s="56">
        <f ca="1">+CEm!T72</f>
        <v>119336.19805257717</v>
      </c>
      <c r="V68" s="56">
        <f ca="1">+CEm!U72</f>
        <v>119338.25979688577</v>
      </c>
      <c r="W68" s="56">
        <f ca="1">+CEm!V72</f>
        <v>119340.33157683907</v>
      </c>
      <c r="X68" s="56">
        <f ca="1">+CEm!W72</f>
        <v>119342.41344128604</v>
      </c>
      <c r="Y68" s="56">
        <f ca="1">+CEm!X72</f>
        <v>119344.50543931349</v>
      </c>
      <c r="Z68" s="56">
        <f ca="1">+CEm!Y72</f>
        <v>-341272.65881804633</v>
      </c>
      <c r="AA68" s="56">
        <f ca="1">+CEm!Z72</f>
        <v>124130.97206490273</v>
      </c>
      <c r="AB68" s="56">
        <f ca="1">+CEm!AA72</f>
        <v>124133.09476058741</v>
      </c>
      <c r="AC68" s="56">
        <f ca="1">+CEm!AB72</f>
        <v>123135.22778860068</v>
      </c>
      <c r="AD68" s="56">
        <f ca="1">+CEm!AC72</f>
        <v>124545.61244791668</v>
      </c>
      <c r="AE68" s="56">
        <f ca="1">+CEm!AD72</f>
        <v>124545.61244791668</v>
      </c>
      <c r="AF68" s="56">
        <f ca="1">+CEm!AE72</f>
        <v>124545.61244791668</v>
      </c>
      <c r="AG68" s="56">
        <f ca="1">+CEm!AF72</f>
        <v>124545.61244791668</v>
      </c>
      <c r="AH68" s="56">
        <f ca="1">+CEm!AG72</f>
        <v>124545.61244791668</v>
      </c>
      <c r="AI68" s="56">
        <f ca="1">+CEm!AH72</f>
        <v>124545.61244791668</v>
      </c>
      <c r="AJ68" s="56">
        <f ca="1">+CEm!AI72</f>
        <v>124545.61244791668</v>
      </c>
      <c r="AK68" s="56">
        <f ca="1">+CEm!AJ72</f>
        <v>124545.61244791668</v>
      </c>
      <c r="AL68" s="56">
        <f ca="1">+CEm!AK72</f>
        <v>-336247.52106655459</v>
      </c>
    </row>
    <row r="70" spans="1:38" x14ac:dyDescent="0.2">
      <c r="A70" s="2" t="s">
        <v>51</v>
      </c>
      <c r="B70" s="3">
        <f>+B60+B54+B44+B41+B39</f>
        <v>0</v>
      </c>
      <c r="C70" s="3">
        <f ca="1">+C60+C54+C44+C41+C39</f>
        <v>908580.66666666674</v>
      </c>
      <c r="D70" s="3">
        <f t="shared" ref="D70:N70" ca="1" si="422">+D60+D54+D44+D41+D39</f>
        <v>946494</v>
      </c>
      <c r="E70" s="3">
        <f t="shared" ca="1" si="422"/>
        <v>1120666</v>
      </c>
      <c r="F70" s="3">
        <f t="shared" ca="1" si="422"/>
        <v>1233333.1045191907</v>
      </c>
      <c r="G70" s="3">
        <f t="shared" ca="1" si="422"/>
        <v>1360245.8811452927</v>
      </c>
      <c r="H70" s="3">
        <f t="shared" ca="1" si="422"/>
        <v>1480349.4241518106</v>
      </c>
      <c r="I70" s="3">
        <f t="shared" ca="1" si="422"/>
        <v>1599401.225100264</v>
      </c>
      <c r="J70" s="3">
        <f t="shared" ca="1" si="422"/>
        <v>1718451.2755110965</v>
      </c>
      <c r="K70" s="3">
        <f t="shared" ca="1" si="422"/>
        <v>1831449.5668634784</v>
      </c>
      <c r="L70" s="3">
        <f t="shared" ca="1" si="422"/>
        <v>1950496.0905951033</v>
      </c>
      <c r="M70" s="3">
        <f t="shared" ca="1" si="422"/>
        <v>2065305.838101988</v>
      </c>
      <c r="N70" s="3">
        <f t="shared" ca="1" si="422"/>
        <v>2184348.8007382685</v>
      </c>
      <c r="O70" s="3">
        <f t="shared" ref="O70:AL70" ca="1" si="423">+O60+O54+O44+O41+O39</f>
        <v>2177945.2013409906</v>
      </c>
      <c r="P70" s="3">
        <f t="shared" ca="1" si="423"/>
        <v>2294857.9806299303</v>
      </c>
      <c r="Q70" s="3">
        <f t="shared" ca="1" si="423"/>
        <v>2413715.1988573493</v>
      </c>
      <c r="R70" s="3">
        <f t="shared" ca="1" si="423"/>
        <v>2532570.5972078145</v>
      </c>
      <c r="S70" s="3">
        <f t="shared" ca="1" si="423"/>
        <v>2651424.166822982</v>
      </c>
      <c r="T70" s="3">
        <f t="shared" ca="1" si="423"/>
        <v>2645011.4678263841</v>
      </c>
      <c r="U70" s="3">
        <f t="shared" ca="1" si="423"/>
        <v>2763861.3532232442</v>
      </c>
      <c r="V70" s="3">
        <f t="shared" ca="1" si="423"/>
        <v>2882709.3830502266</v>
      </c>
      <c r="W70" s="3">
        <f t="shared" ca="1" si="423"/>
        <v>3001555.5482752509</v>
      </c>
      <c r="X70" s="3">
        <f t="shared" ca="1" si="423"/>
        <v>3120399.8398222728</v>
      </c>
      <c r="Y70" s="3">
        <f t="shared" ca="1" si="423"/>
        <v>3113977.817596063</v>
      </c>
      <c r="Z70" s="3">
        <f t="shared" ca="1" si="423"/>
        <v>3232818.3343820209</v>
      </c>
      <c r="AA70" s="3">
        <f t="shared" ca="1" si="423"/>
        <v>3231392.5190209057</v>
      </c>
      <c r="AB70" s="3">
        <f t="shared" ca="1" si="423"/>
        <v>3352943.1426461814</v>
      </c>
      <c r="AC70" s="3">
        <f t="shared" ca="1" si="423"/>
        <v>3474584.0652962457</v>
      </c>
      <c r="AD70" s="3">
        <f t="shared" ca="1" si="423"/>
        <v>3599767.7623126353</v>
      </c>
      <c r="AE70" s="3">
        <f t="shared" ca="1" si="423"/>
        <v>3724655.7286668019</v>
      </c>
      <c r="AF70" s="3">
        <f t="shared" ca="1" si="423"/>
        <v>3746405.9388538864</v>
      </c>
      <c r="AG70" s="3">
        <f t="shared" ca="1" si="423"/>
        <v>3871293.9052080531</v>
      </c>
      <c r="AH70" s="3">
        <f t="shared" ca="1" si="423"/>
        <v>3996181.8715622197</v>
      </c>
      <c r="AI70" s="3">
        <f t="shared" ca="1" si="423"/>
        <v>4121069.8379163858</v>
      </c>
      <c r="AJ70" s="3">
        <f t="shared" ca="1" si="423"/>
        <v>4245957.8042705525</v>
      </c>
      <c r="AK70" s="3">
        <f t="shared" ca="1" si="423"/>
        <v>4244924.4709372194</v>
      </c>
      <c r="AL70" s="3">
        <f t="shared" ca="1" si="423"/>
        <v>4369812.4372913856</v>
      </c>
    </row>
    <row r="74" spans="1:38" x14ac:dyDescent="0.2">
      <c r="A74" s="2" t="s">
        <v>52</v>
      </c>
      <c r="B74" s="7">
        <f>+B37-B70</f>
        <v>0</v>
      </c>
      <c r="C74" s="7">
        <f ca="1">+C37-C70</f>
        <v>0</v>
      </c>
      <c r="D74" s="7">
        <f t="shared" ref="D74:N74" ca="1" si="424">+D37-D70</f>
        <v>0</v>
      </c>
      <c r="E74" s="7">
        <f t="shared" ca="1" si="424"/>
        <v>0</v>
      </c>
      <c r="F74" s="7">
        <f t="shared" ca="1" si="424"/>
        <v>0</v>
      </c>
      <c r="G74" s="7">
        <f t="shared" ca="1" si="424"/>
        <v>0</v>
      </c>
      <c r="H74" s="7">
        <f t="shared" ca="1" si="424"/>
        <v>0</v>
      </c>
      <c r="I74" s="7">
        <f t="shared" ca="1" si="424"/>
        <v>0</v>
      </c>
      <c r="J74" s="7">
        <f t="shared" ca="1" si="424"/>
        <v>0</v>
      </c>
      <c r="K74" s="7">
        <f t="shared" ca="1" si="424"/>
        <v>0</v>
      </c>
      <c r="L74" s="7">
        <f t="shared" ca="1" si="424"/>
        <v>0</v>
      </c>
      <c r="M74" s="7">
        <f t="shared" ca="1" si="424"/>
        <v>0</v>
      </c>
      <c r="N74" s="7">
        <f t="shared" ca="1" si="424"/>
        <v>0</v>
      </c>
      <c r="O74" s="7">
        <f t="shared" ref="O74:AL74" ca="1" si="425">+O37-O70</f>
        <v>0</v>
      </c>
      <c r="P74" s="7">
        <f t="shared" ca="1" si="425"/>
        <v>0</v>
      </c>
      <c r="Q74" s="7">
        <f t="shared" ca="1" si="425"/>
        <v>0</v>
      </c>
      <c r="R74" s="7">
        <f t="shared" ca="1" si="425"/>
        <v>0</v>
      </c>
      <c r="S74" s="7">
        <f t="shared" ca="1" si="425"/>
        <v>0</v>
      </c>
      <c r="T74" s="7">
        <f t="shared" ca="1" si="425"/>
        <v>0</v>
      </c>
      <c r="U74" s="7">
        <f t="shared" ca="1" si="425"/>
        <v>0</v>
      </c>
      <c r="V74" s="7">
        <f t="shared" ca="1" si="425"/>
        <v>0</v>
      </c>
      <c r="W74" s="7">
        <f t="shared" ca="1" si="425"/>
        <v>0</v>
      </c>
      <c r="X74" s="7">
        <f t="shared" ca="1" si="425"/>
        <v>0</v>
      </c>
      <c r="Y74" s="7">
        <f t="shared" ca="1" si="425"/>
        <v>0</v>
      </c>
      <c r="Z74" s="7">
        <f t="shared" ca="1" si="425"/>
        <v>0</v>
      </c>
      <c r="AA74" s="7">
        <f t="shared" ca="1" si="425"/>
        <v>0</v>
      </c>
      <c r="AB74" s="7">
        <f t="shared" ca="1" si="425"/>
        <v>0</v>
      </c>
      <c r="AC74" s="7">
        <f t="shared" ca="1" si="425"/>
        <v>0</v>
      </c>
      <c r="AD74" s="7">
        <f t="shared" ca="1" si="425"/>
        <v>0</v>
      </c>
      <c r="AE74" s="7">
        <f t="shared" ca="1" si="425"/>
        <v>0</v>
      </c>
      <c r="AF74" s="7">
        <f t="shared" ca="1" si="425"/>
        <v>0</v>
      </c>
      <c r="AG74" s="7">
        <f t="shared" ca="1" si="425"/>
        <v>0</v>
      </c>
      <c r="AH74" s="7">
        <f t="shared" ca="1" si="425"/>
        <v>0</v>
      </c>
      <c r="AI74" s="7">
        <f t="shared" ca="1" si="425"/>
        <v>0</v>
      </c>
      <c r="AJ74" s="7">
        <f t="shared" ca="1" si="425"/>
        <v>0</v>
      </c>
      <c r="AK74" s="7">
        <f t="shared" ca="1" si="425"/>
        <v>0</v>
      </c>
      <c r="AL74" s="7">
        <f t="shared" ca="1" si="425"/>
        <v>0</v>
      </c>
    </row>
    <row r="77" spans="1:38" x14ac:dyDescent="0.2">
      <c r="A77" s="5"/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L110"/>
  <sheetViews>
    <sheetView showGridLines="0" workbookViewId="0">
      <pane xSplit="1" ySplit="2" topLeftCell="B45" activePane="bottomRight" state="frozen"/>
      <selection pane="topRight" activeCell="B1" sqref="B1"/>
      <selection pane="bottomLeft" activeCell="A3" sqref="A3"/>
      <selection pane="bottomRight" activeCell="B2" sqref="B2"/>
    </sheetView>
  </sheetViews>
  <sheetFormatPr defaultRowHeight="15" x14ac:dyDescent="0.25"/>
  <cols>
    <col min="1" max="1" width="62.28515625" bestFit="1" customWidth="1"/>
    <col min="2" max="2" width="7.85546875" bestFit="1" customWidth="1"/>
  </cols>
  <sheetData>
    <row r="1" spans="1:38" x14ac:dyDescent="0.25">
      <c r="A1" s="2"/>
      <c r="B1" s="8"/>
    </row>
    <row r="2" spans="1:38" x14ac:dyDescent="0.25">
      <c r="A2" s="9"/>
      <c r="B2" s="33">
        <v>41640</v>
      </c>
      <c r="C2" s="33">
        <f>EOMONTH(B2,1)</f>
        <v>41698</v>
      </c>
      <c r="D2" s="33">
        <f t="shared" ref="D2:AK2" si="0">EOMONTH(C2,1)</f>
        <v>41729</v>
      </c>
      <c r="E2" s="33">
        <f t="shared" si="0"/>
        <v>41759</v>
      </c>
      <c r="F2" s="33">
        <f t="shared" si="0"/>
        <v>41790</v>
      </c>
      <c r="G2" s="33">
        <f t="shared" si="0"/>
        <v>41820</v>
      </c>
      <c r="H2" s="33">
        <f t="shared" si="0"/>
        <v>41851</v>
      </c>
      <c r="I2" s="33">
        <f t="shared" si="0"/>
        <v>41882</v>
      </c>
      <c r="J2" s="33">
        <f t="shared" si="0"/>
        <v>41912</v>
      </c>
      <c r="K2" s="33">
        <f t="shared" si="0"/>
        <v>41943</v>
      </c>
      <c r="L2" s="33">
        <f t="shared" si="0"/>
        <v>41973</v>
      </c>
      <c r="M2" s="33">
        <f t="shared" si="0"/>
        <v>42004</v>
      </c>
      <c r="N2" s="33">
        <f t="shared" si="0"/>
        <v>42035</v>
      </c>
      <c r="O2" s="33">
        <f t="shared" si="0"/>
        <v>42063</v>
      </c>
      <c r="P2" s="33">
        <f t="shared" si="0"/>
        <v>42094</v>
      </c>
      <c r="Q2" s="33">
        <f t="shared" si="0"/>
        <v>42124</v>
      </c>
      <c r="R2" s="33">
        <f t="shared" si="0"/>
        <v>42155</v>
      </c>
      <c r="S2" s="33">
        <f t="shared" si="0"/>
        <v>42185</v>
      </c>
      <c r="T2" s="33">
        <f t="shared" si="0"/>
        <v>42216</v>
      </c>
      <c r="U2" s="33">
        <f t="shared" si="0"/>
        <v>42247</v>
      </c>
      <c r="V2" s="33">
        <f t="shared" si="0"/>
        <v>42277</v>
      </c>
      <c r="W2" s="33">
        <f t="shared" si="0"/>
        <v>42308</v>
      </c>
      <c r="X2" s="33">
        <f t="shared" si="0"/>
        <v>42338</v>
      </c>
      <c r="Y2" s="33">
        <f t="shared" si="0"/>
        <v>42369</v>
      </c>
      <c r="Z2" s="33">
        <f t="shared" si="0"/>
        <v>42400</v>
      </c>
      <c r="AA2" s="33">
        <f t="shared" si="0"/>
        <v>42429</v>
      </c>
      <c r="AB2" s="33">
        <f t="shared" si="0"/>
        <v>42460</v>
      </c>
      <c r="AC2" s="33">
        <f t="shared" si="0"/>
        <v>42490</v>
      </c>
      <c r="AD2" s="33">
        <f t="shared" si="0"/>
        <v>42521</v>
      </c>
      <c r="AE2" s="33">
        <f t="shared" si="0"/>
        <v>42551</v>
      </c>
      <c r="AF2" s="33">
        <f t="shared" si="0"/>
        <v>42582</v>
      </c>
      <c r="AG2" s="33">
        <f t="shared" si="0"/>
        <v>42613</v>
      </c>
      <c r="AH2" s="33">
        <f t="shared" si="0"/>
        <v>42643</v>
      </c>
      <c r="AI2" s="33">
        <f t="shared" si="0"/>
        <v>42674</v>
      </c>
      <c r="AJ2" s="33">
        <f t="shared" si="0"/>
        <v>42704</v>
      </c>
      <c r="AK2" s="33">
        <f t="shared" si="0"/>
        <v>42735</v>
      </c>
      <c r="AL2" s="33"/>
    </row>
    <row r="3" spans="1:38" x14ac:dyDescent="0.25">
      <c r="A3" s="1" t="s">
        <v>54</v>
      </c>
      <c r="B3" s="10"/>
      <c r="C3" s="10">
        <f>+B5</f>
        <v>259000</v>
      </c>
      <c r="D3" s="10">
        <f t="shared" ref="D3:AK3" si="1">+C5</f>
        <v>259000</v>
      </c>
      <c r="E3" s="10">
        <f t="shared" si="1"/>
        <v>259000</v>
      </c>
      <c r="F3" s="10">
        <f t="shared" si="1"/>
        <v>259000</v>
      </c>
      <c r="G3" s="10">
        <f t="shared" si="1"/>
        <v>259000</v>
      </c>
      <c r="H3" s="10">
        <f t="shared" si="1"/>
        <v>259000</v>
      </c>
      <c r="I3" s="10">
        <f t="shared" si="1"/>
        <v>259000</v>
      </c>
      <c r="J3" s="10">
        <f t="shared" si="1"/>
        <v>259000</v>
      </c>
      <c r="K3" s="10">
        <f t="shared" si="1"/>
        <v>259000</v>
      </c>
      <c r="L3" s="10">
        <f t="shared" si="1"/>
        <v>259000</v>
      </c>
      <c r="M3" s="10">
        <f t="shared" si="1"/>
        <v>259000</v>
      </c>
      <c r="N3" s="10">
        <f t="shared" si="1"/>
        <v>259000</v>
      </c>
      <c r="O3" s="10">
        <f t="shared" si="1"/>
        <v>259000</v>
      </c>
      <c r="P3" s="10">
        <f t="shared" si="1"/>
        <v>259000</v>
      </c>
      <c r="Q3" s="10">
        <f t="shared" si="1"/>
        <v>259000</v>
      </c>
      <c r="R3" s="10">
        <f t="shared" si="1"/>
        <v>259000</v>
      </c>
      <c r="S3" s="10">
        <f t="shared" si="1"/>
        <v>259000</v>
      </c>
      <c r="T3" s="10">
        <f t="shared" si="1"/>
        <v>259000</v>
      </c>
      <c r="U3" s="10">
        <f t="shared" si="1"/>
        <v>259000</v>
      </c>
      <c r="V3" s="10">
        <f t="shared" si="1"/>
        <v>259000</v>
      </c>
      <c r="W3" s="10">
        <f t="shared" si="1"/>
        <v>259000</v>
      </c>
      <c r="X3" s="10">
        <f t="shared" si="1"/>
        <v>259000</v>
      </c>
      <c r="Y3" s="10">
        <f t="shared" si="1"/>
        <v>259000</v>
      </c>
      <c r="Z3" s="10">
        <f t="shared" si="1"/>
        <v>259000</v>
      </c>
      <c r="AA3" s="10">
        <f t="shared" si="1"/>
        <v>259000</v>
      </c>
      <c r="AB3" s="10">
        <f t="shared" si="1"/>
        <v>259000</v>
      </c>
      <c r="AC3" s="10">
        <f t="shared" si="1"/>
        <v>259000</v>
      </c>
      <c r="AD3" s="10">
        <f t="shared" si="1"/>
        <v>259000</v>
      </c>
      <c r="AE3" s="10">
        <f t="shared" si="1"/>
        <v>259000</v>
      </c>
      <c r="AF3" s="10">
        <f t="shared" si="1"/>
        <v>259000</v>
      </c>
      <c r="AG3" s="10">
        <f t="shared" si="1"/>
        <v>259000</v>
      </c>
      <c r="AH3" s="10">
        <f t="shared" si="1"/>
        <v>259000</v>
      </c>
      <c r="AI3" s="10">
        <f t="shared" si="1"/>
        <v>259000</v>
      </c>
      <c r="AJ3" s="10">
        <f t="shared" si="1"/>
        <v>259000</v>
      </c>
      <c r="AK3" s="10">
        <f t="shared" si="1"/>
        <v>259000</v>
      </c>
    </row>
    <row r="4" spans="1:38" x14ac:dyDescent="0.25">
      <c r="A4" s="1" t="s">
        <v>55</v>
      </c>
      <c r="B4" s="10">
        <f>+Vendite!D112</f>
        <v>270000</v>
      </c>
      <c r="C4" s="10">
        <f>+Vendite!E112</f>
        <v>270000</v>
      </c>
      <c r="D4" s="10">
        <f>+Vendite!F112</f>
        <v>270000</v>
      </c>
      <c r="E4" s="10">
        <f>+Vendite!G112</f>
        <v>270000</v>
      </c>
      <c r="F4" s="10">
        <f>+Vendite!H112</f>
        <v>270000</v>
      </c>
      <c r="G4" s="10">
        <f>+Vendite!I112</f>
        <v>270000</v>
      </c>
      <c r="H4" s="10">
        <f>+Vendite!J112</f>
        <v>270000</v>
      </c>
      <c r="I4" s="10">
        <f>+Vendite!K112</f>
        <v>270000</v>
      </c>
      <c r="J4" s="10">
        <f>+Vendite!L112</f>
        <v>270000</v>
      </c>
      <c r="K4" s="10">
        <f>+Vendite!M112</f>
        <v>270000</v>
      </c>
      <c r="L4" s="10">
        <f>+Vendite!N112</f>
        <v>270000</v>
      </c>
      <c r="M4" s="10">
        <f>+Vendite!O112</f>
        <v>270000</v>
      </c>
      <c r="N4" s="10">
        <f>+Vendite!P112</f>
        <v>270000</v>
      </c>
      <c r="O4" s="10">
        <f>+Vendite!Q112</f>
        <v>270000</v>
      </c>
      <c r="P4" s="10">
        <f>+Vendite!R112</f>
        <v>270000</v>
      </c>
      <c r="Q4" s="10">
        <f>+Vendite!S112</f>
        <v>270000</v>
      </c>
      <c r="R4" s="10">
        <f>+Vendite!T112</f>
        <v>270000</v>
      </c>
      <c r="S4" s="10">
        <f>+Vendite!U112</f>
        <v>270000</v>
      </c>
      <c r="T4" s="10">
        <f>+Vendite!V112</f>
        <v>270000</v>
      </c>
      <c r="U4" s="10">
        <f>+Vendite!W112</f>
        <v>270000</v>
      </c>
      <c r="V4" s="10">
        <f>+Vendite!X112</f>
        <v>270000</v>
      </c>
      <c r="W4" s="10">
        <f>+Vendite!Y112</f>
        <v>270000</v>
      </c>
      <c r="X4" s="10">
        <f>+Vendite!Z112</f>
        <v>270000</v>
      </c>
      <c r="Y4" s="10">
        <f>+Vendite!AA112</f>
        <v>270000</v>
      </c>
      <c r="Z4" s="10">
        <f>+Vendite!AB112</f>
        <v>270000</v>
      </c>
      <c r="AA4" s="10">
        <f>+Vendite!AC112</f>
        <v>270000</v>
      </c>
      <c r="AB4" s="10">
        <f>+Vendite!AD112</f>
        <v>270000</v>
      </c>
      <c r="AC4" s="10">
        <f>+Vendite!AE112</f>
        <v>270000</v>
      </c>
      <c r="AD4" s="10">
        <f>+Vendite!AF112</f>
        <v>270000</v>
      </c>
      <c r="AE4" s="10">
        <f>+Vendite!AG112</f>
        <v>270000</v>
      </c>
      <c r="AF4" s="10">
        <f>+Vendite!AH112</f>
        <v>270000</v>
      </c>
      <c r="AG4" s="10">
        <f>+Vendite!AI112</f>
        <v>270000</v>
      </c>
      <c r="AH4" s="10">
        <f>+Vendite!AJ112</f>
        <v>270000</v>
      </c>
      <c r="AI4" s="10">
        <f>+Vendite!AK112</f>
        <v>270000</v>
      </c>
      <c r="AJ4" s="10">
        <f>+Vendite!AL112</f>
        <v>270000</v>
      </c>
      <c r="AK4" s="10">
        <f>+Vendite!AM112</f>
        <v>270000</v>
      </c>
    </row>
    <row r="5" spans="1:38" x14ac:dyDescent="0.25">
      <c r="A5" s="1" t="s">
        <v>56</v>
      </c>
      <c r="B5" s="10">
        <f>+Vendite!D135</f>
        <v>259000</v>
      </c>
      <c r="C5" s="10">
        <f>+B5</f>
        <v>259000</v>
      </c>
      <c r="D5" s="10">
        <f t="shared" ref="D5:AK5" si="2">+C5</f>
        <v>259000</v>
      </c>
      <c r="E5" s="10">
        <f t="shared" si="2"/>
        <v>259000</v>
      </c>
      <c r="F5" s="10">
        <f t="shared" si="2"/>
        <v>259000</v>
      </c>
      <c r="G5" s="10">
        <f t="shared" si="2"/>
        <v>259000</v>
      </c>
      <c r="H5" s="10">
        <f t="shared" si="2"/>
        <v>259000</v>
      </c>
      <c r="I5" s="10">
        <f t="shared" si="2"/>
        <v>259000</v>
      </c>
      <c r="J5" s="10">
        <f t="shared" si="2"/>
        <v>259000</v>
      </c>
      <c r="K5" s="10">
        <f t="shared" si="2"/>
        <v>259000</v>
      </c>
      <c r="L5" s="10">
        <f t="shared" si="2"/>
        <v>259000</v>
      </c>
      <c r="M5" s="10">
        <f t="shared" si="2"/>
        <v>259000</v>
      </c>
      <c r="N5" s="10">
        <f t="shared" si="2"/>
        <v>259000</v>
      </c>
      <c r="O5" s="10">
        <f t="shared" si="2"/>
        <v>259000</v>
      </c>
      <c r="P5" s="10">
        <f t="shared" si="2"/>
        <v>259000</v>
      </c>
      <c r="Q5" s="10">
        <f t="shared" si="2"/>
        <v>259000</v>
      </c>
      <c r="R5" s="10">
        <f t="shared" si="2"/>
        <v>259000</v>
      </c>
      <c r="S5" s="10">
        <f t="shared" si="2"/>
        <v>259000</v>
      </c>
      <c r="T5" s="10">
        <f t="shared" si="2"/>
        <v>259000</v>
      </c>
      <c r="U5" s="10">
        <f t="shared" si="2"/>
        <v>259000</v>
      </c>
      <c r="V5" s="10">
        <f t="shared" si="2"/>
        <v>259000</v>
      </c>
      <c r="W5" s="10">
        <f t="shared" si="2"/>
        <v>259000</v>
      </c>
      <c r="X5" s="10">
        <f t="shared" si="2"/>
        <v>259000</v>
      </c>
      <c r="Y5" s="10">
        <f t="shared" si="2"/>
        <v>259000</v>
      </c>
      <c r="Z5" s="10">
        <f t="shared" si="2"/>
        <v>259000</v>
      </c>
      <c r="AA5" s="10">
        <f t="shared" si="2"/>
        <v>259000</v>
      </c>
      <c r="AB5" s="10">
        <f t="shared" si="2"/>
        <v>259000</v>
      </c>
      <c r="AC5" s="10">
        <f t="shared" si="2"/>
        <v>259000</v>
      </c>
      <c r="AD5" s="10">
        <f t="shared" si="2"/>
        <v>259000</v>
      </c>
      <c r="AE5" s="10">
        <f t="shared" si="2"/>
        <v>259000</v>
      </c>
      <c r="AF5" s="10">
        <f t="shared" si="2"/>
        <v>259000</v>
      </c>
      <c r="AG5" s="10">
        <f t="shared" si="2"/>
        <v>259000</v>
      </c>
      <c r="AH5" s="10">
        <f t="shared" si="2"/>
        <v>259000</v>
      </c>
      <c r="AI5" s="10">
        <f t="shared" si="2"/>
        <v>259000</v>
      </c>
      <c r="AJ5" s="10">
        <f t="shared" si="2"/>
        <v>259000</v>
      </c>
      <c r="AK5" s="10">
        <f t="shared" si="2"/>
        <v>259000</v>
      </c>
    </row>
    <row r="6" spans="1:38" x14ac:dyDescent="0.25">
      <c r="A6" s="12" t="s">
        <v>57</v>
      </c>
      <c r="B6" s="11">
        <f>+B4+B5-B3</f>
        <v>529000</v>
      </c>
      <c r="C6" s="11">
        <f t="shared" ref="C6:AK6" si="3">+C4+C5-C3</f>
        <v>270000</v>
      </c>
      <c r="D6" s="11">
        <f t="shared" si="3"/>
        <v>270000</v>
      </c>
      <c r="E6" s="11">
        <f t="shared" si="3"/>
        <v>270000</v>
      </c>
      <c r="F6" s="11">
        <f t="shared" si="3"/>
        <v>270000</v>
      </c>
      <c r="G6" s="11">
        <f t="shared" si="3"/>
        <v>270000</v>
      </c>
      <c r="H6" s="11">
        <f t="shared" si="3"/>
        <v>270000</v>
      </c>
      <c r="I6" s="11">
        <f t="shared" si="3"/>
        <v>270000</v>
      </c>
      <c r="J6" s="11">
        <f t="shared" si="3"/>
        <v>270000</v>
      </c>
      <c r="K6" s="11">
        <f t="shared" si="3"/>
        <v>270000</v>
      </c>
      <c r="L6" s="11">
        <f t="shared" si="3"/>
        <v>270000</v>
      </c>
      <c r="M6" s="11">
        <f t="shared" si="3"/>
        <v>270000</v>
      </c>
      <c r="N6" s="11">
        <f t="shared" si="3"/>
        <v>270000</v>
      </c>
      <c r="O6" s="11">
        <f t="shared" si="3"/>
        <v>270000</v>
      </c>
      <c r="P6" s="11">
        <f t="shared" si="3"/>
        <v>270000</v>
      </c>
      <c r="Q6" s="11">
        <f t="shared" si="3"/>
        <v>270000</v>
      </c>
      <c r="R6" s="11">
        <f t="shared" si="3"/>
        <v>270000</v>
      </c>
      <c r="S6" s="11">
        <f t="shared" si="3"/>
        <v>270000</v>
      </c>
      <c r="T6" s="11">
        <f t="shared" si="3"/>
        <v>270000</v>
      </c>
      <c r="U6" s="11">
        <f t="shared" si="3"/>
        <v>270000</v>
      </c>
      <c r="V6" s="11">
        <f t="shared" si="3"/>
        <v>270000</v>
      </c>
      <c r="W6" s="11">
        <f t="shared" si="3"/>
        <v>270000</v>
      </c>
      <c r="X6" s="11">
        <f t="shared" si="3"/>
        <v>270000</v>
      </c>
      <c r="Y6" s="11">
        <f t="shared" si="3"/>
        <v>270000</v>
      </c>
      <c r="Z6" s="11">
        <f t="shared" si="3"/>
        <v>270000</v>
      </c>
      <c r="AA6" s="11">
        <f t="shared" si="3"/>
        <v>270000</v>
      </c>
      <c r="AB6" s="11">
        <f t="shared" si="3"/>
        <v>270000</v>
      </c>
      <c r="AC6" s="11">
        <f t="shared" si="3"/>
        <v>270000</v>
      </c>
      <c r="AD6" s="11">
        <f t="shared" si="3"/>
        <v>270000</v>
      </c>
      <c r="AE6" s="11">
        <f t="shared" si="3"/>
        <v>270000</v>
      </c>
      <c r="AF6" s="11">
        <f t="shared" si="3"/>
        <v>270000</v>
      </c>
      <c r="AG6" s="11">
        <f t="shared" si="3"/>
        <v>270000</v>
      </c>
      <c r="AH6" s="11">
        <f t="shared" si="3"/>
        <v>270000</v>
      </c>
      <c r="AI6" s="11">
        <f t="shared" si="3"/>
        <v>270000</v>
      </c>
      <c r="AJ6" s="11">
        <f t="shared" si="3"/>
        <v>270000</v>
      </c>
      <c r="AK6" s="11">
        <f t="shared" si="3"/>
        <v>270000</v>
      </c>
    </row>
    <row r="7" spans="1:38" x14ac:dyDescent="0.25">
      <c r="A7" s="12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</row>
    <row r="8" spans="1:38" x14ac:dyDescent="0.25">
      <c r="A8" s="1" t="s">
        <v>58</v>
      </c>
      <c r="B8" s="10"/>
      <c r="C8" s="10">
        <f>+B10</f>
        <v>175750</v>
      </c>
      <c r="D8" s="10">
        <f t="shared" ref="D8:AK8" si="4">+C10</f>
        <v>175750</v>
      </c>
      <c r="E8" s="10">
        <f t="shared" si="4"/>
        <v>175750</v>
      </c>
      <c r="F8" s="10">
        <f t="shared" si="4"/>
        <v>175750</v>
      </c>
      <c r="G8" s="10">
        <f t="shared" si="4"/>
        <v>175750</v>
      </c>
      <c r="H8" s="10">
        <f t="shared" si="4"/>
        <v>175750</v>
      </c>
      <c r="I8" s="10">
        <f t="shared" si="4"/>
        <v>175750</v>
      </c>
      <c r="J8" s="10">
        <f t="shared" si="4"/>
        <v>175750</v>
      </c>
      <c r="K8" s="10">
        <f t="shared" si="4"/>
        <v>175750</v>
      </c>
      <c r="L8" s="10">
        <f t="shared" si="4"/>
        <v>175750</v>
      </c>
      <c r="M8" s="10">
        <f t="shared" si="4"/>
        <v>175750</v>
      </c>
      <c r="N8" s="10">
        <f t="shared" si="4"/>
        <v>175750</v>
      </c>
      <c r="O8" s="10">
        <f t="shared" si="4"/>
        <v>175750</v>
      </c>
      <c r="P8" s="10">
        <f t="shared" si="4"/>
        <v>175750</v>
      </c>
      <c r="Q8" s="10">
        <f t="shared" si="4"/>
        <v>175750</v>
      </c>
      <c r="R8" s="10">
        <f t="shared" si="4"/>
        <v>175750</v>
      </c>
      <c r="S8" s="10">
        <f t="shared" si="4"/>
        <v>175750</v>
      </c>
      <c r="T8" s="10">
        <f t="shared" si="4"/>
        <v>175750</v>
      </c>
      <c r="U8" s="10">
        <f t="shared" si="4"/>
        <v>175750</v>
      </c>
      <c r="V8" s="10">
        <f t="shared" si="4"/>
        <v>175750</v>
      </c>
      <c r="W8" s="10">
        <f t="shared" si="4"/>
        <v>175750</v>
      </c>
      <c r="X8" s="10">
        <f t="shared" si="4"/>
        <v>175750</v>
      </c>
      <c r="Y8" s="10">
        <f t="shared" si="4"/>
        <v>175750</v>
      </c>
      <c r="Z8" s="10">
        <f t="shared" si="4"/>
        <v>175750</v>
      </c>
      <c r="AA8" s="10">
        <f t="shared" si="4"/>
        <v>175750</v>
      </c>
      <c r="AB8" s="10">
        <f t="shared" si="4"/>
        <v>175750</v>
      </c>
      <c r="AC8" s="10">
        <f t="shared" si="4"/>
        <v>175750</v>
      </c>
      <c r="AD8" s="10">
        <f t="shared" si="4"/>
        <v>175750</v>
      </c>
      <c r="AE8" s="10">
        <f t="shared" si="4"/>
        <v>175750</v>
      </c>
      <c r="AF8" s="10">
        <f t="shared" si="4"/>
        <v>175750</v>
      </c>
      <c r="AG8" s="10">
        <f t="shared" si="4"/>
        <v>175750</v>
      </c>
      <c r="AH8" s="10">
        <f t="shared" si="4"/>
        <v>175750</v>
      </c>
      <c r="AI8" s="10">
        <f t="shared" si="4"/>
        <v>175750</v>
      </c>
      <c r="AJ8" s="10">
        <f t="shared" si="4"/>
        <v>175750</v>
      </c>
      <c r="AK8" s="10">
        <f t="shared" si="4"/>
        <v>175750</v>
      </c>
    </row>
    <row r="9" spans="1:38" x14ac:dyDescent="0.25">
      <c r="A9" s="1" t="s">
        <v>59</v>
      </c>
      <c r="B9" s="10">
        <f>+Acquisti!D112</f>
        <v>310750</v>
      </c>
      <c r="C9" s="10">
        <f>+Acquisti!E112</f>
        <v>135000</v>
      </c>
      <c r="D9" s="10">
        <f>+Acquisti!F112</f>
        <v>135000</v>
      </c>
      <c r="E9" s="10">
        <f>+Acquisti!G112</f>
        <v>135000</v>
      </c>
      <c r="F9" s="10">
        <f>+Acquisti!H112</f>
        <v>135000</v>
      </c>
      <c r="G9" s="10">
        <f>+Acquisti!I112</f>
        <v>135000</v>
      </c>
      <c r="H9" s="10">
        <f>+Acquisti!J112</f>
        <v>135000</v>
      </c>
      <c r="I9" s="10">
        <f>+Acquisti!K112</f>
        <v>135000</v>
      </c>
      <c r="J9" s="10">
        <f>+Acquisti!L112</f>
        <v>135000</v>
      </c>
      <c r="K9" s="10">
        <f>+Acquisti!M112</f>
        <v>135000</v>
      </c>
      <c r="L9" s="10">
        <f>+Acquisti!N112</f>
        <v>135000</v>
      </c>
      <c r="M9" s="10">
        <f>+Acquisti!O112</f>
        <v>135000</v>
      </c>
      <c r="N9" s="10">
        <f>+Acquisti!P112</f>
        <v>135000</v>
      </c>
      <c r="O9" s="10">
        <f>+Acquisti!Q112</f>
        <v>135000</v>
      </c>
      <c r="P9" s="10">
        <f>+Acquisti!R112</f>
        <v>135000</v>
      </c>
      <c r="Q9" s="10">
        <f>+Acquisti!S112</f>
        <v>135000</v>
      </c>
      <c r="R9" s="10">
        <f>+Acquisti!T112</f>
        <v>135000</v>
      </c>
      <c r="S9" s="10">
        <f>+Acquisti!U112</f>
        <v>135000</v>
      </c>
      <c r="T9" s="10">
        <f>+Acquisti!V112</f>
        <v>135000</v>
      </c>
      <c r="U9" s="10">
        <f>+Acquisti!W112</f>
        <v>135000</v>
      </c>
      <c r="V9" s="10">
        <f>+Acquisti!X112</f>
        <v>135000</v>
      </c>
      <c r="W9" s="10">
        <f>+Acquisti!Y112</f>
        <v>135000</v>
      </c>
      <c r="X9" s="10">
        <f>+Acquisti!Z112</f>
        <v>135000</v>
      </c>
      <c r="Y9" s="10">
        <f>+Acquisti!AA112</f>
        <v>135000</v>
      </c>
      <c r="Z9" s="10">
        <f>+Acquisti!AB112</f>
        <v>135000</v>
      </c>
      <c r="AA9" s="10">
        <f>+Acquisti!AC112</f>
        <v>135000</v>
      </c>
      <c r="AB9" s="10">
        <f>+Acquisti!AD112</f>
        <v>135000</v>
      </c>
      <c r="AC9" s="10">
        <f>+Acquisti!AE112</f>
        <v>135000</v>
      </c>
      <c r="AD9" s="10">
        <f>+Acquisti!AF112</f>
        <v>135000</v>
      </c>
      <c r="AE9" s="10">
        <f>+Acquisti!AG112</f>
        <v>135000</v>
      </c>
      <c r="AF9" s="10">
        <f>+Acquisti!AH112</f>
        <v>135000</v>
      </c>
      <c r="AG9" s="10">
        <f>+Acquisti!AI112</f>
        <v>135000</v>
      </c>
      <c r="AH9" s="10">
        <f>+Acquisti!AJ112</f>
        <v>135000</v>
      </c>
      <c r="AI9" s="10">
        <f>+Acquisti!AK112</f>
        <v>135000</v>
      </c>
      <c r="AJ9" s="10">
        <f>+Acquisti!AL112</f>
        <v>135000</v>
      </c>
      <c r="AK9" s="10">
        <f>+Acquisti!AM112</f>
        <v>135000</v>
      </c>
    </row>
    <row r="10" spans="1:38" x14ac:dyDescent="0.25">
      <c r="A10" s="1" t="s">
        <v>60</v>
      </c>
      <c r="B10" s="10">
        <f>+Acquisti!D135</f>
        <v>175750</v>
      </c>
      <c r="C10" s="10">
        <f>+Acquisti!E135</f>
        <v>175750</v>
      </c>
      <c r="D10" s="10">
        <f>+Acquisti!F135</f>
        <v>175750</v>
      </c>
      <c r="E10" s="10">
        <f>+Acquisti!G135</f>
        <v>175750</v>
      </c>
      <c r="F10" s="10">
        <f>+Acquisti!H135</f>
        <v>175750</v>
      </c>
      <c r="G10" s="10">
        <f>+Acquisti!I135</f>
        <v>175750</v>
      </c>
      <c r="H10" s="10">
        <f>+Acquisti!J135</f>
        <v>175750</v>
      </c>
      <c r="I10" s="10">
        <f>+Acquisti!K135</f>
        <v>175750</v>
      </c>
      <c r="J10" s="10">
        <f>+Acquisti!L135</f>
        <v>175750</v>
      </c>
      <c r="K10" s="10">
        <f>+Acquisti!M135</f>
        <v>175750</v>
      </c>
      <c r="L10" s="10">
        <f>+Acquisti!N135</f>
        <v>175750</v>
      </c>
      <c r="M10" s="10">
        <f>+Acquisti!O135</f>
        <v>175750</v>
      </c>
      <c r="N10" s="10">
        <f>+Acquisti!P135</f>
        <v>175750</v>
      </c>
      <c r="O10" s="10">
        <f>+Acquisti!Q135</f>
        <v>175750</v>
      </c>
      <c r="P10" s="10">
        <f>+Acquisti!R135</f>
        <v>175750</v>
      </c>
      <c r="Q10" s="10">
        <f>+Acquisti!S135</f>
        <v>175750</v>
      </c>
      <c r="R10" s="10">
        <f>+Acquisti!T135</f>
        <v>175750</v>
      </c>
      <c r="S10" s="10">
        <f>+Acquisti!U135</f>
        <v>175750</v>
      </c>
      <c r="T10" s="10">
        <f>+Acquisti!V135</f>
        <v>175750</v>
      </c>
      <c r="U10" s="10">
        <f>+Acquisti!W135</f>
        <v>175750</v>
      </c>
      <c r="V10" s="10">
        <f>+Acquisti!X135</f>
        <v>175750</v>
      </c>
      <c r="W10" s="10">
        <f>+Acquisti!Y135</f>
        <v>175750</v>
      </c>
      <c r="X10" s="10">
        <f>+Acquisti!Z135</f>
        <v>175750</v>
      </c>
      <c r="Y10" s="10">
        <f>+Acquisti!AA135</f>
        <v>175750</v>
      </c>
      <c r="Z10" s="10">
        <f>+Acquisti!AB135</f>
        <v>175750</v>
      </c>
      <c r="AA10" s="10">
        <f>+Acquisti!AC135</f>
        <v>175750</v>
      </c>
      <c r="AB10" s="10">
        <f>+Acquisti!AD135</f>
        <v>175750</v>
      </c>
      <c r="AC10" s="10">
        <f>+Acquisti!AE135</f>
        <v>175750</v>
      </c>
      <c r="AD10" s="10">
        <f>+Acquisti!AF135</f>
        <v>175750</v>
      </c>
      <c r="AE10" s="10">
        <f>+Acquisti!AG135</f>
        <v>175750</v>
      </c>
      <c r="AF10" s="10">
        <f>+Acquisti!AH135</f>
        <v>175750</v>
      </c>
      <c r="AG10" s="10">
        <f>+Acquisti!AI135</f>
        <v>175750</v>
      </c>
      <c r="AH10" s="10">
        <f>+Acquisti!AJ135</f>
        <v>175750</v>
      </c>
      <c r="AI10" s="10">
        <f>+Acquisti!AK135</f>
        <v>175750</v>
      </c>
      <c r="AJ10" s="10">
        <f>+Acquisti!AL135</f>
        <v>175750</v>
      </c>
      <c r="AK10" s="10">
        <f>+Acquisti!AM135</f>
        <v>175750</v>
      </c>
    </row>
    <row r="11" spans="1:38" x14ac:dyDescent="0.25">
      <c r="A11" s="12" t="s">
        <v>61</v>
      </c>
      <c r="B11" s="10">
        <f>+B9+B8-B10</f>
        <v>135000</v>
      </c>
      <c r="C11" s="10">
        <f t="shared" ref="C11:AK11" si="5">+C9+C8-C10</f>
        <v>135000</v>
      </c>
      <c r="D11" s="10">
        <f t="shared" si="5"/>
        <v>135000</v>
      </c>
      <c r="E11" s="10">
        <f t="shared" si="5"/>
        <v>135000</v>
      </c>
      <c r="F11" s="10">
        <f t="shared" si="5"/>
        <v>135000</v>
      </c>
      <c r="G11" s="10">
        <f t="shared" si="5"/>
        <v>135000</v>
      </c>
      <c r="H11" s="10">
        <f t="shared" si="5"/>
        <v>135000</v>
      </c>
      <c r="I11" s="10">
        <f t="shared" si="5"/>
        <v>135000</v>
      </c>
      <c r="J11" s="10">
        <f t="shared" si="5"/>
        <v>135000</v>
      </c>
      <c r="K11" s="10">
        <f t="shared" si="5"/>
        <v>135000</v>
      </c>
      <c r="L11" s="10">
        <f t="shared" si="5"/>
        <v>135000</v>
      </c>
      <c r="M11" s="10">
        <f t="shared" si="5"/>
        <v>135000</v>
      </c>
      <c r="N11" s="10">
        <f t="shared" si="5"/>
        <v>135000</v>
      </c>
      <c r="O11" s="10">
        <f t="shared" si="5"/>
        <v>135000</v>
      </c>
      <c r="P11" s="10">
        <f t="shared" si="5"/>
        <v>135000</v>
      </c>
      <c r="Q11" s="10">
        <f t="shared" si="5"/>
        <v>135000</v>
      </c>
      <c r="R11" s="10">
        <f t="shared" si="5"/>
        <v>135000</v>
      </c>
      <c r="S11" s="10">
        <f t="shared" si="5"/>
        <v>135000</v>
      </c>
      <c r="T11" s="10">
        <f t="shared" si="5"/>
        <v>135000</v>
      </c>
      <c r="U11" s="10">
        <f t="shared" si="5"/>
        <v>135000</v>
      </c>
      <c r="V11" s="10">
        <f t="shared" si="5"/>
        <v>135000</v>
      </c>
      <c r="W11" s="10">
        <f t="shared" si="5"/>
        <v>135000</v>
      </c>
      <c r="X11" s="10">
        <f t="shared" si="5"/>
        <v>135000</v>
      </c>
      <c r="Y11" s="10">
        <f t="shared" si="5"/>
        <v>135000</v>
      </c>
      <c r="Z11" s="10">
        <f t="shared" si="5"/>
        <v>135000</v>
      </c>
      <c r="AA11" s="10">
        <f t="shared" si="5"/>
        <v>135000</v>
      </c>
      <c r="AB11" s="10">
        <f t="shared" si="5"/>
        <v>135000</v>
      </c>
      <c r="AC11" s="10">
        <f t="shared" si="5"/>
        <v>135000</v>
      </c>
      <c r="AD11" s="10">
        <f t="shared" si="5"/>
        <v>135000</v>
      </c>
      <c r="AE11" s="10">
        <f t="shared" si="5"/>
        <v>135000</v>
      </c>
      <c r="AF11" s="10">
        <f t="shared" si="5"/>
        <v>135000</v>
      </c>
      <c r="AG11" s="10">
        <f t="shared" si="5"/>
        <v>135000</v>
      </c>
      <c r="AH11" s="10">
        <f t="shared" si="5"/>
        <v>135000</v>
      </c>
      <c r="AI11" s="10">
        <f t="shared" si="5"/>
        <v>135000</v>
      </c>
      <c r="AJ11" s="10">
        <f t="shared" si="5"/>
        <v>135000</v>
      </c>
      <c r="AK11" s="10">
        <f t="shared" si="5"/>
        <v>135000</v>
      </c>
    </row>
    <row r="12" spans="1:38" x14ac:dyDescent="0.25">
      <c r="A12" s="12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</row>
    <row r="13" spans="1:38" x14ac:dyDescent="0.25">
      <c r="A13" s="9" t="s">
        <v>62</v>
      </c>
      <c r="B13" s="10">
        <f>+B6-B11</f>
        <v>394000</v>
      </c>
      <c r="C13" s="10">
        <f t="shared" ref="C13:AK13" si="6">+C6-C11</f>
        <v>135000</v>
      </c>
      <c r="D13" s="10">
        <f t="shared" si="6"/>
        <v>135000</v>
      </c>
      <c r="E13" s="10">
        <f t="shared" si="6"/>
        <v>135000</v>
      </c>
      <c r="F13" s="10">
        <f t="shared" si="6"/>
        <v>135000</v>
      </c>
      <c r="G13" s="10">
        <f t="shared" si="6"/>
        <v>135000</v>
      </c>
      <c r="H13" s="10">
        <f t="shared" si="6"/>
        <v>135000</v>
      </c>
      <c r="I13" s="10">
        <f t="shared" si="6"/>
        <v>135000</v>
      </c>
      <c r="J13" s="10">
        <f t="shared" si="6"/>
        <v>135000</v>
      </c>
      <c r="K13" s="10">
        <f t="shared" si="6"/>
        <v>135000</v>
      </c>
      <c r="L13" s="10">
        <f t="shared" si="6"/>
        <v>135000</v>
      </c>
      <c r="M13" s="10">
        <f t="shared" si="6"/>
        <v>135000</v>
      </c>
      <c r="N13" s="10">
        <f t="shared" si="6"/>
        <v>135000</v>
      </c>
      <c r="O13" s="10">
        <f t="shared" si="6"/>
        <v>135000</v>
      </c>
      <c r="P13" s="10">
        <f t="shared" si="6"/>
        <v>135000</v>
      </c>
      <c r="Q13" s="10">
        <f t="shared" si="6"/>
        <v>135000</v>
      </c>
      <c r="R13" s="10">
        <f t="shared" si="6"/>
        <v>135000</v>
      </c>
      <c r="S13" s="10">
        <f t="shared" si="6"/>
        <v>135000</v>
      </c>
      <c r="T13" s="10">
        <f t="shared" si="6"/>
        <v>135000</v>
      </c>
      <c r="U13" s="10">
        <f t="shared" si="6"/>
        <v>135000</v>
      </c>
      <c r="V13" s="10">
        <f t="shared" si="6"/>
        <v>135000</v>
      </c>
      <c r="W13" s="10">
        <f t="shared" si="6"/>
        <v>135000</v>
      </c>
      <c r="X13" s="10">
        <f t="shared" si="6"/>
        <v>135000</v>
      </c>
      <c r="Y13" s="10">
        <f t="shared" si="6"/>
        <v>135000</v>
      </c>
      <c r="Z13" s="10">
        <f t="shared" si="6"/>
        <v>135000</v>
      </c>
      <c r="AA13" s="10">
        <f t="shared" si="6"/>
        <v>135000</v>
      </c>
      <c r="AB13" s="10">
        <f t="shared" si="6"/>
        <v>135000</v>
      </c>
      <c r="AC13" s="10">
        <f t="shared" si="6"/>
        <v>135000</v>
      </c>
      <c r="AD13" s="10">
        <f t="shared" si="6"/>
        <v>135000</v>
      </c>
      <c r="AE13" s="10">
        <f t="shared" si="6"/>
        <v>135000</v>
      </c>
      <c r="AF13" s="10">
        <f t="shared" si="6"/>
        <v>135000</v>
      </c>
      <c r="AG13" s="10">
        <f t="shared" si="6"/>
        <v>135000</v>
      </c>
      <c r="AH13" s="10">
        <f t="shared" si="6"/>
        <v>135000</v>
      </c>
      <c r="AI13" s="10">
        <f t="shared" si="6"/>
        <v>135000</v>
      </c>
      <c r="AJ13" s="10">
        <f t="shared" si="6"/>
        <v>135000</v>
      </c>
      <c r="AK13" s="10">
        <f t="shared" si="6"/>
        <v>135000</v>
      </c>
    </row>
    <row r="14" spans="1:38" x14ac:dyDescent="0.25">
      <c r="A14" s="12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</row>
    <row r="15" spans="1:38" x14ac:dyDescent="0.25">
      <c r="A15" s="13" t="s">
        <v>63</v>
      </c>
      <c r="B15" s="10">
        <f>+'Altri Costi'!D4</f>
        <v>500</v>
      </c>
      <c r="C15" s="10">
        <f>+'Altri Costi'!E4</f>
        <v>500</v>
      </c>
      <c r="D15" s="10">
        <f>+'Altri Costi'!F4</f>
        <v>500</v>
      </c>
      <c r="E15" s="10">
        <f>+'Altri Costi'!G4</f>
        <v>500</v>
      </c>
      <c r="F15" s="10">
        <f>+'Altri Costi'!H4</f>
        <v>500</v>
      </c>
      <c r="G15" s="10">
        <f>+'Altri Costi'!I4</f>
        <v>500</v>
      </c>
      <c r="H15" s="10">
        <f>+'Altri Costi'!J4</f>
        <v>500</v>
      </c>
      <c r="I15" s="10">
        <f>+'Altri Costi'!K4</f>
        <v>500</v>
      </c>
      <c r="J15" s="10">
        <f>+'Altri Costi'!L4</f>
        <v>500</v>
      </c>
      <c r="K15" s="10">
        <f>+'Altri Costi'!M4</f>
        <v>500</v>
      </c>
      <c r="L15" s="10">
        <f>+'Altri Costi'!N4</f>
        <v>500</v>
      </c>
      <c r="M15" s="10">
        <f>+'Altri Costi'!O4</f>
        <v>500</v>
      </c>
      <c r="N15" s="10">
        <f>+'Altri Costi'!P4</f>
        <v>500</v>
      </c>
      <c r="O15" s="10">
        <f>+'Altri Costi'!Q4</f>
        <v>500</v>
      </c>
      <c r="P15" s="10">
        <f>+'Altri Costi'!R4</f>
        <v>500</v>
      </c>
      <c r="Q15" s="10">
        <f>+'Altri Costi'!S4</f>
        <v>500</v>
      </c>
      <c r="R15" s="10">
        <f>+'Altri Costi'!T4</f>
        <v>500</v>
      </c>
      <c r="S15" s="10">
        <f>+'Altri Costi'!U4</f>
        <v>500</v>
      </c>
      <c r="T15" s="10">
        <f>+'Altri Costi'!V4</f>
        <v>500</v>
      </c>
      <c r="U15" s="10">
        <f>+'Altri Costi'!W4</f>
        <v>500</v>
      </c>
      <c r="V15" s="10">
        <f>+'Altri Costi'!X4</f>
        <v>500</v>
      </c>
      <c r="W15" s="10">
        <f>+'Altri Costi'!Y4</f>
        <v>500</v>
      </c>
      <c r="X15" s="10">
        <f>+'Altri Costi'!Z4</f>
        <v>500</v>
      </c>
      <c r="Y15" s="10">
        <f>+'Altri Costi'!AA4</f>
        <v>500</v>
      </c>
      <c r="Z15" s="10">
        <f>+'Altri Costi'!AB4</f>
        <v>500</v>
      </c>
      <c r="AA15" s="10">
        <f>+'Altri Costi'!AC4</f>
        <v>500</v>
      </c>
      <c r="AB15" s="10">
        <f>+'Altri Costi'!AD4</f>
        <v>500</v>
      </c>
      <c r="AC15" s="10">
        <f>+'Altri Costi'!AE4</f>
        <v>500</v>
      </c>
      <c r="AD15" s="10">
        <f>+'Altri Costi'!AF4</f>
        <v>500</v>
      </c>
      <c r="AE15" s="10">
        <f>+'Altri Costi'!AG4</f>
        <v>500</v>
      </c>
      <c r="AF15" s="10">
        <f>+'Altri Costi'!AH4</f>
        <v>500</v>
      </c>
      <c r="AG15" s="10">
        <f>+'Altri Costi'!AI4</f>
        <v>500</v>
      </c>
      <c r="AH15" s="10">
        <f>+'Altri Costi'!AJ4</f>
        <v>500</v>
      </c>
      <c r="AI15" s="10">
        <f>+'Altri Costi'!AK4</f>
        <v>500</v>
      </c>
      <c r="AJ15" s="10">
        <f>+'Altri Costi'!AL4</f>
        <v>500</v>
      </c>
      <c r="AK15" s="10">
        <f>+'Altri Costi'!AM4</f>
        <v>500</v>
      </c>
    </row>
    <row r="16" spans="1:38" x14ac:dyDescent="0.25">
      <c r="A16" s="13" t="s">
        <v>64</v>
      </c>
      <c r="B16" s="10">
        <f>+'Altri Costi'!D5</f>
        <v>300</v>
      </c>
      <c r="C16" s="10">
        <f>+'Altri Costi'!E5</f>
        <v>300</v>
      </c>
      <c r="D16" s="10">
        <f>+'Altri Costi'!F5</f>
        <v>300</v>
      </c>
      <c r="E16" s="10">
        <f>+'Altri Costi'!G5</f>
        <v>300</v>
      </c>
      <c r="F16" s="10">
        <f>+'Altri Costi'!H5</f>
        <v>300</v>
      </c>
      <c r="G16" s="10">
        <f>+'Altri Costi'!I5</f>
        <v>300</v>
      </c>
      <c r="H16" s="10">
        <f>+'Altri Costi'!J5</f>
        <v>300</v>
      </c>
      <c r="I16" s="10">
        <f>+'Altri Costi'!K5</f>
        <v>300</v>
      </c>
      <c r="J16" s="10">
        <f>+'Altri Costi'!L5</f>
        <v>300</v>
      </c>
      <c r="K16" s="10">
        <f>+'Altri Costi'!M5</f>
        <v>300</v>
      </c>
      <c r="L16" s="10">
        <f>+'Altri Costi'!N5</f>
        <v>300</v>
      </c>
      <c r="M16" s="10">
        <f>+'Altri Costi'!O5</f>
        <v>300</v>
      </c>
      <c r="N16" s="10">
        <f>+'Altri Costi'!P5</f>
        <v>300</v>
      </c>
      <c r="O16" s="10">
        <f>+'Altri Costi'!Q5</f>
        <v>300</v>
      </c>
      <c r="P16" s="10">
        <f>+'Altri Costi'!R5</f>
        <v>300</v>
      </c>
      <c r="Q16" s="10">
        <f>+'Altri Costi'!S5</f>
        <v>300</v>
      </c>
      <c r="R16" s="10">
        <f>+'Altri Costi'!T5</f>
        <v>300</v>
      </c>
      <c r="S16" s="10">
        <f>+'Altri Costi'!U5</f>
        <v>300</v>
      </c>
      <c r="T16" s="10">
        <f>+'Altri Costi'!V5</f>
        <v>300</v>
      </c>
      <c r="U16" s="10">
        <f>+'Altri Costi'!W5</f>
        <v>300</v>
      </c>
      <c r="V16" s="10">
        <f>+'Altri Costi'!X5</f>
        <v>300</v>
      </c>
      <c r="W16" s="10">
        <f>+'Altri Costi'!Y5</f>
        <v>300</v>
      </c>
      <c r="X16" s="10">
        <f>+'Altri Costi'!Z5</f>
        <v>300</v>
      </c>
      <c r="Y16" s="10">
        <f>+'Altri Costi'!AA5</f>
        <v>300</v>
      </c>
      <c r="Z16" s="10">
        <f>+'Altri Costi'!AB5</f>
        <v>300</v>
      </c>
      <c r="AA16" s="10">
        <f>+'Altri Costi'!AC5</f>
        <v>300</v>
      </c>
      <c r="AB16" s="10">
        <f>+'Altri Costi'!AD5</f>
        <v>300</v>
      </c>
      <c r="AC16" s="10">
        <f>+'Altri Costi'!AE5</f>
        <v>300</v>
      </c>
      <c r="AD16" s="10">
        <f>+'Altri Costi'!AF5</f>
        <v>300</v>
      </c>
      <c r="AE16" s="10">
        <f>+'Altri Costi'!AG5</f>
        <v>300</v>
      </c>
      <c r="AF16" s="10">
        <f>+'Altri Costi'!AH5</f>
        <v>300</v>
      </c>
      <c r="AG16" s="10">
        <f>+'Altri Costi'!AI5</f>
        <v>300</v>
      </c>
      <c r="AH16" s="10">
        <f>+'Altri Costi'!AJ5</f>
        <v>300</v>
      </c>
      <c r="AI16" s="10">
        <f>+'Altri Costi'!AK5</f>
        <v>300</v>
      </c>
      <c r="AJ16" s="10">
        <f>+'Altri Costi'!AL5</f>
        <v>300</v>
      </c>
      <c r="AK16" s="10">
        <f>+'Altri Costi'!AM5</f>
        <v>300</v>
      </c>
    </row>
    <row r="17" spans="1:37" x14ac:dyDescent="0.25">
      <c r="A17" s="13" t="s">
        <v>65</v>
      </c>
      <c r="B17" s="10">
        <f>+'Altri Costi'!D6</f>
        <v>300</v>
      </c>
      <c r="C17" s="10">
        <f>+'Altri Costi'!E6</f>
        <v>300</v>
      </c>
      <c r="D17" s="10">
        <f>+'Altri Costi'!F6</f>
        <v>300</v>
      </c>
      <c r="E17" s="10">
        <f>+'Altri Costi'!G6</f>
        <v>300</v>
      </c>
      <c r="F17" s="10">
        <f>+'Altri Costi'!H6</f>
        <v>300</v>
      </c>
      <c r="G17" s="10">
        <f>+'Altri Costi'!I6</f>
        <v>300</v>
      </c>
      <c r="H17" s="10">
        <f>+'Altri Costi'!J6</f>
        <v>300</v>
      </c>
      <c r="I17" s="10">
        <f>+'Altri Costi'!K6</f>
        <v>300</v>
      </c>
      <c r="J17" s="10">
        <f>+'Altri Costi'!L6</f>
        <v>300</v>
      </c>
      <c r="K17" s="10">
        <f>+'Altri Costi'!M6</f>
        <v>300</v>
      </c>
      <c r="L17" s="10">
        <f>+'Altri Costi'!N6</f>
        <v>300</v>
      </c>
      <c r="M17" s="10">
        <f>+'Altri Costi'!O6</f>
        <v>300</v>
      </c>
      <c r="N17" s="10">
        <f>+'Altri Costi'!P6</f>
        <v>300</v>
      </c>
      <c r="O17" s="10">
        <f>+'Altri Costi'!Q6</f>
        <v>300</v>
      </c>
      <c r="P17" s="10">
        <f>+'Altri Costi'!R6</f>
        <v>300</v>
      </c>
      <c r="Q17" s="10">
        <f>+'Altri Costi'!S6</f>
        <v>300</v>
      </c>
      <c r="R17" s="10">
        <f>+'Altri Costi'!T6</f>
        <v>300</v>
      </c>
      <c r="S17" s="10">
        <f>+'Altri Costi'!U6</f>
        <v>300</v>
      </c>
      <c r="T17" s="10">
        <f>+'Altri Costi'!V6</f>
        <v>300</v>
      </c>
      <c r="U17" s="10">
        <f>+'Altri Costi'!W6</f>
        <v>300</v>
      </c>
      <c r="V17" s="10">
        <f>+'Altri Costi'!X6</f>
        <v>300</v>
      </c>
      <c r="W17" s="10">
        <f>+'Altri Costi'!Y6</f>
        <v>300</v>
      </c>
      <c r="X17" s="10">
        <f>+'Altri Costi'!Z6</f>
        <v>300</v>
      </c>
      <c r="Y17" s="10">
        <f>+'Altri Costi'!AA6</f>
        <v>300</v>
      </c>
      <c r="Z17" s="10">
        <f>+'Altri Costi'!AB6</f>
        <v>300</v>
      </c>
      <c r="AA17" s="10">
        <f>+'Altri Costi'!AC6</f>
        <v>300</v>
      </c>
      <c r="AB17" s="10">
        <f>+'Altri Costi'!AD6</f>
        <v>300</v>
      </c>
      <c r="AC17" s="10">
        <f>+'Altri Costi'!AE6</f>
        <v>300</v>
      </c>
      <c r="AD17" s="10">
        <f>+'Altri Costi'!AF6</f>
        <v>300</v>
      </c>
      <c r="AE17" s="10">
        <f>+'Altri Costi'!AG6</f>
        <v>300</v>
      </c>
      <c r="AF17" s="10">
        <f>+'Altri Costi'!AH6</f>
        <v>300</v>
      </c>
      <c r="AG17" s="10">
        <f>+'Altri Costi'!AI6</f>
        <v>300</v>
      </c>
      <c r="AH17" s="10">
        <f>+'Altri Costi'!AJ6</f>
        <v>300</v>
      </c>
      <c r="AI17" s="10">
        <f>+'Altri Costi'!AK6</f>
        <v>300</v>
      </c>
      <c r="AJ17" s="10">
        <f>+'Altri Costi'!AL6</f>
        <v>300</v>
      </c>
      <c r="AK17" s="10">
        <f>+'Altri Costi'!AM6</f>
        <v>300</v>
      </c>
    </row>
    <row r="18" spans="1:37" x14ac:dyDescent="0.25">
      <c r="A18" s="12" t="s">
        <v>66</v>
      </c>
      <c r="B18" s="11">
        <f>SUM(B15:B17)</f>
        <v>1100</v>
      </c>
      <c r="C18" s="11">
        <f t="shared" ref="C18:AK18" si="7">SUM(C15:C17)</f>
        <v>1100</v>
      </c>
      <c r="D18" s="11">
        <f t="shared" si="7"/>
        <v>1100</v>
      </c>
      <c r="E18" s="11">
        <f t="shared" si="7"/>
        <v>1100</v>
      </c>
      <c r="F18" s="11">
        <f t="shared" si="7"/>
        <v>1100</v>
      </c>
      <c r="G18" s="11">
        <f t="shared" si="7"/>
        <v>1100</v>
      </c>
      <c r="H18" s="11">
        <f t="shared" si="7"/>
        <v>1100</v>
      </c>
      <c r="I18" s="11">
        <f t="shared" si="7"/>
        <v>1100</v>
      </c>
      <c r="J18" s="11">
        <f t="shared" si="7"/>
        <v>1100</v>
      </c>
      <c r="K18" s="11">
        <f t="shared" si="7"/>
        <v>1100</v>
      </c>
      <c r="L18" s="11">
        <f t="shared" si="7"/>
        <v>1100</v>
      </c>
      <c r="M18" s="11">
        <f t="shared" si="7"/>
        <v>1100</v>
      </c>
      <c r="N18" s="11">
        <f t="shared" si="7"/>
        <v>1100</v>
      </c>
      <c r="O18" s="11">
        <f t="shared" si="7"/>
        <v>1100</v>
      </c>
      <c r="P18" s="11">
        <f t="shared" si="7"/>
        <v>1100</v>
      </c>
      <c r="Q18" s="11">
        <f t="shared" si="7"/>
        <v>1100</v>
      </c>
      <c r="R18" s="11">
        <f t="shared" si="7"/>
        <v>1100</v>
      </c>
      <c r="S18" s="11">
        <f t="shared" si="7"/>
        <v>1100</v>
      </c>
      <c r="T18" s="11">
        <f t="shared" si="7"/>
        <v>1100</v>
      </c>
      <c r="U18" s="11">
        <f t="shared" si="7"/>
        <v>1100</v>
      </c>
      <c r="V18" s="11">
        <f t="shared" si="7"/>
        <v>1100</v>
      </c>
      <c r="W18" s="11">
        <f t="shared" si="7"/>
        <v>1100</v>
      </c>
      <c r="X18" s="11">
        <f t="shared" si="7"/>
        <v>1100</v>
      </c>
      <c r="Y18" s="11">
        <f t="shared" si="7"/>
        <v>1100</v>
      </c>
      <c r="Z18" s="11">
        <f t="shared" si="7"/>
        <v>1100</v>
      </c>
      <c r="AA18" s="11">
        <f t="shared" si="7"/>
        <v>1100</v>
      </c>
      <c r="AB18" s="11">
        <f t="shared" si="7"/>
        <v>1100</v>
      </c>
      <c r="AC18" s="11">
        <f t="shared" si="7"/>
        <v>1100</v>
      </c>
      <c r="AD18" s="11">
        <f t="shared" si="7"/>
        <v>1100</v>
      </c>
      <c r="AE18" s="11">
        <f t="shared" si="7"/>
        <v>1100</v>
      </c>
      <c r="AF18" s="11">
        <f t="shared" si="7"/>
        <v>1100</v>
      </c>
      <c r="AG18" s="11">
        <f t="shared" si="7"/>
        <v>1100</v>
      </c>
      <c r="AH18" s="11">
        <f t="shared" si="7"/>
        <v>1100</v>
      </c>
      <c r="AI18" s="11">
        <f t="shared" si="7"/>
        <v>1100</v>
      </c>
      <c r="AJ18" s="11">
        <f t="shared" si="7"/>
        <v>1100</v>
      </c>
      <c r="AK18" s="11">
        <f t="shared" si="7"/>
        <v>1100</v>
      </c>
    </row>
    <row r="19" spans="1:37" x14ac:dyDescent="0.25">
      <c r="A19" s="12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</row>
    <row r="20" spans="1:37" x14ac:dyDescent="0.25">
      <c r="A20" s="13" t="s">
        <v>67</v>
      </c>
      <c r="B20" s="10">
        <f>+'Altri Costi'!D7</f>
        <v>200</v>
      </c>
      <c r="C20" s="10">
        <f>+'Altri Costi'!E7</f>
        <v>200</v>
      </c>
      <c r="D20" s="10">
        <f>+'Altri Costi'!F7</f>
        <v>200</v>
      </c>
      <c r="E20" s="10">
        <f>+'Altri Costi'!G7</f>
        <v>200</v>
      </c>
      <c r="F20" s="10">
        <f>+'Altri Costi'!H7</f>
        <v>200</v>
      </c>
      <c r="G20" s="10">
        <f>+'Altri Costi'!I7</f>
        <v>200</v>
      </c>
      <c r="H20" s="10">
        <f>+'Altri Costi'!J7</f>
        <v>200</v>
      </c>
      <c r="I20" s="10">
        <f>+'Altri Costi'!K7</f>
        <v>200</v>
      </c>
      <c r="J20" s="10">
        <f>+'Altri Costi'!L7</f>
        <v>200</v>
      </c>
      <c r="K20" s="10">
        <f>+'Altri Costi'!M7</f>
        <v>200</v>
      </c>
      <c r="L20" s="10">
        <f>+'Altri Costi'!N7</f>
        <v>200</v>
      </c>
      <c r="M20" s="10">
        <f>+'Altri Costi'!O7</f>
        <v>200</v>
      </c>
      <c r="N20" s="10">
        <f>+'Altri Costi'!P7</f>
        <v>200</v>
      </c>
      <c r="O20" s="10">
        <f>+'Altri Costi'!Q7</f>
        <v>200</v>
      </c>
      <c r="P20" s="10">
        <f>+'Altri Costi'!R7</f>
        <v>200</v>
      </c>
      <c r="Q20" s="10">
        <f>+'Altri Costi'!S7</f>
        <v>200</v>
      </c>
      <c r="R20" s="10">
        <f>+'Altri Costi'!T7</f>
        <v>200</v>
      </c>
      <c r="S20" s="10">
        <f>+'Altri Costi'!U7</f>
        <v>200</v>
      </c>
      <c r="T20" s="10">
        <f>+'Altri Costi'!V7</f>
        <v>200</v>
      </c>
      <c r="U20" s="10">
        <f>+'Altri Costi'!W7</f>
        <v>200</v>
      </c>
      <c r="V20" s="10">
        <f>+'Altri Costi'!X7</f>
        <v>200</v>
      </c>
      <c r="W20" s="10">
        <f>+'Altri Costi'!Y7</f>
        <v>200</v>
      </c>
      <c r="X20" s="10">
        <f>+'Altri Costi'!Z7</f>
        <v>200</v>
      </c>
      <c r="Y20" s="10">
        <f>+'Altri Costi'!AA7</f>
        <v>200</v>
      </c>
      <c r="Z20" s="10">
        <f>+'Altri Costi'!AB7</f>
        <v>200</v>
      </c>
      <c r="AA20" s="10">
        <f>+'Altri Costi'!AC7</f>
        <v>200</v>
      </c>
      <c r="AB20" s="10">
        <f>+'Altri Costi'!AD7</f>
        <v>200</v>
      </c>
      <c r="AC20" s="10">
        <f>+'Altri Costi'!AE7</f>
        <v>200</v>
      </c>
      <c r="AD20" s="10">
        <f>+'Altri Costi'!AF7</f>
        <v>200</v>
      </c>
      <c r="AE20" s="10">
        <f>+'Altri Costi'!AG7</f>
        <v>200</v>
      </c>
      <c r="AF20" s="10">
        <f>+'Altri Costi'!AH7</f>
        <v>200</v>
      </c>
      <c r="AG20" s="10">
        <f>+'Altri Costi'!AI7</f>
        <v>200</v>
      </c>
      <c r="AH20" s="10">
        <f>+'Altri Costi'!AJ7</f>
        <v>200</v>
      </c>
      <c r="AI20" s="10">
        <f>+'Altri Costi'!AK7</f>
        <v>200</v>
      </c>
      <c r="AJ20" s="10">
        <f>+'Altri Costi'!AL7</f>
        <v>200</v>
      </c>
      <c r="AK20" s="10">
        <f>+'Altri Costi'!AM7</f>
        <v>200</v>
      </c>
    </row>
    <row r="21" spans="1:37" x14ac:dyDescent="0.25">
      <c r="A21" s="13" t="s">
        <v>68</v>
      </c>
      <c r="B21" s="10">
        <f>+'Altri Costi'!D8</f>
        <v>100</v>
      </c>
      <c r="C21" s="10">
        <f>+'Altri Costi'!E8</f>
        <v>100</v>
      </c>
      <c r="D21" s="10">
        <f>+'Altri Costi'!F8</f>
        <v>100</v>
      </c>
      <c r="E21" s="10">
        <f>+'Altri Costi'!G8</f>
        <v>100</v>
      </c>
      <c r="F21" s="10">
        <f>+'Altri Costi'!H8</f>
        <v>100</v>
      </c>
      <c r="G21" s="10">
        <f>+'Altri Costi'!I8</f>
        <v>100</v>
      </c>
      <c r="H21" s="10">
        <f>+'Altri Costi'!J8</f>
        <v>100</v>
      </c>
      <c r="I21" s="10">
        <f>+'Altri Costi'!K8</f>
        <v>100</v>
      </c>
      <c r="J21" s="10">
        <f>+'Altri Costi'!L8</f>
        <v>100</v>
      </c>
      <c r="K21" s="10">
        <f>+'Altri Costi'!M8</f>
        <v>100</v>
      </c>
      <c r="L21" s="10">
        <f>+'Altri Costi'!N8</f>
        <v>100</v>
      </c>
      <c r="M21" s="10">
        <f>+'Altri Costi'!O8</f>
        <v>100</v>
      </c>
      <c r="N21" s="10">
        <f>+'Altri Costi'!P8</f>
        <v>100</v>
      </c>
      <c r="O21" s="10">
        <f>+'Altri Costi'!Q8</f>
        <v>100</v>
      </c>
      <c r="P21" s="10">
        <f>+'Altri Costi'!R8</f>
        <v>100</v>
      </c>
      <c r="Q21" s="10">
        <f>+'Altri Costi'!S8</f>
        <v>100</v>
      </c>
      <c r="R21" s="10">
        <f>+'Altri Costi'!T8</f>
        <v>100</v>
      </c>
      <c r="S21" s="10">
        <f>+'Altri Costi'!U8</f>
        <v>100</v>
      </c>
      <c r="T21" s="10">
        <f>+'Altri Costi'!V8</f>
        <v>100</v>
      </c>
      <c r="U21" s="10">
        <f>+'Altri Costi'!W8</f>
        <v>100</v>
      </c>
      <c r="V21" s="10">
        <f>+'Altri Costi'!X8</f>
        <v>100</v>
      </c>
      <c r="W21" s="10">
        <f>+'Altri Costi'!Y8</f>
        <v>100</v>
      </c>
      <c r="X21" s="10">
        <f>+'Altri Costi'!Z8</f>
        <v>100</v>
      </c>
      <c r="Y21" s="10">
        <f>+'Altri Costi'!AA8</f>
        <v>100</v>
      </c>
      <c r="Z21" s="10">
        <f>+'Altri Costi'!AB8</f>
        <v>100</v>
      </c>
      <c r="AA21" s="10">
        <f>+'Altri Costi'!AC8</f>
        <v>100</v>
      </c>
      <c r="AB21" s="10">
        <f>+'Altri Costi'!AD8</f>
        <v>100</v>
      </c>
      <c r="AC21" s="10">
        <f>+'Altri Costi'!AE8</f>
        <v>100</v>
      </c>
      <c r="AD21" s="10">
        <f>+'Altri Costi'!AF8</f>
        <v>100</v>
      </c>
      <c r="AE21" s="10">
        <f>+'Altri Costi'!AG8</f>
        <v>100</v>
      </c>
      <c r="AF21" s="10">
        <f>+'Altri Costi'!AH8</f>
        <v>100</v>
      </c>
      <c r="AG21" s="10">
        <f>+'Altri Costi'!AI8</f>
        <v>100</v>
      </c>
      <c r="AH21" s="10">
        <f>+'Altri Costi'!AJ8</f>
        <v>100</v>
      </c>
      <c r="AI21" s="10">
        <f>+'Altri Costi'!AK8</f>
        <v>100</v>
      </c>
      <c r="AJ21" s="10">
        <f>+'Altri Costi'!AL8</f>
        <v>100</v>
      </c>
      <c r="AK21" s="10">
        <f>+'Altri Costi'!AM8</f>
        <v>100</v>
      </c>
    </row>
    <row r="22" spans="1:37" x14ac:dyDescent="0.25">
      <c r="A22" s="13" t="s">
        <v>69</v>
      </c>
      <c r="B22" s="10">
        <f>+'Altri Costi'!D9</f>
        <v>200</v>
      </c>
      <c r="C22" s="10">
        <f>+'Altri Costi'!E9</f>
        <v>200</v>
      </c>
      <c r="D22" s="10">
        <f>+'Altri Costi'!F9</f>
        <v>200</v>
      </c>
      <c r="E22" s="10">
        <f>+'Altri Costi'!G9</f>
        <v>200</v>
      </c>
      <c r="F22" s="10">
        <f>+'Altri Costi'!H9</f>
        <v>200</v>
      </c>
      <c r="G22" s="10">
        <f>+'Altri Costi'!I9</f>
        <v>200</v>
      </c>
      <c r="H22" s="10">
        <f>+'Altri Costi'!J9</f>
        <v>200</v>
      </c>
      <c r="I22" s="10">
        <f>+'Altri Costi'!K9</f>
        <v>200</v>
      </c>
      <c r="J22" s="10">
        <f>+'Altri Costi'!L9</f>
        <v>200</v>
      </c>
      <c r="K22" s="10">
        <f>+'Altri Costi'!M9</f>
        <v>200</v>
      </c>
      <c r="L22" s="10">
        <f>+'Altri Costi'!N9</f>
        <v>200</v>
      </c>
      <c r="M22" s="10">
        <f>+'Altri Costi'!O9</f>
        <v>200</v>
      </c>
      <c r="N22" s="10">
        <f>+'Altri Costi'!P9</f>
        <v>200</v>
      </c>
      <c r="O22" s="10">
        <f>+'Altri Costi'!Q9</f>
        <v>200</v>
      </c>
      <c r="P22" s="10">
        <f>+'Altri Costi'!R9</f>
        <v>200</v>
      </c>
      <c r="Q22" s="10">
        <f>+'Altri Costi'!S9</f>
        <v>200</v>
      </c>
      <c r="R22" s="10">
        <f>+'Altri Costi'!T9</f>
        <v>200</v>
      </c>
      <c r="S22" s="10">
        <f>+'Altri Costi'!U9</f>
        <v>200</v>
      </c>
      <c r="T22" s="10">
        <f>+'Altri Costi'!V9</f>
        <v>200</v>
      </c>
      <c r="U22" s="10">
        <f>+'Altri Costi'!W9</f>
        <v>200</v>
      </c>
      <c r="V22" s="10">
        <f>+'Altri Costi'!X9</f>
        <v>200</v>
      </c>
      <c r="W22" s="10">
        <f>+'Altri Costi'!Y9</f>
        <v>200</v>
      </c>
      <c r="X22" s="10">
        <f>+'Altri Costi'!Z9</f>
        <v>200</v>
      </c>
      <c r="Y22" s="10">
        <f>+'Altri Costi'!AA9</f>
        <v>200</v>
      </c>
      <c r="Z22" s="10">
        <f>+'Altri Costi'!AB9</f>
        <v>200</v>
      </c>
      <c r="AA22" s="10">
        <f>+'Altri Costi'!AC9</f>
        <v>200</v>
      </c>
      <c r="AB22" s="10">
        <f>+'Altri Costi'!AD9</f>
        <v>200</v>
      </c>
      <c r="AC22" s="10">
        <f>+'Altri Costi'!AE9</f>
        <v>200</v>
      </c>
      <c r="AD22" s="10">
        <f>+'Altri Costi'!AF9</f>
        <v>200</v>
      </c>
      <c r="AE22" s="10">
        <f>+'Altri Costi'!AG9</f>
        <v>200</v>
      </c>
      <c r="AF22" s="10">
        <f>+'Altri Costi'!AH9</f>
        <v>200</v>
      </c>
      <c r="AG22" s="10">
        <f>+'Altri Costi'!AI9</f>
        <v>200</v>
      </c>
      <c r="AH22" s="10">
        <f>+'Altri Costi'!AJ9</f>
        <v>200</v>
      </c>
      <c r="AI22" s="10">
        <f>+'Altri Costi'!AK9</f>
        <v>200</v>
      </c>
      <c r="AJ22" s="10">
        <f>+'Altri Costi'!AL9</f>
        <v>200</v>
      </c>
      <c r="AK22" s="10">
        <f>+'Altri Costi'!AM9</f>
        <v>200</v>
      </c>
    </row>
    <row r="23" spans="1:37" x14ac:dyDescent="0.25">
      <c r="A23" s="13" t="s">
        <v>70</v>
      </c>
      <c r="B23" s="10">
        <f>+'Altri Costi'!D10</f>
        <v>300</v>
      </c>
      <c r="C23" s="10">
        <f>+'Altri Costi'!E10</f>
        <v>300</v>
      </c>
      <c r="D23" s="10">
        <f>+'Altri Costi'!F10</f>
        <v>300</v>
      </c>
      <c r="E23" s="10">
        <f>+'Altri Costi'!G10</f>
        <v>300</v>
      </c>
      <c r="F23" s="10">
        <f>+'Altri Costi'!H10</f>
        <v>300</v>
      </c>
      <c r="G23" s="10">
        <f>+'Altri Costi'!I10</f>
        <v>300</v>
      </c>
      <c r="H23" s="10">
        <f>+'Altri Costi'!J10</f>
        <v>300</v>
      </c>
      <c r="I23" s="10">
        <f>+'Altri Costi'!K10</f>
        <v>300</v>
      </c>
      <c r="J23" s="10">
        <f>+'Altri Costi'!L10</f>
        <v>300</v>
      </c>
      <c r="K23" s="10">
        <f>+'Altri Costi'!M10</f>
        <v>300</v>
      </c>
      <c r="L23" s="10">
        <f>+'Altri Costi'!N10</f>
        <v>300</v>
      </c>
      <c r="M23" s="10">
        <f>+'Altri Costi'!O10</f>
        <v>300</v>
      </c>
      <c r="N23" s="10">
        <f>+'Altri Costi'!P10</f>
        <v>300</v>
      </c>
      <c r="O23" s="10">
        <f>+'Altri Costi'!Q10</f>
        <v>300</v>
      </c>
      <c r="P23" s="10">
        <f>+'Altri Costi'!R10</f>
        <v>300</v>
      </c>
      <c r="Q23" s="10">
        <f>+'Altri Costi'!S10</f>
        <v>300</v>
      </c>
      <c r="R23" s="10">
        <f>+'Altri Costi'!T10</f>
        <v>300</v>
      </c>
      <c r="S23" s="10">
        <f>+'Altri Costi'!U10</f>
        <v>300</v>
      </c>
      <c r="T23" s="10">
        <f>+'Altri Costi'!V10</f>
        <v>300</v>
      </c>
      <c r="U23" s="10">
        <f>+'Altri Costi'!W10</f>
        <v>300</v>
      </c>
      <c r="V23" s="10">
        <f>+'Altri Costi'!X10</f>
        <v>300</v>
      </c>
      <c r="W23" s="10">
        <f>+'Altri Costi'!Y10</f>
        <v>300</v>
      </c>
      <c r="X23" s="10">
        <f>+'Altri Costi'!Z10</f>
        <v>300</v>
      </c>
      <c r="Y23" s="10">
        <f>+'Altri Costi'!AA10</f>
        <v>300</v>
      </c>
      <c r="Z23" s="10">
        <f>+'Altri Costi'!AB10</f>
        <v>300</v>
      </c>
      <c r="AA23" s="10">
        <f>+'Altri Costi'!AC10</f>
        <v>300</v>
      </c>
      <c r="AB23" s="10">
        <f>+'Altri Costi'!AD10</f>
        <v>300</v>
      </c>
      <c r="AC23" s="10">
        <f>+'Altri Costi'!AE10</f>
        <v>300</v>
      </c>
      <c r="AD23" s="10">
        <f>+'Altri Costi'!AF10</f>
        <v>300</v>
      </c>
      <c r="AE23" s="10">
        <f>+'Altri Costi'!AG10</f>
        <v>300</v>
      </c>
      <c r="AF23" s="10">
        <f>+'Altri Costi'!AH10</f>
        <v>300</v>
      </c>
      <c r="AG23" s="10">
        <f>+'Altri Costi'!AI10</f>
        <v>300</v>
      </c>
      <c r="AH23" s="10">
        <f>+'Altri Costi'!AJ10</f>
        <v>300</v>
      </c>
      <c r="AI23" s="10">
        <f>+'Altri Costi'!AK10</f>
        <v>300</v>
      </c>
      <c r="AJ23" s="10">
        <f>+'Altri Costi'!AL10</f>
        <v>300</v>
      </c>
      <c r="AK23" s="10">
        <f>+'Altri Costi'!AM10</f>
        <v>300</v>
      </c>
    </row>
    <row r="24" spans="1:37" x14ac:dyDescent="0.25">
      <c r="A24" s="13" t="s">
        <v>71</v>
      </c>
      <c r="B24" s="10">
        <f>+'Altri Costi'!D11</f>
        <v>300</v>
      </c>
      <c r="C24" s="10">
        <f>+'Altri Costi'!E11</f>
        <v>300</v>
      </c>
      <c r="D24" s="10">
        <f>+'Altri Costi'!F11</f>
        <v>300</v>
      </c>
      <c r="E24" s="10">
        <f>+'Altri Costi'!G11</f>
        <v>300</v>
      </c>
      <c r="F24" s="10">
        <f>+'Altri Costi'!H11</f>
        <v>300</v>
      </c>
      <c r="G24" s="10">
        <f>+'Altri Costi'!I11</f>
        <v>300</v>
      </c>
      <c r="H24" s="10">
        <f>+'Altri Costi'!J11</f>
        <v>300</v>
      </c>
      <c r="I24" s="10">
        <f>+'Altri Costi'!K11</f>
        <v>300</v>
      </c>
      <c r="J24" s="10">
        <f>+'Altri Costi'!L11</f>
        <v>300</v>
      </c>
      <c r="K24" s="10">
        <f>+'Altri Costi'!M11</f>
        <v>300</v>
      </c>
      <c r="L24" s="10">
        <f>+'Altri Costi'!N11</f>
        <v>300</v>
      </c>
      <c r="M24" s="10">
        <f>+'Altri Costi'!O11</f>
        <v>300</v>
      </c>
      <c r="N24" s="10">
        <f>+'Altri Costi'!P11</f>
        <v>300</v>
      </c>
      <c r="O24" s="10">
        <f>+'Altri Costi'!Q11</f>
        <v>300</v>
      </c>
      <c r="P24" s="10">
        <f>+'Altri Costi'!R11</f>
        <v>300</v>
      </c>
      <c r="Q24" s="10">
        <f>+'Altri Costi'!S11</f>
        <v>300</v>
      </c>
      <c r="R24" s="10">
        <f>+'Altri Costi'!T11</f>
        <v>300</v>
      </c>
      <c r="S24" s="10">
        <f>+'Altri Costi'!U11</f>
        <v>300</v>
      </c>
      <c r="T24" s="10">
        <f>+'Altri Costi'!V11</f>
        <v>300</v>
      </c>
      <c r="U24" s="10">
        <f>+'Altri Costi'!W11</f>
        <v>300</v>
      </c>
      <c r="V24" s="10">
        <f>+'Altri Costi'!X11</f>
        <v>300</v>
      </c>
      <c r="W24" s="10">
        <f>+'Altri Costi'!Y11</f>
        <v>300</v>
      </c>
      <c r="X24" s="10">
        <f>+'Altri Costi'!Z11</f>
        <v>300</v>
      </c>
      <c r="Y24" s="10">
        <f>+'Altri Costi'!AA11</f>
        <v>300</v>
      </c>
      <c r="Z24" s="10">
        <f>+'Altri Costi'!AB11</f>
        <v>300</v>
      </c>
      <c r="AA24" s="10">
        <f>+'Altri Costi'!AC11</f>
        <v>300</v>
      </c>
      <c r="AB24" s="10">
        <f>+'Altri Costi'!AD11</f>
        <v>300</v>
      </c>
      <c r="AC24" s="10">
        <f>+'Altri Costi'!AE11</f>
        <v>300</v>
      </c>
      <c r="AD24" s="10">
        <f>+'Altri Costi'!AF11</f>
        <v>300</v>
      </c>
      <c r="AE24" s="10">
        <f>+'Altri Costi'!AG11</f>
        <v>300</v>
      </c>
      <c r="AF24" s="10">
        <f>+'Altri Costi'!AH11</f>
        <v>300</v>
      </c>
      <c r="AG24" s="10">
        <f>+'Altri Costi'!AI11</f>
        <v>300</v>
      </c>
      <c r="AH24" s="10">
        <f>+'Altri Costi'!AJ11</f>
        <v>300</v>
      </c>
      <c r="AI24" s="10">
        <f>+'Altri Costi'!AK11</f>
        <v>300</v>
      </c>
      <c r="AJ24" s="10">
        <f>+'Altri Costi'!AL11</f>
        <v>300</v>
      </c>
      <c r="AK24" s="10">
        <f>+'Altri Costi'!AM11</f>
        <v>300</v>
      </c>
    </row>
    <row r="25" spans="1:37" x14ac:dyDescent="0.25">
      <c r="A25" s="13" t="s">
        <v>72</v>
      </c>
      <c r="B25" s="10">
        <f>+'Altri Costi'!D12</f>
        <v>300</v>
      </c>
      <c r="C25" s="10">
        <f>+'Altri Costi'!E12</f>
        <v>300</v>
      </c>
      <c r="D25" s="10">
        <f>+'Altri Costi'!F12</f>
        <v>300</v>
      </c>
      <c r="E25" s="10">
        <f>+'Altri Costi'!G12</f>
        <v>300</v>
      </c>
      <c r="F25" s="10">
        <f>+'Altri Costi'!H12</f>
        <v>300</v>
      </c>
      <c r="G25" s="10">
        <f>+'Altri Costi'!I12</f>
        <v>300</v>
      </c>
      <c r="H25" s="10">
        <f>+'Altri Costi'!J12</f>
        <v>300</v>
      </c>
      <c r="I25" s="10">
        <f>+'Altri Costi'!K12</f>
        <v>300</v>
      </c>
      <c r="J25" s="10">
        <f>+'Altri Costi'!L12</f>
        <v>300</v>
      </c>
      <c r="K25" s="10">
        <f>+'Altri Costi'!M12</f>
        <v>300</v>
      </c>
      <c r="L25" s="10">
        <f>+'Altri Costi'!N12</f>
        <v>300</v>
      </c>
      <c r="M25" s="10">
        <f>+'Altri Costi'!O12</f>
        <v>300</v>
      </c>
      <c r="N25" s="10">
        <f>+'Altri Costi'!P12</f>
        <v>300</v>
      </c>
      <c r="O25" s="10">
        <f>+'Altri Costi'!Q12</f>
        <v>300</v>
      </c>
      <c r="P25" s="10">
        <f>+'Altri Costi'!R12</f>
        <v>300</v>
      </c>
      <c r="Q25" s="10">
        <f>+'Altri Costi'!S12</f>
        <v>300</v>
      </c>
      <c r="R25" s="10">
        <f>+'Altri Costi'!T12</f>
        <v>300</v>
      </c>
      <c r="S25" s="10">
        <f>+'Altri Costi'!U12</f>
        <v>300</v>
      </c>
      <c r="T25" s="10">
        <f>+'Altri Costi'!V12</f>
        <v>300</v>
      </c>
      <c r="U25" s="10">
        <f>+'Altri Costi'!W12</f>
        <v>300</v>
      </c>
      <c r="V25" s="10">
        <f>+'Altri Costi'!X12</f>
        <v>300</v>
      </c>
      <c r="W25" s="10">
        <f>+'Altri Costi'!Y12</f>
        <v>300</v>
      </c>
      <c r="X25" s="10">
        <f>+'Altri Costi'!Z12</f>
        <v>300</v>
      </c>
      <c r="Y25" s="10">
        <f>+'Altri Costi'!AA12</f>
        <v>300</v>
      </c>
      <c r="Z25" s="10">
        <f>+'Altri Costi'!AB12</f>
        <v>300</v>
      </c>
      <c r="AA25" s="10">
        <f>+'Altri Costi'!AC12</f>
        <v>300</v>
      </c>
      <c r="AB25" s="10">
        <f>+'Altri Costi'!AD12</f>
        <v>300</v>
      </c>
      <c r="AC25" s="10">
        <f>+'Altri Costi'!AE12</f>
        <v>300</v>
      </c>
      <c r="AD25" s="10">
        <f>+'Altri Costi'!AF12</f>
        <v>300</v>
      </c>
      <c r="AE25" s="10">
        <f>+'Altri Costi'!AG12</f>
        <v>300</v>
      </c>
      <c r="AF25" s="10">
        <f>+'Altri Costi'!AH12</f>
        <v>300</v>
      </c>
      <c r="AG25" s="10">
        <f>+'Altri Costi'!AI12</f>
        <v>300</v>
      </c>
      <c r="AH25" s="10">
        <f>+'Altri Costi'!AJ12</f>
        <v>300</v>
      </c>
      <c r="AI25" s="10">
        <f>+'Altri Costi'!AK12</f>
        <v>300</v>
      </c>
      <c r="AJ25" s="10">
        <f>+'Altri Costi'!AL12</f>
        <v>300</v>
      </c>
      <c r="AK25" s="10">
        <f>+'Altri Costi'!AM12</f>
        <v>300</v>
      </c>
    </row>
    <row r="26" spans="1:37" x14ac:dyDescent="0.25">
      <c r="A26" s="13" t="s">
        <v>73</v>
      </c>
      <c r="B26" s="10">
        <f>+'Altri Costi'!D13</f>
        <v>300</v>
      </c>
      <c r="C26" s="10">
        <f>+'Altri Costi'!E13</f>
        <v>300</v>
      </c>
      <c r="D26" s="10">
        <f>+'Altri Costi'!F13</f>
        <v>300</v>
      </c>
      <c r="E26" s="10">
        <f>+'Altri Costi'!G13</f>
        <v>300</v>
      </c>
      <c r="F26" s="10">
        <f>+'Altri Costi'!H13</f>
        <v>300</v>
      </c>
      <c r="G26" s="10">
        <f>+'Altri Costi'!I13</f>
        <v>300</v>
      </c>
      <c r="H26" s="10">
        <f>+'Altri Costi'!J13</f>
        <v>300</v>
      </c>
      <c r="I26" s="10">
        <f>+'Altri Costi'!K13</f>
        <v>300</v>
      </c>
      <c r="J26" s="10">
        <f>+'Altri Costi'!L13</f>
        <v>300</v>
      </c>
      <c r="K26" s="10">
        <f>+'Altri Costi'!M13</f>
        <v>300</v>
      </c>
      <c r="L26" s="10">
        <f>+'Altri Costi'!N13</f>
        <v>300</v>
      </c>
      <c r="M26" s="10">
        <f>+'Altri Costi'!O13</f>
        <v>300</v>
      </c>
      <c r="N26" s="10">
        <f>+'Altri Costi'!P13</f>
        <v>300</v>
      </c>
      <c r="O26" s="10">
        <f>+'Altri Costi'!Q13</f>
        <v>300</v>
      </c>
      <c r="P26" s="10">
        <f>+'Altri Costi'!R13</f>
        <v>300</v>
      </c>
      <c r="Q26" s="10">
        <f>+'Altri Costi'!S13</f>
        <v>300</v>
      </c>
      <c r="R26" s="10">
        <f>+'Altri Costi'!T13</f>
        <v>300</v>
      </c>
      <c r="S26" s="10">
        <f>+'Altri Costi'!U13</f>
        <v>300</v>
      </c>
      <c r="T26" s="10">
        <f>+'Altri Costi'!V13</f>
        <v>300</v>
      </c>
      <c r="U26" s="10">
        <f>+'Altri Costi'!W13</f>
        <v>300</v>
      </c>
      <c r="V26" s="10">
        <f>+'Altri Costi'!X13</f>
        <v>300</v>
      </c>
      <c r="W26" s="10">
        <f>+'Altri Costi'!Y13</f>
        <v>300</v>
      </c>
      <c r="X26" s="10">
        <f>+'Altri Costi'!Z13</f>
        <v>300</v>
      </c>
      <c r="Y26" s="10">
        <f>+'Altri Costi'!AA13</f>
        <v>300</v>
      </c>
      <c r="Z26" s="10">
        <f>+'Altri Costi'!AB13</f>
        <v>300</v>
      </c>
      <c r="AA26" s="10">
        <f>+'Altri Costi'!AC13</f>
        <v>300</v>
      </c>
      <c r="AB26" s="10">
        <f>+'Altri Costi'!AD13</f>
        <v>300</v>
      </c>
      <c r="AC26" s="10">
        <f>+'Altri Costi'!AE13</f>
        <v>300</v>
      </c>
      <c r="AD26" s="10">
        <f>+'Altri Costi'!AF13</f>
        <v>300</v>
      </c>
      <c r="AE26" s="10">
        <f>+'Altri Costi'!AG13</f>
        <v>300</v>
      </c>
      <c r="AF26" s="10">
        <f>+'Altri Costi'!AH13</f>
        <v>300</v>
      </c>
      <c r="AG26" s="10">
        <f>+'Altri Costi'!AI13</f>
        <v>300</v>
      </c>
      <c r="AH26" s="10">
        <f>+'Altri Costi'!AJ13</f>
        <v>300</v>
      </c>
      <c r="AI26" s="10">
        <f>+'Altri Costi'!AK13</f>
        <v>300</v>
      </c>
      <c r="AJ26" s="10">
        <f>+'Altri Costi'!AL13</f>
        <v>300</v>
      </c>
      <c r="AK26" s="10">
        <f>+'Altri Costi'!AM13</f>
        <v>300</v>
      </c>
    </row>
    <row r="27" spans="1:37" x14ac:dyDescent="0.25">
      <c r="A27" s="13" t="s">
        <v>74</v>
      </c>
      <c r="B27" s="10">
        <f>+Leasing!C33</f>
        <v>0</v>
      </c>
      <c r="C27" s="10">
        <f>+Leasing!D33</f>
        <v>0</v>
      </c>
      <c r="D27" s="10">
        <f>+Leasing!E33</f>
        <v>0</v>
      </c>
      <c r="E27" s="10">
        <f>+Leasing!F33</f>
        <v>364.43329359293602</v>
      </c>
      <c r="F27" s="10">
        <f>+Leasing!G33</f>
        <v>366.15851557154076</v>
      </c>
      <c r="G27" s="10">
        <f>+Leasing!H33</f>
        <v>367.89213515536272</v>
      </c>
      <c r="H27" s="10">
        <f>+Leasing!I33</f>
        <v>369.63419322017006</v>
      </c>
      <c r="I27" s="10">
        <f>+Leasing!J33</f>
        <v>371.38473084069557</v>
      </c>
      <c r="J27" s="10">
        <f>+Leasing!K33</f>
        <v>373.14378929160557</v>
      </c>
      <c r="K27" s="10">
        <f>+Leasing!L33</f>
        <v>374.9114100484727</v>
      </c>
      <c r="L27" s="10">
        <f>+Leasing!M33</f>
        <v>376.68763478875428</v>
      </c>
      <c r="M27" s="10">
        <f>+Leasing!N33</f>
        <v>378.47250539277462</v>
      </c>
      <c r="N27" s="10">
        <f>+Leasing!O33</f>
        <v>380.26606394471258</v>
      </c>
      <c r="O27" s="10">
        <f>+Leasing!P33</f>
        <v>382.068352733594</v>
      </c>
      <c r="P27" s="10">
        <f>+Leasing!Q33</f>
        <v>383.87941425428869</v>
      </c>
      <c r="Q27" s="10">
        <f>+Leasing!R33</f>
        <v>385.69929120851225</v>
      </c>
      <c r="R27" s="10">
        <f>+Leasing!S33</f>
        <v>387.52802650583322</v>
      </c>
      <c r="S27" s="10">
        <f>+Leasing!T33</f>
        <v>389.36566326468454</v>
      </c>
      <c r="T27" s="10">
        <f>+Leasing!U33</f>
        <v>391.21224481338032</v>
      </c>
      <c r="U27" s="10">
        <f>+Leasing!V33</f>
        <v>393.06781469113736</v>
      </c>
      <c r="V27" s="10">
        <f>+Leasing!W33</f>
        <v>394.93241664910192</v>
      </c>
      <c r="W27" s="10">
        <f>+Leasing!X33</f>
        <v>396.80609465138116</v>
      </c>
      <c r="X27" s="10">
        <f>+Leasing!Y33</f>
        <v>398.68889287607959</v>
      </c>
      <c r="Y27" s="10">
        <f>+Leasing!Z33</f>
        <v>400.58085571634115</v>
      </c>
      <c r="Z27" s="10">
        <f>+Leasing!AA33</f>
        <v>402.4820277813954</v>
      </c>
      <c r="AA27" s="10">
        <f>+Leasing!AB33</f>
        <v>404.3924538976097</v>
      </c>
      <c r="AB27" s="10">
        <f>+Leasing!AC33</f>
        <v>1406.3121791095462</v>
      </c>
      <c r="AC27" s="10">
        <f>+Leasing!AD33</f>
        <v>0</v>
      </c>
      <c r="AD27" s="10">
        <f>+Leasing!AE33</f>
        <v>0</v>
      </c>
      <c r="AE27" s="10">
        <f>+Leasing!AF33</f>
        <v>0</v>
      </c>
      <c r="AF27" s="10">
        <f>+Leasing!AG33</f>
        <v>0</v>
      </c>
      <c r="AG27" s="10">
        <f>+Leasing!AH33</f>
        <v>0</v>
      </c>
      <c r="AH27" s="10">
        <f>+Leasing!AI33</f>
        <v>0</v>
      </c>
      <c r="AI27" s="10">
        <f>+Leasing!AJ33</f>
        <v>0</v>
      </c>
      <c r="AJ27" s="10">
        <f>+Leasing!AK33</f>
        <v>0</v>
      </c>
      <c r="AK27" s="10">
        <f>+Leasing!AL33</f>
        <v>0</v>
      </c>
    </row>
    <row r="28" spans="1:37" x14ac:dyDescent="0.25">
      <c r="A28" s="13" t="s">
        <v>68</v>
      </c>
      <c r="B28" s="14">
        <f>+'Altri Costi'!D14</f>
        <v>300</v>
      </c>
      <c r="C28" s="14">
        <f>+'Altri Costi'!E14</f>
        <v>300</v>
      </c>
      <c r="D28" s="14">
        <f>+'Altri Costi'!F14</f>
        <v>300</v>
      </c>
      <c r="E28" s="14">
        <f>+'Altri Costi'!G14</f>
        <v>300</v>
      </c>
      <c r="F28" s="14">
        <f>+'Altri Costi'!H14</f>
        <v>300</v>
      </c>
      <c r="G28" s="14">
        <f>+'Altri Costi'!I14</f>
        <v>300</v>
      </c>
      <c r="H28" s="14">
        <f>+'Altri Costi'!J14</f>
        <v>300</v>
      </c>
      <c r="I28" s="14">
        <f>+'Altri Costi'!K14</f>
        <v>300</v>
      </c>
      <c r="J28" s="14">
        <f>+'Altri Costi'!L14</f>
        <v>300</v>
      </c>
      <c r="K28" s="14">
        <f>+'Altri Costi'!M14</f>
        <v>300</v>
      </c>
      <c r="L28" s="14">
        <f>+'Altri Costi'!N14</f>
        <v>300</v>
      </c>
      <c r="M28" s="14">
        <f>+'Altri Costi'!O14</f>
        <v>300</v>
      </c>
      <c r="N28" s="14">
        <f>+'Altri Costi'!P14</f>
        <v>300</v>
      </c>
      <c r="O28" s="14">
        <f>+'Altri Costi'!Q14</f>
        <v>300</v>
      </c>
      <c r="P28" s="14">
        <f>+'Altri Costi'!R14</f>
        <v>300</v>
      </c>
      <c r="Q28" s="14">
        <f>+'Altri Costi'!S14</f>
        <v>300</v>
      </c>
      <c r="R28" s="14">
        <f>+'Altri Costi'!T14</f>
        <v>300</v>
      </c>
      <c r="S28" s="14">
        <f>+'Altri Costi'!U14</f>
        <v>300</v>
      </c>
      <c r="T28" s="14">
        <f>+'Altri Costi'!V14</f>
        <v>300</v>
      </c>
      <c r="U28" s="14">
        <f>+'Altri Costi'!W14</f>
        <v>300</v>
      </c>
      <c r="V28" s="14">
        <f>+'Altri Costi'!X14</f>
        <v>300</v>
      </c>
      <c r="W28" s="14">
        <f>+'Altri Costi'!Y14</f>
        <v>300</v>
      </c>
      <c r="X28" s="14">
        <f>+'Altri Costi'!Z14</f>
        <v>300</v>
      </c>
      <c r="Y28" s="14">
        <f>+'Altri Costi'!AA14</f>
        <v>300</v>
      </c>
      <c r="Z28" s="14">
        <f>+'Altri Costi'!AB14</f>
        <v>300</v>
      </c>
      <c r="AA28" s="14">
        <f>+'Altri Costi'!AC14</f>
        <v>300</v>
      </c>
      <c r="AB28" s="14">
        <f>+'Altri Costi'!AD14</f>
        <v>300</v>
      </c>
      <c r="AC28" s="14">
        <f>+'Altri Costi'!AE14</f>
        <v>300</v>
      </c>
      <c r="AD28" s="14">
        <f>+'Altri Costi'!AF14</f>
        <v>300</v>
      </c>
      <c r="AE28" s="14">
        <f>+'Altri Costi'!AG14</f>
        <v>300</v>
      </c>
      <c r="AF28" s="14">
        <f>+'Altri Costi'!AH14</f>
        <v>300</v>
      </c>
      <c r="AG28" s="14">
        <f>+'Altri Costi'!AI14</f>
        <v>300</v>
      </c>
      <c r="AH28" s="14">
        <f>+'Altri Costi'!AJ14</f>
        <v>300</v>
      </c>
      <c r="AI28" s="14">
        <f>+'Altri Costi'!AK14</f>
        <v>300</v>
      </c>
      <c r="AJ28" s="14">
        <f>+'Altri Costi'!AL14</f>
        <v>300</v>
      </c>
      <c r="AK28" s="14">
        <f>+'Altri Costi'!AM14</f>
        <v>300</v>
      </c>
    </row>
    <row r="29" spans="1:37" x14ac:dyDescent="0.25">
      <c r="A29" s="13" t="s">
        <v>75</v>
      </c>
      <c r="B29" s="14">
        <f>+'Altri Costi'!D15</f>
        <v>300</v>
      </c>
      <c r="C29" s="14">
        <f>+'Altri Costi'!E15</f>
        <v>300</v>
      </c>
      <c r="D29" s="14">
        <f>+'Altri Costi'!F15</f>
        <v>300</v>
      </c>
      <c r="E29" s="14">
        <f>+'Altri Costi'!G15</f>
        <v>300</v>
      </c>
      <c r="F29" s="14">
        <f>+'Altri Costi'!H15</f>
        <v>300</v>
      </c>
      <c r="G29" s="14">
        <f>+'Altri Costi'!I15</f>
        <v>300</v>
      </c>
      <c r="H29" s="14">
        <f>+'Altri Costi'!J15</f>
        <v>300</v>
      </c>
      <c r="I29" s="14">
        <f>+'Altri Costi'!K15</f>
        <v>300</v>
      </c>
      <c r="J29" s="14">
        <f>+'Altri Costi'!L15</f>
        <v>300</v>
      </c>
      <c r="K29" s="14">
        <f>+'Altri Costi'!M15</f>
        <v>300</v>
      </c>
      <c r="L29" s="14">
        <f>+'Altri Costi'!N15</f>
        <v>300</v>
      </c>
      <c r="M29" s="14">
        <f>+'Altri Costi'!O15</f>
        <v>300</v>
      </c>
      <c r="N29" s="14">
        <f>+'Altri Costi'!P15</f>
        <v>300</v>
      </c>
      <c r="O29" s="14">
        <f>+'Altri Costi'!Q15</f>
        <v>300</v>
      </c>
      <c r="P29" s="14">
        <f>+'Altri Costi'!R15</f>
        <v>300</v>
      </c>
      <c r="Q29" s="14">
        <f>+'Altri Costi'!S15</f>
        <v>300</v>
      </c>
      <c r="R29" s="14">
        <f>+'Altri Costi'!T15</f>
        <v>300</v>
      </c>
      <c r="S29" s="14">
        <f>+'Altri Costi'!U15</f>
        <v>300</v>
      </c>
      <c r="T29" s="14">
        <f>+'Altri Costi'!V15</f>
        <v>300</v>
      </c>
      <c r="U29" s="14">
        <f>+'Altri Costi'!W15</f>
        <v>300</v>
      </c>
      <c r="V29" s="14">
        <f>+'Altri Costi'!X15</f>
        <v>300</v>
      </c>
      <c r="W29" s="14">
        <f>+'Altri Costi'!Y15</f>
        <v>300</v>
      </c>
      <c r="X29" s="14">
        <f>+'Altri Costi'!Z15</f>
        <v>300</v>
      </c>
      <c r="Y29" s="14">
        <f>+'Altri Costi'!AA15</f>
        <v>300</v>
      </c>
      <c r="Z29" s="14">
        <f>+'Altri Costi'!AB15</f>
        <v>300</v>
      </c>
      <c r="AA29" s="14">
        <f>+'Altri Costi'!AC15</f>
        <v>300</v>
      </c>
      <c r="AB29" s="14">
        <f>+'Altri Costi'!AD15</f>
        <v>300</v>
      </c>
      <c r="AC29" s="14">
        <f>+'Altri Costi'!AE15</f>
        <v>300</v>
      </c>
      <c r="AD29" s="14">
        <f>+'Altri Costi'!AF15</f>
        <v>300</v>
      </c>
      <c r="AE29" s="14">
        <f>+'Altri Costi'!AG15</f>
        <v>300</v>
      </c>
      <c r="AF29" s="14">
        <f>+'Altri Costi'!AH15</f>
        <v>300</v>
      </c>
      <c r="AG29" s="14">
        <f>+'Altri Costi'!AI15</f>
        <v>300</v>
      </c>
      <c r="AH29" s="14">
        <f>+'Altri Costi'!AJ15</f>
        <v>300</v>
      </c>
      <c r="AI29" s="14">
        <f>+'Altri Costi'!AK15</f>
        <v>300</v>
      </c>
      <c r="AJ29" s="14">
        <f>+'Altri Costi'!AL15</f>
        <v>300</v>
      </c>
      <c r="AK29" s="14">
        <f>+'Altri Costi'!AM15</f>
        <v>300</v>
      </c>
    </row>
    <row r="30" spans="1:37" x14ac:dyDescent="0.25">
      <c r="A30" s="13" t="s">
        <v>76</v>
      </c>
      <c r="B30" s="14">
        <f>+'Altri Costi'!D16</f>
        <v>300</v>
      </c>
      <c r="C30" s="14">
        <f>+'Altri Costi'!E16</f>
        <v>300</v>
      </c>
      <c r="D30" s="14">
        <f>+'Altri Costi'!F16</f>
        <v>300</v>
      </c>
      <c r="E30" s="14">
        <f>+'Altri Costi'!G16</f>
        <v>300</v>
      </c>
      <c r="F30" s="14">
        <f>+'Altri Costi'!H16</f>
        <v>300</v>
      </c>
      <c r="G30" s="14">
        <f>+'Altri Costi'!I16</f>
        <v>300</v>
      </c>
      <c r="H30" s="14">
        <f>+'Altri Costi'!J16</f>
        <v>300</v>
      </c>
      <c r="I30" s="14">
        <f>+'Altri Costi'!K16</f>
        <v>300</v>
      </c>
      <c r="J30" s="14">
        <f>+'Altri Costi'!L16</f>
        <v>300</v>
      </c>
      <c r="K30" s="14">
        <f>+'Altri Costi'!M16</f>
        <v>300</v>
      </c>
      <c r="L30" s="14">
        <f>+'Altri Costi'!N16</f>
        <v>300</v>
      </c>
      <c r="M30" s="14">
        <f>+'Altri Costi'!O16</f>
        <v>300</v>
      </c>
      <c r="N30" s="14">
        <f>+'Altri Costi'!P16</f>
        <v>300</v>
      </c>
      <c r="O30" s="14">
        <f>+'Altri Costi'!Q16</f>
        <v>300</v>
      </c>
      <c r="P30" s="14">
        <f>+'Altri Costi'!R16</f>
        <v>300</v>
      </c>
      <c r="Q30" s="14">
        <f>+'Altri Costi'!S16</f>
        <v>300</v>
      </c>
      <c r="R30" s="14">
        <f>+'Altri Costi'!T16</f>
        <v>300</v>
      </c>
      <c r="S30" s="14">
        <f>+'Altri Costi'!U16</f>
        <v>300</v>
      </c>
      <c r="T30" s="14">
        <f>+'Altri Costi'!V16</f>
        <v>300</v>
      </c>
      <c r="U30" s="14">
        <f>+'Altri Costi'!W16</f>
        <v>300</v>
      </c>
      <c r="V30" s="14">
        <f>+'Altri Costi'!X16</f>
        <v>300</v>
      </c>
      <c r="W30" s="14">
        <f>+'Altri Costi'!Y16</f>
        <v>300</v>
      </c>
      <c r="X30" s="14">
        <f>+'Altri Costi'!Z16</f>
        <v>300</v>
      </c>
      <c r="Y30" s="14">
        <f>+'Altri Costi'!AA16</f>
        <v>300</v>
      </c>
      <c r="Z30" s="14">
        <f>+'Altri Costi'!AB16</f>
        <v>300</v>
      </c>
      <c r="AA30" s="14">
        <f>+'Altri Costi'!AC16</f>
        <v>300</v>
      </c>
      <c r="AB30" s="14">
        <f>+'Altri Costi'!AD16</f>
        <v>300</v>
      </c>
      <c r="AC30" s="14">
        <f>+'Altri Costi'!AE16</f>
        <v>300</v>
      </c>
      <c r="AD30" s="14">
        <f>+'Altri Costi'!AF16</f>
        <v>300</v>
      </c>
      <c r="AE30" s="14">
        <f>+'Altri Costi'!AG16</f>
        <v>300</v>
      </c>
      <c r="AF30" s="14">
        <f>+'Altri Costi'!AH16</f>
        <v>300</v>
      </c>
      <c r="AG30" s="14">
        <f>+'Altri Costi'!AI16</f>
        <v>300</v>
      </c>
      <c r="AH30" s="14">
        <f>+'Altri Costi'!AJ16</f>
        <v>300</v>
      </c>
      <c r="AI30" s="14">
        <f>+'Altri Costi'!AK16</f>
        <v>300</v>
      </c>
      <c r="AJ30" s="14">
        <f>+'Altri Costi'!AL16</f>
        <v>300</v>
      </c>
      <c r="AK30" s="14">
        <f>+'Altri Costi'!AM16</f>
        <v>300</v>
      </c>
    </row>
    <row r="31" spans="1:37" x14ac:dyDescent="0.25">
      <c r="A31" s="13" t="s">
        <v>77</v>
      </c>
      <c r="B31" s="14">
        <f>+'Altri Costi'!D17</f>
        <v>300</v>
      </c>
      <c r="C31" s="14">
        <f>+'Altri Costi'!E17</f>
        <v>300</v>
      </c>
      <c r="D31" s="14">
        <f>+'Altri Costi'!F17</f>
        <v>300</v>
      </c>
      <c r="E31" s="14">
        <f>+'Altri Costi'!G17</f>
        <v>300</v>
      </c>
      <c r="F31" s="14">
        <f>+'Altri Costi'!H17</f>
        <v>300</v>
      </c>
      <c r="G31" s="14">
        <f>+'Altri Costi'!I17</f>
        <v>300</v>
      </c>
      <c r="H31" s="14">
        <f>+'Altri Costi'!J17</f>
        <v>300</v>
      </c>
      <c r="I31" s="14">
        <f>+'Altri Costi'!K17</f>
        <v>300</v>
      </c>
      <c r="J31" s="14">
        <f>+'Altri Costi'!L17</f>
        <v>300</v>
      </c>
      <c r="K31" s="14">
        <f>+'Altri Costi'!M17</f>
        <v>300</v>
      </c>
      <c r="L31" s="14">
        <f>+'Altri Costi'!N17</f>
        <v>300</v>
      </c>
      <c r="M31" s="14">
        <f>+'Altri Costi'!O17</f>
        <v>300</v>
      </c>
      <c r="N31" s="14">
        <f>+'Altri Costi'!P17</f>
        <v>300</v>
      </c>
      <c r="O31" s="14">
        <f>+'Altri Costi'!Q17</f>
        <v>300</v>
      </c>
      <c r="P31" s="14">
        <f>+'Altri Costi'!R17</f>
        <v>300</v>
      </c>
      <c r="Q31" s="14">
        <f>+'Altri Costi'!S17</f>
        <v>300</v>
      </c>
      <c r="R31" s="14">
        <f>+'Altri Costi'!T17</f>
        <v>300</v>
      </c>
      <c r="S31" s="14">
        <f>+'Altri Costi'!U17</f>
        <v>300</v>
      </c>
      <c r="T31" s="14">
        <f>+'Altri Costi'!V17</f>
        <v>300</v>
      </c>
      <c r="U31" s="14">
        <f>+'Altri Costi'!W17</f>
        <v>300</v>
      </c>
      <c r="V31" s="14">
        <f>+'Altri Costi'!X17</f>
        <v>300</v>
      </c>
      <c r="W31" s="14">
        <f>+'Altri Costi'!Y17</f>
        <v>300</v>
      </c>
      <c r="X31" s="14">
        <f>+'Altri Costi'!Z17</f>
        <v>300</v>
      </c>
      <c r="Y31" s="14">
        <f>+'Altri Costi'!AA17</f>
        <v>300</v>
      </c>
      <c r="Z31" s="14">
        <f>+'Altri Costi'!AB17</f>
        <v>300</v>
      </c>
      <c r="AA31" s="14">
        <f>+'Altri Costi'!AC17</f>
        <v>300</v>
      </c>
      <c r="AB31" s="14">
        <f>+'Altri Costi'!AD17</f>
        <v>300</v>
      </c>
      <c r="AC31" s="14">
        <f>+'Altri Costi'!AE17</f>
        <v>300</v>
      </c>
      <c r="AD31" s="14">
        <f>+'Altri Costi'!AF17</f>
        <v>300</v>
      </c>
      <c r="AE31" s="14">
        <f>+'Altri Costi'!AG17</f>
        <v>300</v>
      </c>
      <c r="AF31" s="14">
        <f>+'Altri Costi'!AH17</f>
        <v>300</v>
      </c>
      <c r="AG31" s="14">
        <f>+'Altri Costi'!AI17</f>
        <v>300</v>
      </c>
      <c r="AH31" s="14">
        <f>+'Altri Costi'!AJ17</f>
        <v>300</v>
      </c>
      <c r="AI31" s="14">
        <f>+'Altri Costi'!AK17</f>
        <v>300</v>
      </c>
      <c r="AJ31" s="14">
        <f>+'Altri Costi'!AL17</f>
        <v>300</v>
      </c>
      <c r="AK31" s="14">
        <f>+'Altri Costi'!AM17</f>
        <v>300</v>
      </c>
    </row>
    <row r="32" spans="1:37" x14ac:dyDescent="0.25">
      <c r="A32" s="13" t="s">
        <v>78</v>
      </c>
      <c r="B32" s="14">
        <f>+'Altri Costi'!D18</f>
        <v>200</v>
      </c>
      <c r="C32" s="14">
        <f>+'Altri Costi'!E18</f>
        <v>200</v>
      </c>
      <c r="D32" s="14">
        <f>+'Altri Costi'!F18</f>
        <v>200</v>
      </c>
      <c r="E32" s="14">
        <f>+'Altri Costi'!G18</f>
        <v>200</v>
      </c>
      <c r="F32" s="14">
        <f>+'Altri Costi'!H18</f>
        <v>200</v>
      </c>
      <c r="G32" s="14">
        <f>+'Altri Costi'!I18</f>
        <v>200</v>
      </c>
      <c r="H32" s="14">
        <f>+'Altri Costi'!J18</f>
        <v>200</v>
      </c>
      <c r="I32" s="14">
        <f>+'Altri Costi'!K18</f>
        <v>200</v>
      </c>
      <c r="J32" s="14">
        <f>+'Altri Costi'!L18</f>
        <v>200</v>
      </c>
      <c r="K32" s="14">
        <f>+'Altri Costi'!M18</f>
        <v>200</v>
      </c>
      <c r="L32" s="14">
        <f>+'Altri Costi'!N18</f>
        <v>200</v>
      </c>
      <c r="M32" s="14">
        <f>+'Altri Costi'!O18</f>
        <v>200</v>
      </c>
      <c r="N32" s="14">
        <f>+'Altri Costi'!P18</f>
        <v>200</v>
      </c>
      <c r="O32" s="14">
        <f>+'Altri Costi'!Q18</f>
        <v>200</v>
      </c>
      <c r="P32" s="14">
        <f>+'Altri Costi'!R18</f>
        <v>200</v>
      </c>
      <c r="Q32" s="14">
        <f>+'Altri Costi'!S18</f>
        <v>200</v>
      </c>
      <c r="R32" s="14">
        <f>+'Altri Costi'!T18</f>
        <v>200</v>
      </c>
      <c r="S32" s="14">
        <f>+'Altri Costi'!U18</f>
        <v>200</v>
      </c>
      <c r="T32" s="14">
        <f>+'Altri Costi'!V18</f>
        <v>200</v>
      </c>
      <c r="U32" s="14">
        <f>+'Altri Costi'!W18</f>
        <v>200</v>
      </c>
      <c r="V32" s="14">
        <f>+'Altri Costi'!X18</f>
        <v>200</v>
      </c>
      <c r="W32" s="14">
        <f>+'Altri Costi'!Y18</f>
        <v>200</v>
      </c>
      <c r="X32" s="14">
        <f>+'Altri Costi'!Z18</f>
        <v>200</v>
      </c>
      <c r="Y32" s="14">
        <f>+'Altri Costi'!AA18</f>
        <v>200</v>
      </c>
      <c r="Z32" s="14">
        <f>+'Altri Costi'!AB18</f>
        <v>200</v>
      </c>
      <c r="AA32" s="14">
        <f>+'Altri Costi'!AC18</f>
        <v>200</v>
      </c>
      <c r="AB32" s="14">
        <f>+'Altri Costi'!AD18</f>
        <v>200</v>
      </c>
      <c r="AC32" s="14">
        <f>+'Altri Costi'!AE18</f>
        <v>200</v>
      </c>
      <c r="AD32" s="14">
        <f>+'Altri Costi'!AF18</f>
        <v>200</v>
      </c>
      <c r="AE32" s="14">
        <f>+'Altri Costi'!AG18</f>
        <v>200</v>
      </c>
      <c r="AF32" s="14">
        <f>+'Altri Costi'!AH18</f>
        <v>200</v>
      </c>
      <c r="AG32" s="14">
        <f>+'Altri Costi'!AI18</f>
        <v>200</v>
      </c>
      <c r="AH32" s="14">
        <f>+'Altri Costi'!AJ18</f>
        <v>200</v>
      </c>
      <c r="AI32" s="14">
        <f>+'Altri Costi'!AK18</f>
        <v>200</v>
      </c>
      <c r="AJ32" s="14">
        <f>+'Altri Costi'!AL18</f>
        <v>200</v>
      </c>
      <c r="AK32" s="14">
        <f>+'Altri Costi'!AM18</f>
        <v>200</v>
      </c>
    </row>
    <row r="33" spans="1:37" x14ac:dyDescent="0.25">
      <c r="A33" s="13" t="s">
        <v>79</v>
      </c>
      <c r="B33" s="14">
        <f>+'Altri Costi'!D19</f>
        <v>300</v>
      </c>
      <c r="C33" s="14">
        <f>+'Altri Costi'!E19</f>
        <v>300</v>
      </c>
      <c r="D33" s="14">
        <f>+'Altri Costi'!F19</f>
        <v>300</v>
      </c>
      <c r="E33" s="14">
        <f>+'Altri Costi'!G19</f>
        <v>300</v>
      </c>
      <c r="F33" s="14">
        <f>+'Altri Costi'!H19</f>
        <v>300</v>
      </c>
      <c r="G33" s="14">
        <f>+'Altri Costi'!I19</f>
        <v>300</v>
      </c>
      <c r="H33" s="14">
        <f>+'Altri Costi'!J19</f>
        <v>300</v>
      </c>
      <c r="I33" s="14">
        <f>+'Altri Costi'!K19</f>
        <v>300</v>
      </c>
      <c r="J33" s="14">
        <f>+'Altri Costi'!L19</f>
        <v>300</v>
      </c>
      <c r="K33" s="14">
        <f>+'Altri Costi'!M19</f>
        <v>300</v>
      </c>
      <c r="L33" s="14">
        <f>+'Altri Costi'!N19</f>
        <v>300</v>
      </c>
      <c r="M33" s="14">
        <f>+'Altri Costi'!O19</f>
        <v>300</v>
      </c>
      <c r="N33" s="14">
        <f>+'Altri Costi'!P19</f>
        <v>300</v>
      </c>
      <c r="O33" s="14">
        <f>+'Altri Costi'!Q19</f>
        <v>300</v>
      </c>
      <c r="P33" s="14">
        <f>+'Altri Costi'!R19</f>
        <v>300</v>
      </c>
      <c r="Q33" s="14">
        <f>+'Altri Costi'!S19</f>
        <v>300</v>
      </c>
      <c r="R33" s="14">
        <f>+'Altri Costi'!T19</f>
        <v>300</v>
      </c>
      <c r="S33" s="14">
        <f>+'Altri Costi'!U19</f>
        <v>300</v>
      </c>
      <c r="T33" s="14">
        <f>+'Altri Costi'!V19</f>
        <v>300</v>
      </c>
      <c r="U33" s="14">
        <f>+'Altri Costi'!W19</f>
        <v>300</v>
      </c>
      <c r="V33" s="14">
        <f>+'Altri Costi'!X19</f>
        <v>300</v>
      </c>
      <c r="W33" s="14">
        <f>+'Altri Costi'!Y19</f>
        <v>300</v>
      </c>
      <c r="X33" s="14">
        <f>+'Altri Costi'!Z19</f>
        <v>300</v>
      </c>
      <c r="Y33" s="14">
        <f>+'Altri Costi'!AA19</f>
        <v>300</v>
      </c>
      <c r="Z33" s="14">
        <f>+'Altri Costi'!AB19</f>
        <v>300</v>
      </c>
      <c r="AA33" s="14">
        <f>+'Altri Costi'!AC19</f>
        <v>300</v>
      </c>
      <c r="AB33" s="14">
        <f>+'Altri Costi'!AD19</f>
        <v>300</v>
      </c>
      <c r="AC33" s="14">
        <f>+'Altri Costi'!AE19</f>
        <v>300</v>
      </c>
      <c r="AD33" s="14">
        <f>+'Altri Costi'!AF19</f>
        <v>300</v>
      </c>
      <c r="AE33" s="14">
        <f>+'Altri Costi'!AG19</f>
        <v>300</v>
      </c>
      <c r="AF33" s="14">
        <f>+'Altri Costi'!AH19</f>
        <v>300</v>
      </c>
      <c r="AG33" s="14">
        <f>+'Altri Costi'!AI19</f>
        <v>300</v>
      </c>
      <c r="AH33" s="14">
        <f>+'Altri Costi'!AJ19</f>
        <v>300</v>
      </c>
      <c r="AI33" s="14">
        <f>+'Altri Costi'!AK19</f>
        <v>300</v>
      </c>
      <c r="AJ33" s="14">
        <f>+'Altri Costi'!AL19</f>
        <v>300</v>
      </c>
      <c r="AK33" s="14">
        <f>+'Altri Costi'!AM19</f>
        <v>300</v>
      </c>
    </row>
    <row r="34" spans="1:37" x14ac:dyDescent="0.25">
      <c r="A34" s="13" t="s">
        <v>80</v>
      </c>
      <c r="B34" s="14">
        <f>+'Altri Costi'!D20</f>
        <v>300</v>
      </c>
      <c r="C34" s="14">
        <f>+'Altri Costi'!E20</f>
        <v>300</v>
      </c>
      <c r="D34" s="14">
        <f>+'Altri Costi'!F20</f>
        <v>300</v>
      </c>
      <c r="E34" s="14">
        <f>+'Altri Costi'!G20</f>
        <v>300</v>
      </c>
      <c r="F34" s="14">
        <f>+'Altri Costi'!H20</f>
        <v>300</v>
      </c>
      <c r="G34" s="14">
        <f>+'Altri Costi'!I20</f>
        <v>300</v>
      </c>
      <c r="H34" s="14">
        <f>+'Altri Costi'!J20</f>
        <v>300</v>
      </c>
      <c r="I34" s="14">
        <f>+'Altri Costi'!K20</f>
        <v>300</v>
      </c>
      <c r="J34" s="14">
        <f>+'Altri Costi'!L20</f>
        <v>300</v>
      </c>
      <c r="K34" s="14">
        <f>+'Altri Costi'!M20</f>
        <v>300</v>
      </c>
      <c r="L34" s="14">
        <f>+'Altri Costi'!N20</f>
        <v>300</v>
      </c>
      <c r="M34" s="14">
        <f>+'Altri Costi'!O20</f>
        <v>300</v>
      </c>
      <c r="N34" s="14">
        <f>+'Altri Costi'!P20</f>
        <v>300</v>
      </c>
      <c r="O34" s="14">
        <f>+'Altri Costi'!Q20</f>
        <v>300</v>
      </c>
      <c r="P34" s="14">
        <f>+'Altri Costi'!R20</f>
        <v>300</v>
      </c>
      <c r="Q34" s="14">
        <f>+'Altri Costi'!S20</f>
        <v>300</v>
      </c>
      <c r="R34" s="14">
        <f>+'Altri Costi'!T20</f>
        <v>300</v>
      </c>
      <c r="S34" s="14">
        <f>+'Altri Costi'!U20</f>
        <v>300</v>
      </c>
      <c r="T34" s="14">
        <f>+'Altri Costi'!V20</f>
        <v>300</v>
      </c>
      <c r="U34" s="14">
        <f>+'Altri Costi'!W20</f>
        <v>300</v>
      </c>
      <c r="V34" s="14">
        <f>+'Altri Costi'!X20</f>
        <v>300</v>
      </c>
      <c r="W34" s="14">
        <f>+'Altri Costi'!Y20</f>
        <v>300</v>
      </c>
      <c r="X34" s="14">
        <f>+'Altri Costi'!Z20</f>
        <v>300</v>
      </c>
      <c r="Y34" s="14">
        <f>+'Altri Costi'!AA20</f>
        <v>300</v>
      </c>
      <c r="Z34" s="14">
        <f>+'Altri Costi'!AB20</f>
        <v>300</v>
      </c>
      <c r="AA34" s="14">
        <f>+'Altri Costi'!AC20</f>
        <v>300</v>
      </c>
      <c r="AB34" s="14">
        <f>+'Altri Costi'!AD20</f>
        <v>300</v>
      </c>
      <c r="AC34" s="14">
        <f>+'Altri Costi'!AE20</f>
        <v>300</v>
      </c>
      <c r="AD34" s="14">
        <f>+'Altri Costi'!AF20</f>
        <v>300</v>
      </c>
      <c r="AE34" s="14">
        <f>+'Altri Costi'!AG20</f>
        <v>300</v>
      </c>
      <c r="AF34" s="14">
        <f>+'Altri Costi'!AH20</f>
        <v>300</v>
      </c>
      <c r="AG34" s="14">
        <f>+'Altri Costi'!AI20</f>
        <v>300</v>
      </c>
      <c r="AH34" s="14">
        <f>+'Altri Costi'!AJ20</f>
        <v>300</v>
      </c>
      <c r="AI34" s="14">
        <f>+'Altri Costi'!AK20</f>
        <v>300</v>
      </c>
      <c r="AJ34" s="14">
        <f>+'Altri Costi'!AL20</f>
        <v>300</v>
      </c>
      <c r="AK34" s="14">
        <f>+'Altri Costi'!AM20</f>
        <v>300</v>
      </c>
    </row>
    <row r="35" spans="1:37" x14ac:dyDescent="0.25">
      <c r="A35" s="13" t="s">
        <v>81</v>
      </c>
      <c r="B35" s="14">
        <f>+'Altri Costi'!D21</f>
        <v>300</v>
      </c>
      <c r="C35" s="14">
        <f>+'Altri Costi'!E21</f>
        <v>300</v>
      </c>
      <c r="D35" s="14">
        <f>+'Altri Costi'!F21</f>
        <v>300</v>
      </c>
      <c r="E35" s="14">
        <f>+'Altri Costi'!G21</f>
        <v>300</v>
      </c>
      <c r="F35" s="14">
        <f>+'Altri Costi'!H21</f>
        <v>300</v>
      </c>
      <c r="G35" s="14">
        <f>+'Altri Costi'!I21</f>
        <v>300</v>
      </c>
      <c r="H35" s="14">
        <f>+'Altri Costi'!J21</f>
        <v>300</v>
      </c>
      <c r="I35" s="14">
        <f>+'Altri Costi'!K21</f>
        <v>300</v>
      </c>
      <c r="J35" s="14">
        <f>+'Altri Costi'!L21</f>
        <v>300</v>
      </c>
      <c r="K35" s="14">
        <f>+'Altri Costi'!M21</f>
        <v>300</v>
      </c>
      <c r="L35" s="14">
        <f>+'Altri Costi'!N21</f>
        <v>300</v>
      </c>
      <c r="M35" s="14">
        <f>+'Altri Costi'!O21</f>
        <v>300</v>
      </c>
      <c r="N35" s="14">
        <f>+'Altri Costi'!P21</f>
        <v>300</v>
      </c>
      <c r="O35" s="14">
        <f>+'Altri Costi'!Q21</f>
        <v>300</v>
      </c>
      <c r="P35" s="14">
        <f>+'Altri Costi'!R21</f>
        <v>300</v>
      </c>
      <c r="Q35" s="14">
        <f>+'Altri Costi'!S21</f>
        <v>300</v>
      </c>
      <c r="R35" s="14">
        <f>+'Altri Costi'!T21</f>
        <v>300</v>
      </c>
      <c r="S35" s="14">
        <f>+'Altri Costi'!U21</f>
        <v>300</v>
      </c>
      <c r="T35" s="14">
        <f>+'Altri Costi'!V21</f>
        <v>300</v>
      </c>
      <c r="U35" s="14">
        <f>+'Altri Costi'!W21</f>
        <v>300</v>
      </c>
      <c r="V35" s="14">
        <f>+'Altri Costi'!X21</f>
        <v>300</v>
      </c>
      <c r="W35" s="14">
        <f>+'Altri Costi'!Y21</f>
        <v>300</v>
      </c>
      <c r="X35" s="14">
        <f>+'Altri Costi'!Z21</f>
        <v>300</v>
      </c>
      <c r="Y35" s="14">
        <f>+'Altri Costi'!AA21</f>
        <v>300</v>
      </c>
      <c r="Z35" s="14">
        <f>+'Altri Costi'!AB21</f>
        <v>300</v>
      </c>
      <c r="AA35" s="14">
        <f>+'Altri Costi'!AC21</f>
        <v>300</v>
      </c>
      <c r="AB35" s="14">
        <f>+'Altri Costi'!AD21</f>
        <v>300</v>
      </c>
      <c r="AC35" s="14">
        <f>+'Altri Costi'!AE21</f>
        <v>300</v>
      </c>
      <c r="AD35" s="14">
        <f>+'Altri Costi'!AF21</f>
        <v>300</v>
      </c>
      <c r="AE35" s="14">
        <f>+'Altri Costi'!AG21</f>
        <v>300</v>
      </c>
      <c r="AF35" s="14">
        <f>+'Altri Costi'!AH21</f>
        <v>300</v>
      </c>
      <c r="AG35" s="14">
        <f>+'Altri Costi'!AI21</f>
        <v>300</v>
      </c>
      <c r="AH35" s="14">
        <f>+'Altri Costi'!AJ21</f>
        <v>300</v>
      </c>
      <c r="AI35" s="14">
        <f>+'Altri Costi'!AK21</f>
        <v>300</v>
      </c>
      <c r="AJ35" s="14">
        <f>+'Altri Costi'!AL21</f>
        <v>300</v>
      </c>
      <c r="AK35" s="14">
        <f>+'Altri Costi'!AM21</f>
        <v>300</v>
      </c>
    </row>
    <row r="36" spans="1:37" x14ac:dyDescent="0.25">
      <c r="A36" s="13" t="s">
        <v>82</v>
      </c>
      <c r="B36" s="14">
        <f>+'Altri Costi'!D22</f>
        <v>300</v>
      </c>
      <c r="C36" s="14">
        <f>+'Altri Costi'!E22</f>
        <v>300</v>
      </c>
      <c r="D36" s="14">
        <f>+'Altri Costi'!F22</f>
        <v>300</v>
      </c>
      <c r="E36" s="14">
        <f>+'Altri Costi'!G22</f>
        <v>300</v>
      </c>
      <c r="F36" s="14">
        <f>+'Altri Costi'!H22</f>
        <v>300</v>
      </c>
      <c r="G36" s="14">
        <f>+'Altri Costi'!I22</f>
        <v>300</v>
      </c>
      <c r="H36" s="14">
        <f>+'Altri Costi'!J22</f>
        <v>300</v>
      </c>
      <c r="I36" s="14">
        <f>+'Altri Costi'!K22</f>
        <v>300</v>
      </c>
      <c r="J36" s="14">
        <f>+'Altri Costi'!L22</f>
        <v>300</v>
      </c>
      <c r="K36" s="14">
        <f>+'Altri Costi'!M22</f>
        <v>300</v>
      </c>
      <c r="L36" s="14">
        <f>+'Altri Costi'!N22</f>
        <v>300</v>
      </c>
      <c r="M36" s="14">
        <f>+'Altri Costi'!O22</f>
        <v>300</v>
      </c>
      <c r="N36" s="14">
        <f>+'Altri Costi'!P22</f>
        <v>300</v>
      </c>
      <c r="O36" s="14">
        <f>+'Altri Costi'!Q22</f>
        <v>300</v>
      </c>
      <c r="P36" s="14">
        <f>+'Altri Costi'!R22</f>
        <v>300</v>
      </c>
      <c r="Q36" s="14">
        <f>+'Altri Costi'!S22</f>
        <v>300</v>
      </c>
      <c r="R36" s="14">
        <f>+'Altri Costi'!T22</f>
        <v>300</v>
      </c>
      <c r="S36" s="14">
        <f>+'Altri Costi'!U22</f>
        <v>300</v>
      </c>
      <c r="T36" s="14">
        <f>+'Altri Costi'!V22</f>
        <v>300</v>
      </c>
      <c r="U36" s="14">
        <f>+'Altri Costi'!W22</f>
        <v>300</v>
      </c>
      <c r="V36" s="14">
        <f>+'Altri Costi'!X22</f>
        <v>300</v>
      </c>
      <c r="W36" s="14">
        <f>+'Altri Costi'!Y22</f>
        <v>300</v>
      </c>
      <c r="X36" s="14">
        <f>+'Altri Costi'!Z22</f>
        <v>300</v>
      </c>
      <c r="Y36" s="14">
        <f>+'Altri Costi'!AA22</f>
        <v>300</v>
      </c>
      <c r="Z36" s="14">
        <f>+'Altri Costi'!AB22</f>
        <v>300</v>
      </c>
      <c r="AA36" s="14">
        <f>+'Altri Costi'!AC22</f>
        <v>300</v>
      </c>
      <c r="AB36" s="14">
        <f>+'Altri Costi'!AD22</f>
        <v>300</v>
      </c>
      <c r="AC36" s="14">
        <f>+'Altri Costi'!AE22</f>
        <v>300</v>
      </c>
      <c r="AD36" s="14">
        <f>+'Altri Costi'!AF22</f>
        <v>300</v>
      </c>
      <c r="AE36" s="14">
        <f>+'Altri Costi'!AG22</f>
        <v>300</v>
      </c>
      <c r="AF36" s="14">
        <f>+'Altri Costi'!AH22</f>
        <v>300</v>
      </c>
      <c r="AG36" s="14">
        <f>+'Altri Costi'!AI22</f>
        <v>300</v>
      </c>
      <c r="AH36" s="14">
        <f>+'Altri Costi'!AJ22</f>
        <v>300</v>
      </c>
      <c r="AI36" s="14">
        <f>+'Altri Costi'!AK22</f>
        <v>300</v>
      </c>
      <c r="AJ36" s="14">
        <f>+'Altri Costi'!AL22</f>
        <v>300</v>
      </c>
      <c r="AK36" s="14">
        <f>+'Altri Costi'!AM22</f>
        <v>300</v>
      </c>
    </row>
    <row r="37" spans="1:37" x14ac:dyDescent="0.25">
      <c r="A37" s="13" t="s">
        <v>83</v>
      </c>
      <c r="B37" s="14">
        <f>+'Altri Costi'!D23</f>
        <v>300</v>
      </c>
      <c r="C37" s="14">
        <f>+'Altri Costi'!E23</f>
        <v>300</v>
      </c>
      <c r="D37" s="14">
        <f>+'Altri Costi'!F23</f>
        <v>300</v>
      </c>
      <c r="E37" s="14">
        <f>+'Altri Costi'!G23</f>
        <v>300</v>
      </c>
      <c r="F37" s="14">
        <f>+'Altri Costi'!H23</f>
        <v>300</v>
      </c>
      <c r="G37" s="14">
        <f>+'Altri Costi'!I23</f>
        <v>300</v>
      </c>
      <c r="H37" s="14">
        <f>+'Altri Costi'!J23</f>
        <v>300</v>
      </c>
      <c r="I37" s="14">
        <f>+'Altri Costi'!K23</f>
        <v>300</v>
      </c>
      <c r="J37" s="14">
        <f>+'Altri Costi'!L23</f>
        <v>300</v>
      </c>
      <c r="K37" s="14">
        <f>+'Altri Costi'!M23</f>
        <v>300</v>
      </c>
      <c r="L37" s="14">
        <f>+'Altri Costi'!N23</f>
        <v>300</v>
      </c>
      <c r="M37" s="14">
        <f>+'Altri Costi'!O23</f>
        <v>300</v>
      </c>
      <c r="N37" s="14">
        <f>+'Altri Costi'!P23</f>
        <v>300</v>
      </c>
      <c r="O37" s="14">
        <f>+'Altri Costi'!Q23</f>
        <v>300</v>
      </c>
      <c r="P37" s="14">
        <f>+'Altri Costi'!R23</f>
        <v>300</v>
      </c>
      <c r="Q37" s="14">
        <f>+'Altri Costi'!S23</f>
        <v>300</v>
      </c>
      <c r="R37" s="14">
        <f>+'Altri Costi'!T23</f>
        <v>300</v>
      </c>
      <c r="S37" s="14">
        <f>+'Altri Costi'!U23</f>
        <v>300</v>
      </c>
      <c r="T37" s="14">
        <f>+'Altri Costi'!V23</f>
        <v>300</v>
      </c>
      <c r="U37" s="14">
        <f>+'Altri Costi'!W23</f>
        <v>300</v>
      </c>
      <c r="V37" s="14">
        <f>+'Altri Costi'!X23</f>
        <v>300</v>
      </c>
      <c r="W37" s="14">
        <f>+'Altri Costi'!Y23</f>
        <v>300</v>
      </c>
      <c r="X37" s="14">
        <f>+'Altri Costi'!Z23</f>
        <v>300</v>
      </c>
      <c r="Y37" s="14">
        <f>+'Altri Costi'!AA23</f>
        <v>300</v>
      </c>
      <c r="Z37" s="14">
        <f>+'Altri Costi'!AB23</f>
        <v>300</v>
      </c>
      <c r="AA37" s="14">
        <f>+'Altri Costi'!AC23</f>
        <v>300</v>
      </c>
      <c r="AB37" s="14">
        <f>+'Altri Costi'!AD23</f>
        <v>300</v>
      </c>
      <c r="AC37" s="14">
        <f>+'Altri Costi'!AE23</f>
        <v>300</v>
      </c>
      <c r="AD37" s="14">
        <f>+'Altri Costi'!AF23</f>
        <v>300</v>
      </c>
      <c r="AE37" s="14">
        <f>+'Altri Costi'!AG23</f>
        <v>300</v>
      </c>
      <c r="AF37" s="14">
        <f>+'Altri Costi'!AH23</f>
        <v>300</v>
      </c>
      <c r="AG37" s="14">
        <f>+'Altri Costi'!AI23</f>
        <v>300</v>
      </c>
      <c r="AH37" s="14">
        <f>+'Altri Costi'!AJ23</f>
        <v>300</v>
      </c>
      <c r="AI37" s="14">
        <f>+'Altri Costi'!AK23</f>
        <v>300</v>
      </c>
      <c r="AJ37" s="14">
        <f>+'Altri Costi'!AL23</f>
        <v>300</v>
      </c>
      <c r="AK37" s="14">
        <f>+'Altri Costi'!AM23</f>
        <v>300</v>
      </c>
    </row>
    <row r="38" spans="1:37" x14ac:dyDescent="0.25">
      <c r="A38" s="13" t="s">
        <v>84</v>
      </c>
      <c r="B38" s="14">
        <f>+'Altri Costi'!D24</f>
        <v>300</v>
      </c>
      <c r="C38" s="14">
        <f>+'Altri Costi'!E24</f>
        <v>300</v>
      </c>
      <c r="D38" s="14">
        <f>+'Altri Costi'!F24</f>
        <v>300</v>
      </c>
      <c r="E38" s="14">
        <f>+'Altri Costi'!G24</f>
        <v>300</v>
      </c>
      <c r="F38" s="14">
        <f>+'Altri Costi'!H24</f>
        <v>300</v>
      </c>
      <c r="G38" s="14">
        <f>+'Altri Costi'!I24</f>
        <v>300</v>
      </c>
      <c r="H38" s="14">
        <f>+'Altri Costi'!J24</f>
        <v>300</v>
      </c>
      <c r="I38" s="14">
        <f>+'Altri Costi'!K24</f>
        <v>300</v>
      </c>
      <c r="J38" s="14">
        <f>+'Altri Costi'!L24</f>
        <v>300</v>
      </c>
      <c r="K38" s="14">
        <f>+'Altri Costi'!M24</f>
        <v>300</v>
      </c>
      <c r="L38" s="14">
        <f>+'Altri Costi'!N24</f>
        <v>300</v>
      </c>
      <c r="M38" s="14">
        <f>+'Altri Costi'!O24</f>
        <v>300</v>
      </c>
      <c r="N38" s="14">
        <f>+'Altri Costi'!P24</f>
        <v>300</v>
      </c>
      <c r="O38" s="14">
        <f>+'Altri Costi'!Q24</f>
        <v>300</v>
      </c>
      <c r="P38" s="14">
        <f>+'Altri Costi'!R24</f>
        <v>300</v>
      </c>
      <c r="Q38" s="14">
        <f>+'Altri Costi'!S24</f>
        <v>300</v>
      </c>
      <c r="R38" s="14">
        <f>+'Altri Costi'!T24</f>
        <v>300</v>
      </c>
      <c r="S38" s="14">
        <f>+'Altri Costi'!U24</f>
        <v>300</v>
      </c>
      <c r="T38" s="14">
        <f>+'Altri Costi'!V24</f>
        <v>300</v>
      </c>
      <c r="U38" s="14">
        <f>+'Altri Costi'!W24</f>
        <v>300</v>
      </c>
      <c r="V38" s="14">
        <f>+'Altri Costi'!X24</f>
        <v>300</v>
      </c>
      <c r="W38" s="14">
        <f>+'Altri Costi'!Y24</f>
        <v>300</v>
      </c>
      <c r="X38" s="14">
        <f>+'Altri Costi'!Z24</f>
        <v>300</v>
      </c>
      <c r="Y38" s="14">
        <f>+'Altri Costi'!AA24</f>
        <v>300</v>
      </c>
      <c r="Z38" s="14">
        <f>+'Altri Costi'!AB24</f>
        <v>300</v>
      </c>
      <c r="AA38" s="14">
        <f>+'Altri Costi'!AC24</f>
        <v>300</v>
      </c>
      <c r="AB38" s="14">
        <f>+'Altri Costi'!AD24</f>
        <v>300</v>
      </c>
      <c r="AC38" s="14">
        <f>+'Altri Costi'!AE24</f>
        <v>300</v>
      </c>
      <c r="AD38" s="14">
        <f>+'Altri Costi'!AF24</f>
        <v>300</v>
      </c>
      <c r="AE38" s="14">
        <f>+'Altri Costi'!AG24</f>
        <v>300</v>
      </c>
      <c r="AF38" s="14">
        <f>+'Altri Costi'!AH24</f>
        <v>300</v>
      </c>
      <c r="AG38" s="14">
        <f>+'Altri Costi'!AI24</f>
        <v>300</v>
      </c>
      <c r="AH38" s="14">
        <f>+'Altri Costi'!AJ24</f>
        <v>300</v>
      </c>
      <c r="AI38" s="14">
        <f>+'Altri Costi'!AK24</f>
        <v>300</v>
      </c>
      <c r="AJ38" s="14">
        <f>+'Altri Costi'!AL24</f>
        <v>300</v>
      </c>
      <c r="AK38" s="14">
        <f>+'Altri Costi'!AM24</f>
        <v>300</v>
      </c>
    </row>
    <row r="39" spans="1:37" x14ac:dyDescent="0.25">
      <c r="A39" s="13" t="s">
        <v>85</v>
      </c>
      <c r="B39" s="14">
        <f>+'Altri Costi'!D25</f>
        <v>300</v>
      </c>
      <c r="C39" s="14">
        <f>+'Altri Costi'!E25</f>
        <v>300</v>
      </c>
      <c r="D39" s="14">
        <f>+'Altri Costi'!F25</f>
        <v>300</v>
      </c>
      <c r="E39" s="14">
        <f>+'Altri Costi'!G25</f>
        <v>300</v>
      </c>
      <c r="F39" s="14">
        <f>+'Altri Costi'!H25</f>
        <v>300</v>
      </c>
      <c r="G39" s="14">
        <f>+'Altri Costi'!I25</f>
        <v>300</v>
      </c>
      <c r="H39" s="14">
        <f>+'Altri Costi'!J25</f>
        <v>300</v>
      </c>
      <c r="I39" s="14">
        <f>+'Altri Costi'!K25</f>
        <v>300</v>
      </c>
      <c r="J39" s="14">
        <f>+'Altri Costi'!L25</f>
        <v>300</v>
      </c>
      <c r="K39" s="14">
        <f>+'Altri Costi'!M25</f>
        <v>300</v>
      </c>
      <c r="L39" s="14">
        <f>+'Altri Costi'!N25</f>
        <v>300</v>
      </c>
      <c r="M39" s="14">
        <f>+'Altri Costi'!O25</f>
        <v>300</v>
      </c>
      <c r="N39" s="14">
        <f>+'Altri Costi'!P25</f>
        <v>300</v>
      </c>
      <c r="O39" s="14">
        <f>+'Altri Costi'!Q25</f>
        <v>300</v>
      </c>
      <c r="P39" s="14">
        <f>+'Altri Costi'!R25</f>
        <v>300</v>
      </c>
      <c r="Q39" s="14">
        <f>+'Altri Costi'!S25</f>
        <v>300</v>
      </c>
      <c r="R39" s="14">
        <f>+'Altri Costi'!T25</f>
        <v>300</v>
      </c>
      <c r="S39" s="14">
        <f>+'Altri Costi'!U25</f>
        <v>300</v>
      </c>
      <c r="T39" s="14">
        <f>+'Altri Costi'!V25</f>
        <v>300</v>
      </c>
      <c r="U39" s="14">
        <f>+'Altri Costi'!W25</f>
        <v>300</v>
      </c>
      <c r="V39" s="14">
        <f>+'Altri Costi'!X25</f>
        <v>300</v>
      </c>
      <c r="W39" s="14">
        <f>+'Altri Costi'!Y25</f>
        <v>300</v>
      </c>
      <c r="X39" s="14">
        <f>+'Altri Costi'!Z25</f>
        <v>300</v>
      </c>
      <c r="Y39" s="14">
        <f>+'Altri Costi'!AA25</f>
        <v>300</v>
      </c>
      <c r="Z39" s="14">
        <f>+'Altri Costi'!AB25</f>
        <v>300</v>
      </c>
      <c r="AA39" s="14">
        <f>+'Altri Costi'!AC25</f>
        <v>300</v>
      </c>
      <c r="AB39" s="14">
        <f>+'Altri Costi'!AD25</f>
        <v>300</v>
      </c>
      <c r="AC39" s="14">
        <f>+'Altri Costi'!AE25</f>
        <v>300</v>
      </c>
      <c r="AD39" s="14">
        <f>+'Altri Costi'!AF25</f>
        <v>300</v>
      </c>
      <c r="AE39" s="14">
        <f>+'Altri Costi'!AG25</f>
        <v>300</v>
      </c>
      <c r="AF39" s="14">
        <f>+'Altri Costi'!AH25</f>
        <v>300</v>
      </c>
      <c r="AG39" s="14">
        <f>+'Altri Costi'!AI25</f>
        <v>300</v>
      </c>
      <c r="AH39" s="14">
        <f>+'Altri Costi'!AJ25</f>
        <v>300</v>
      </c>
      <c r="AI39" s="14">
        <f>+'Altri Costi'!AK25</f>
        <v>300</v>
      </c>
      <c r="AJ39" s="14">
        <f>+'Altri Costi'!AL25</f>
        <v>300</v>
      </c>
      <c r="AK39" s="14">
        <f>+'Altri Costi'!AM25</f>
        <v>300</v>
      </c>
    </row>
    <row r="40" spans="1:37" x14ac:dyDescent="0.25">
      <c r="A40" s="12" t="s">
        <v>86</v>
      </c>
      <c r="B40" s="11">
        <f>SUM(B20:B39)</f>
        <v>5200</v>
      </c>
      <c r="C40" s="11">
        <f t="shared" ref="C40:AK40" si="8">SUM(C20:C39)</f>
        <v>5200</v>
      </c>
      <c r="D40" s="11">
        <f t="shared" si="8"/>
        <v>5200</v>
      </c>
      <c r="E40" s="11">
        <f t="shared" si="8"/>
        <v>5564.433293592936</v>
      </c>
      <c r="F40" s="11">
        <f t="shared" si="8"/>
        <v>5566.1585155715402</v>
      </c>
      <c r="G40" s="11">
        <f t="shared" si="8"/>
        <v>5567.8921351553627</v>
      </c>
      <c r="H40" s="11">
        <f t="shared" si="8"/>
        <v>5569.6341932201703</v>
      </c>
      <c r="I40" s="11">
        <f t="shared" si="8"/>
        <v>5571.3847308406957</v>
      </c>
      <c r="J40" s="11">
        <f t="shared" si="8"/>
        <v>5573.1437892916056</v>
      </c>
      <c r="K40" s="11">
        <f t="shared" si="8"/>
        <v>5574.911410048473</v>
      </c>
      <c r="L40" s="11">
        <f t="shared" si="8"/>
        <v>5576.6876347887537</v>
      </c>
      <c r="M40" s="11">
        <f t="shared" si="8"/>
        <v>5578.4725053927741</v>
      </c>
      <c r="N40" s="11">
        <f t="shared" si="8"/>
        <v>5580.2660639447131</v>
      </c>
      <c r="O40" s="11">
        <f t="shared" si="8"/>
        <v>5582.0683527335941</v>
      </c>
      <c r="P40" s="11">
        <f t="shared" si="8"/>
        <v>5583.8794142542883</v>
      </c>
      <c r="Q40" s="11">
        <f t="shared" si="8"/>
        <v>5585.6992912085125</v>
      </c>
      <c r="R40" s="11">
        <f t="shared" si="8"/>
        <v>5587.5280265058336</v>
      </c>
      <c r="S40" s="11">
        <f t="shared" si="8"/>
        <v>5589.3656632646844</v>
      </c>
      <c r="T40" s="11">
        <f t="shared" si="8"/>
        <v>5591.2122448133805</v>
      </c>
      <c r="U40" s="11">
        <f t="shared" si="8"/>
        <v>5593.0678146911378</v>
      </c>
      <c r="V40" s="11">
        <f t="shared" si="8"/>
        <v>5594.9324166491024</v>
      </c>
      <c r="W40" s="11">
        <f t="shared" si="8"/>
        <v>5596.8060946513815</v>
      </c>
      <c r="X40" s="11">
        <f t="shared" si="8"/>
        <v>5598.68889287608</v>
      </c>
      <c r="Y40" s="11">
        <f t="shared" si="8"/>
        <v>5600.5808557163409</v>
      </c>
      <c r="Z40" s="11">
        <f t="shared" si="8"/>
        <v>5602.482027781396</v>
      </c>
      <c r="AA40" s="11">
        <f t="shared" si="8"/>
        <v>5604.3924538976098</v>
      </c>
      <c r="AB40" s="11">
        <f t="shared" si="8"/>
        <v>6606.3121791095464</v>
      </c>
      <c r="AC40" s="11">
        <f t="shared" si="8"/>
        <v>5200</v>
      </c>
      <c r="AD40" s="11">
        <f t="shared" si="8"/>
        <v>5200</v>
      </c>
      <c r="AE40" s="11">
        <f t="shared" si="8"/>
        <v>5200</v>
      </c>
      <c r="AF40" s="11">
        <f t="shared" si="8"/>
        <v>5200</v>
      </c>
      <c r="AG40" s="11">
        <f t="shared" si="8"/>
        <v>5200</v>
      </c>
      <c r="AH40" s="11">
        <f t="shared" si="8"/>
        <v>5200</v>
      </c>
      <c r="AI40" s="11">
        <f t="shared" si="8"/>
        <v>5200</v>
      </c>
      <c r="AJ40" s="11">
        <f t="shared" si="8"/>
        <v>5200</v>
      </c>
      <c r="AK40" s="11">
        <f t="shared" si="8"/>
        <v>5200</v>
      </c>
    </row>
    <row r="41" spans="1:37" x14ac:dyDescent="0.25">
      <c r="A41" s="12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</row>
    <row r="42" spans="1:37" x14ac:dyDescent="0.25">
      <c r="A42" s="1" t="s">
        <v>87</v>
      </c>
      <c r="B42" s="14">
        <f>+Personale!C24</f>
        <v>1950</v>
      </c>
      <c r="C42" s="14">
        <f>+Personale!D24</f>
        <v>1950</v>
      </c>
      <c r="D42" s="14">
        <f>+Personale!E24</f>
        <v>1950</v>
      </c>
      <c r="E42" s="14">
        <f>+Personale!F24</f>
        <v>1950</v>
      </c>
      <c r="F42" s="14">
        <f>+Personale!G24</f>
        <v>1950</v>
      </c>
      <c r="G42" s="14">
        <f>+Personale!H24</f>
        <v>1950</v>
      </c>
      <c r="H42" s="14">
        <f>+Personale!I24</f>
        <v>1950</v>
      </c>
      <c r="I42" s="14">
        <f>+Personale!J24</f>
        <v>1950</v>
      </c>
      <c r="J42" s="14">
        <f>+Personale!K24</f>
        <v>1950</v>
      </c>
      <c r="K42" s="14">
        <f>+Personale!L24</f>
        <v>1950</v>
      </c>
      <c r="L42" s="14">
        <f>+Personale!M24</f>
        <v>1950</v>
      </c>
      <c r="M42" s="14">
        <f>+Personale!N24</f>
        <v>1950</v>
      </c>
      <c r="N42" s="14">
        <f>+Personale!O24</f>
        <v>2096.25</v>
      </c>
      <c r="O42" s="14">
        <f>+Personale!P24</f>
        <v>2096.25</v>
      </c>
      <c r="P42" s="14">
        <f>+Personale!Q24</f>
        <v>2096.25</v>
      </c>
      <c r="Q42" s="14">
        <f>+Personale!R24</f>
        <v>2096.25</v>
      </c>
      <c r="R42" s="14">
        <f>+Personale!S24</f>
        <v>2096.25</v>
      </c>
      <c r="S42" s="14">
        <f>+Personale!T24</f>
        <v>2096.25</v>
      </c>
      <c r="T42" s="14">
        <f>+Personale!U24</f>
        <v>2096.25</v>
      </c>
      <c r="U42" s="14">
        <f>+Personale!V24</f>
        <v>2096.25</v>
      </c>
      <c r="V42" s="14">
        <f>+Personale!W24</f>
        <v>2096.25</v>
      </c>
      <c r="W42" s="14">
        <f>+Personale!X24</f>
        <v>2096.25</v>
      </c>
      <c r="X42" s="14">
        <f>+Personale!Y24</f>
        <v>2096.25</v>
      </c>
      <c r="Y42" s="14">
        <f>+Personale!Z24</f>
        <v>2096.25</v>
      </c>
      <c r="Z42" s="14">
        <f>+Personale!AA24</f>
        <v>2253.46875</v>
      </c>
      <c r="AA42" s="14">
        <f>+Personale!AB24</f>
        <v>2253.46875</v>
      </c>
      <c r="AB42" s="14">
        <f>+Personale!AC24</f>
        <v>2253.46875</v>
      </c>
      <c r="AC42" s="14">
        <f>+Personale!AD24</f>
        <v>2253.46875</v>
      </c>
      <c r="AD42" s="14">
        <f>+Personale!AE24</f>
        <v>2253.46875</v>
      </c>
      <c r="AE42" s="14">
        <f>+Personale!AF24</f>
        <v>2253.46875</v>
      </c>
      <c r="AF42" s="14">
        <f>+Personale!AG24</f>
        <v>2253.46875</v>
      </c>
      <c r="AG42" s="14">
        <f>+Personale!AH24</f>
        <v>2253.46875</v>
      </c>
      <c r="AH42" s="14">
        <f>+Personale!AI24</f>
        <v>2253.46875</v>
      </c>
      <c r="AI42" s="14">
        <f>+Personale!AJ24</f>
        <v>2253.46875</v>
      </c>
      <c r="AJ42" s="14">
        <f>+Personale!AK24</f>
        <v>2253.46875</v>
      </c>
      <c r="AK42" s="14">
        <f>+Personale!AL24</f>
        <v>2253.46875</v>
      </c>
    </row>
    <row r="43" spans="1:37" x14ac:dyDescent="0.25">
      <c r="A43" s="1" t="s">
        <v>88</v>
      </c>
      <c r="B43" s="14">
        <f>+Personale!C27</f>
        <v>146.25</v>
      </c>
      <c r="C43" s="14">
        <f>+Personale!D27</f>
        <v>146.25</v>
      </c>
      <c r="D43" s="14">
        <f>+Personale!E27</f>
        <v>146.25</v>
      </c>
      <c r="E43" s="14">
        <f>+Personale!F27</f>
        <v>146.25</v>
      </c>
      <c r="F43" s="14">
        <f>+Personale!G27</f>
        <v>146.25</v>
      </c>
      <c r="G43" s="14">
        <f>+Personale!H27</f>
        <v>146.25</v>
      </c>
      <c r="H43" s="14">
        <f>+Personale!I27</f>
        <v>146.25</v>
      </c>
      <c r="I43" s="14">
        <f>+Personale!J27</f>
        <v>146.25</v>
      </c>
      <c r="J43" s="14">
        <f>+Personale!K27</f>
        <v>146.25</v>
      </c>
      <c r="K43" s="14">
        <f>+Personale!L27</f>
        <v>146.25</v>
      </c>
      <c r="L43" s="14">
        <f>+Personale!M27</f>
        <v>146.25</v>
      </c>
      <c r="M43" s="14">
        <f>+Personale!N27</f>
        <v>146.25</v>
      </c>
      <c r="N43" s="14">
        <f>+Personale!O27</f>
        <v>157.21875</v>
      </c>
      <c r="O43" s="14">
        <f>+Personale!P27</f>
        <v>157.21875</v>
      </c>
      <c r="P43" s="14">
        <f>+Personale!Q27</f>
        <v>157.21875</v>
      </c>
      <c r="Q43" s="14">
        <f>+Personale!R27</f>
        <v>157.21875</v>
      </c>
      <c r="R43" s="14">
        <f>+Personale!S27</f>
        <v>157.21875</v>
      </c>
      <c r="S43" s="14">
        <f>+Personale!T27</f>
        <v>157.21875</v>
      </c>
      <c r="T43" s="14">
        <f>+Personale!U27</f>
        <v>157.21875</v>
      </c>
      <c r="U43" s="14">
        <f>+Personale!V27</f>
        <v>157.21875</v>
      </c>
      <c r="V43" s="14">
        <f>+Personale!W27</f>
        <v>157.21875</v>
      </c>
      <c r="W43" s="14">
        <f>+Personale!X27</f>
        <v>157.21875</v>
      </c>
      <c r="X43" s="14">
        <f>+Personale!Y27</f>
        <v>157.21875</v>
      </c>
      <c r="Y43" s="14">
        <f>+Personale!Z27</f>
        <v>157.21875</v>
      </c>
      <c r="Z43" s="14">
        <f>+Personale!AA27</f>
        <v>169.01015624999999</v>
      </c>
      <c r="AA43" s="14">
        <f>+Personale!AB27</f>
        <v>169.01015624999999</v>
      </c>
      <c r="AB43" s="14">
        <f>+Personale!AC27</f>
        <v>169.01015624999999</v>
      </c>
      <c r="AC43" s="14">
        <f>+Personale!AD27</f>
        <v>169.01015624999999</v>
      </c>
      <c r="AD43" s="14">
        <f>+Personale!AE27</f>
        <v>169.01015624999999</v>
      </c>
      <c r="AE43" s="14">
        <f>+Personale!AF27</f>
        <v>169.01015624999999</v>
      </c>
      <c r="AF43" s="14">
        <f>+Personale!AG27</f>
        <v>169.01015624999999</v>
      </c>
      <c r="AG43" s="14">
        <f>+Personale!AH27</f>
        <v>169.01015624999999</v>
      </c>
      <c r="AH43" s="14">
        <f>+Personale!AI27</f>
        <v>169.01015624999999</v>
      </c>
      <c r="AI43" s="14">
        <f>+Personale!AJ27</f>
        <v>169.01015624999999</v>
      </c>
      <c r="AJ43" s="14">
        <f>+Personale!AK27</f>
        <v>169.01015624999999</v>
      </c>
      <c r="AK43" s="14">
        <f>+Personale!AL27</f>
        <v>169.01015624999999</v>
      </c>
    </row>
    <row r="44" spans="1:37" x14ac:dyDescent="0.25">
      <c r="A44" s="1" t="s">
        <v>120</v>
      </c>
      <c r="B44" s="14">
        <f>+Personale!C25+Personale!C26</f>
        <v>604.5</v>
      </c>
      <c r="C44" s="14">
        <f>+Personale!D25+Personale!D26</f>
        <v>604.5</v>
      </c>
      <c r="D44" s="14">
        <f>+Personale!E25+Personale!E26</f>
        <v>604.5</v>
      </c>
      <c r="E44" s="14">
        <f>+Personale!F25+Personale!F26</f>
        <v>604.5</v>
      </c>
      <c r="F44" s="14">
        <f>+Personale!G25+Personale!G26</f>
        <v>604.5</v>
      </c>
      <c r="G44" s="14">
        <f>+Personale!H25+Personale!H26</f>
        <v>604.5</v>
      </c>
      <c r="H44" s="14">
        <f>+Personale!I25+Personale!I26</f>
        <v>604.5</v>
      </c>
      <c r="I44" s="14">
        <f>+Personale!J25+Personale!J26</f>
        <v>604.5</v>
      </c>
      <c r="J44" s="14">
        <f>+Personale!K25+Personale!K26</f>
        <v>604.5</v>
      </c>
      <c r="K44" s="14">
        <f>+Personale!L25+Personale!L26</f>
        <v>604.5</v>
      </c>
      <c r="L44" s="14">
        <f>+Personale!M25+Personale!M26</f>
        <v>604.5</v>
      </c>
      <c r="M44" s="14">
        <f>+Personale!N25+Personale!N26</f>
        <v>604.5</v>
      </c>
      <c r="N44" s="14">
        <f>+Personale!O25+Personale!O26</f>
        <v>649.83749999999998</v>
      </c>
      <c r="O44" s="14">
        <f>+Personale!P25+Personale!P26</f>
        <v>649.83749999999998</v>
      </c>
      <c r="P44" s="14">
        <f>+Personale!Q25+Personale!Q26</f>
        <v>649.83749999999998</v>
      </c>
      <c r="Q44" s="14">
        <f>+Personale!R25+Personale!R26</f>
        <v>649.83749999999998</v>
      </c>
      <c r="R44" s="14">
        <f>+Personale!S25+Personale!S26</f>
        <v>649.83749999999998</v>
      </c>
      <c r="S44" s="14">
        <f>+Personale!T25+Personale!T26</f>
        <v>649.83749999999998</v>
      </c>
      <c r="T44" s="14">
        <f>+Personale!U25+Personale!U26</f>
        <v>649.83749999999998</v>
      </c>
      <c r="U44" s="14">
        <f>+Personale!V25+Personale!V26</f>
        <v>649.83749999999998</v>
      </c>
      <c r="V44" s="14">
        <f>+Personale!W25+Personale!W26</f>
        <v>649.83749999999998</v>
      </c>
      <c r="W44" s="14">
        <f>+Personale!X25+Personale!X26</f>
        <v>649.83749999999998</v>
      </c>
      <c r="X44" s="14">
        <f>+Personale!Y25+Personale!Y26</f>
        <v>649.83749999999998</v>
      </c>
      <c r="Y44" s="14">
        <f>+Personale!Z25+Personale!Z26</f>
        <v>649.83749999999998</v>
      </c>
      <c r="Z44" s="14">
        <f>+Personale!AA25+Personale!AA26</f>
        <v>698.5753125</v>
      </c>
      <c r="AA44" s="14">
        <f>+Personale!AB25+Personale!AB26</f>
        <v>698.5753125</v>
      </c>
      <c r="AB44" s="14">
        <f>+Personale!AC25+Personale!AC26</f>
        <v>698.5753125</v>
      </c>
      <c r="AC44" s="14">
        <f>+Personale!AD25+Personale!AD26</f>
        <v>698.5753125</v>
      </c>
      <c r="AD44" s="14">
        <f>+Personale!AE25+Personale!AE26</f>
        <v>698.5753125</v>
      </c>
      <c r="AE44" s="14">
        <f>+Personale!AF25+Personale!AF26</f>
        <v>698.5753125</v>
      </c>
      <c r="AF44" s="14">
        <f>+Personale!AG25+Personale!AG26</f>
        <v>698.5753125</v>
      </c>
      <c r="AG44" s="14">
        <f>+Personale!AH25+Personale!AH26</f>
        <v>698.5753125</v>
      </c>
      <c r="AH44" s="14">
        <f>+Personale!AI25+Personale!AI26</f>
        <v>698.5753125</v>
      </c>
      <c r="AI44" s="14">
        <f>+Personale!AJ25+Personale!AJ26</f>
        <v>698.5753125</v>
      </c>
      <c r="AJ44" s="14">
        <f>+Personale!AK25+Personale!AK26</f>
        <v>698.5753125</v>
      </c>
      <c r="AK44" s="14">
        <f>+Personale!AL25+Personale!AL26</f>
        <v>698.5753125</v>
      </c>
    </row>
    <row r="45" spans="1:37" x14ac:dyDescent="0.25">
      <c r="A45" s="12" t="s">
        <v>89</v>
      </c>
      <c r="B45" s="11">
        <f>SUM(B42:B44)</f>
        <v>2700.75</v>
      </c>
      <c r="C45" s="11">
        <f t="shared" ref="C45:AK45" si="9">SUM(C42:C44)</f>
        <v>2700.75</v>
      </c>
      <c r="D45" s="11">
        <f t="shared" si="9"/>
        <v>2700.75</v>
      </c>
      <c r="E45" s="11">
        <f t="shared" si="9"/>
        <v>2700.75</v>
      </c>
      <c r="F45" s="11">
        <f t="shared" si="9"/>
        <v>2700.75</v>
      </c>
      <c r="G45" s="11">
        <f t="shared" si="9"/>
        <v>2700.75</v>
      </c>
      <c r="H45" s="11">
        <f t="shared" si="9"/>
        <v>2700.75</v>
      </c>
      <c r="I45" s="11">
        <f t="shared" si="9"/>
        <v>2700.75</v>
      </c>
      <c r="J45" s="11">
        <f t="shared" si="9"/>
        <v>2700.75</v>
      </c>
      <c r="K45" s="11">
        <f t="shared" si="9"/>
        <v>2700.75</v>
      </c>
      <c r="L45" s="11">
        <f t="shared" si="9"/>
        <v>2700.75</v>
      </c>
      <c r="M45" s="11">
        <f t="shared" si="9"/>
        <v>2700.75</v>
      </c>
      <c r="N45" s="11">
        <f t="shared" si="9"/>
        <v>2903.3062500000001</v>
      </c>
      <c r="O45" s="11">
        <f t="shared" si="9"/>
        <v>2903.3062500000001</v>
      </c>
      <c r="P45" s="11">
        <f t="shared" si="9"/>
        <v>2903.3062500000001</v>
      </c>
      <c r="Q45" s="11">
        <f t="shared" si="9"/>
        <v>2903.3062500000001</v>
      </c>
      <c r="R45" s="11">
        <f t="shared" si="9"/>
        <v>2903.3062500000001</v>
      </c>
      <c r="S45" s="11">
        <f t="shared" si="9"/>
        <v>2903.3062500000001</v>
      </c>
      <c r="T45" s="11">
        <f t="shared" si="9"/>
        <v>2903.3062500000001</v>
      </c>
      <c r="U45" s="11">
        <f t="shared" si="9"/>
        <v>2903.3062500000001</v>
      </c>
      <c r="V45" s="11">
        <f t="shared" si="9"/>
        <v>2903.3062500000001</v>
      </c>
      <c r="W45" s="11">
        <f t="shared" si="9"/>
        <v>2903.3062500000001</v>
      </c>
      <c r="X45" s="11">
        <f t="shared" si="9"/>
        <v>2903.3062500000001</v>
      </c>
      <c r="Y45" s="11">
        <f t="shared" si="9"/>
        <v>2903.3062500000001</v>
      </c>
      <c r="Z45" s="11">
        <f t="shared" si="9"/>
        <v>3121.05421875</v>
      </c>
      <c r="AA45" s="11">
        <f t="shared" si="9"/>
        <v>3121.05421875</v>
      </c>
      <c r="AB45" s="11">
        <f t="shared" si="9"/>
        <v>3121.05421875</v>
      </c>
      <c r="AC45" s="11">
        <f t="shared" si="9"/>
        <v>3121.05421875</v>
      </c>
      <c r="AD45" s="11">
        <f t="shared" si="9"/>
        <v>3121.05421875</v>
      </c>
      <c r="AE45" s="11">
        <f t="shared" si="9"/>
        <v>3121.05421875</v>
      </c>
      <c r="AF45" s="11">
        <f t="shared" si="9"/>
        <v>3121.05421875</v>
      </c>
      <c r="AG45" s="11">
        <f t="shared" si="9"/>
        <v>3121.05421875</v>
      </c>
      <c r="AH45" s="11">
        <f t="shared" si="9"/>
        <v>3121.05421875</v>
      </c>
      <c r="AI45" s="11">
        <f t="shared" si="9"/>
        <v>3121.05421875</v>
      </c>
      <c r="AJ45" s="11">
        <f t="shared" si="9"/>
        <v>3121.05421875</v>
      </c>
      <c r="AK45" s="11">
        <f t="shared" si="9"/>
        <v>3121.05421875</v>
      </c>
    </row>
    <row r="46" spans="1:37" x14ac:dyDescent="0.25">
      <c r="A46" s="9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</row>
    <row r="47" spans="1:37" x14ac:dyDescent="0.25">
      <c r="A47" s="9" t="s">
        <v>90</v>
      </c>
      <c r="B47" s="15">
        <f>+B13-B18-B40-B45</f>
        <v>384999.25</v>
      </c>
      <c r="C47" s="15">
        <f t="shared" ref="C47:AK47" si="10">+C13-C18-C40-C45</f>
        <v>125999.25</v>
      </c>
      <c r="D47" s="15">
        <f t="shared" si="10"/>
        <v>125999.25</v>
      </c>
      <c r="E47" s="15">
        <f t="shared" si="10"/>
        <v>125634.81670640706</v>
      </c>
      <c r="F47" s="15">
        <f t="shared" si="10"/>
        <v>125633.09148442846</v>
      </c>
      <c r="G47" s="15">
        <f t="shared" si="10"/>
        <v>125631.35786484464</v>
      </c>
      <c r="H47" s="15">
        <f t="shared" si="10"/>
        <v>125629.61580677982</v>
      </c>
      <c r="I47" s="15">
        <f t="shared" si="10"/>
        <v>125627.8652691593</v>
      </c>
      <c r="J47" s="15">
        <f t="shared" si="10"/>
        <v>125626.1062107084</v>
      </c>
      <c r="K47" s="15">
        <f t="shared" si="10"/>
        <v>125624.33858995153</v>
      </c>
      <c r="L47" s="15">
        <f t="shared" si="10"/>
        <v>125622.56236521124</v>
      </c>
      <c r="M47" s="15">
        <f t="shared" si="10"/>
        <v>125620.77749460723</v>
      </c>
      <c r="N47" s="15">
        <f t="shared" si="10"/>
        <v>125416.42768605529</v>
      </c>
      <c r="O47" s="15">
        <f t="shared" si="10"/>
        <v>125414.62539726641</v>
      </c>
      <c r="P47" s="15">
        <f t="shared" si="10"/>
        <v>125412.81433574572</v>
      </c>
      <c r="Q47" s="15">
        <f t="shared" si="10"/>
        <v>125410.99445879149</v>
      </c>
      <c r="R47" s="15">
        <f t="shared" si="10"/>
        <v>125409.16572349417</v>
      </c>
      <c r="S47" s="15">
        <f t="shared" si="10"/>
        <v>125407.32808673532</v>
      </c>
      <c r="T47" s="15">
        <f t="shared" si="10"/>
        <v>125405.48150518663</v>
      </c>
      <c r="U47" s="15">
        <f t="shared" si="10"/>
        <v>125403.62593530887</v>
      </c>
      <c r="V47" s="15">
        <f t="shared" si="10"/>
        <v>125401.76133335091</v>
      </c>
      <c r="W47" s="15">
        <f t="shared" si="10"/>
        <v>125399.88765534862</v>
      </c>
      <c r="X47" s="15">
        <f t="shared" si="10"/>
        <v>125398.00485712393</v>
      </c>
      <c r="Y47" s="15">
        <f t="shared" si="10"/>
        <v>125396.11289428367</v>
      </c>
      <c r="Z47" s="15">
        <f t="shared" si="10"/>
        <v>125176.4637534686</v>
      </c>
      <c r="AA47" s="15">
        <f t="shared" si="10"/>
        <v>125174.55332735239</v>
      </c>
      <c r="AB47" s="15">
        <f t="shared" si="10"/>
        <v>124172.63360214046</v>
      </c>
      <c r="AC47" s="15">
        <f t="shared" si="10"/>
        <v>125578.94578125</v>
      </c>
      <c r="AD47" s="15">
        <f t="shared" si="10"/>
        <v>125578.94578125</v>
      </c>
      <c r="AE47" s="15">
        <f t="shared" si="10"/>
        <v>125578.94578125</v>
      </c>
      <c r="AF47" s="15">
        <f t="shared" si="10"/>
        <v>125578.94578125</v>
      </c>
      <c r="AG47" s="15">
        <f t="shared" si="10"/>
        <v>125578.94578125</v>
      </c>
      <c r="AH47" s="15">
        <f t="shared" si="10"/>
        <v>125578.94578125</v>
      </c>
      <c r="AI47" s="15">
        <f t="shared" si="10"/>
        <v>125578.94578125</v>
      </c>
      <c r="AJ47" s="15">
        <f t="shared" si="10"/>
        <v>125578.94578125</v>
      </c>
      <c r="AK47" s="15">
        <f t="shared" si="10"/>
        <v>125578.94578125</v>
      </c>
    </row>
    <row r="48" spans="1:37" x14ac:dyDescent="0.25">
      <c r="A48" s="9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</row>
    <row r="49" spans="1:37" x14ac:dyDescent="0.25">
      <c r="A49" s="1" t="s">
        <v>91</v>
      </c>
      <c r="B49" s="11">
        <f ca="1">+SUMIF(Investimenti!$B$102:$AP$120,app!$G$13,Investimenti!G102:G120)</f>
        <v>833.33333333333337</v>
      </c>
      <c r="C49" s="11">
        <f ca="1">+SUMIF(Investimenti!$B$102:$AP$120,app!$G$13,Investimenti!H102:H120)</f>
        <v>833.33333333333337</v>
      </c>
      <c r="D49" s="11">
        <f ca="1">+SUMIF(Investimenti!$B$102:$AP$120,app!$G$13,Investimenti!I102:I120)</f>
        <v>866.66666666666674</v>
      </c>
      <c r="E49" s="11">
        <f ca="1">+SUMIF(Investimenti!$B$102:$AP$120,app!$G$13,Investimenti!J102:J120)</f>
        <v>866.66666666666674</v>
      </c>
      <c r="F49" s="11">
        <f ca="1">+SUMIF(Investimenti!$B$102:$AP$120,app!$G$13,Investimenti!K102:K120)</f>
        <v>866.66666666666674</v>
      </c>
      <c r="G49" s="11">
        <f ca="1">+SUMIF(Investimenti!$B$102:$AP$120,app!$G$13,Investimenti!L102:L120)</f>
        <v>866.66666666666674</v>
      </c>
      <c r="H49" s="11">
        <f ca="1">+SUMIF(Investimenti!$B$102:$AP$120,app!$G$13,Investimenti!M102:M120)</f>
        <v>866.66666666666674</v>
      </c>
      <c r="I49" s="11">
        <f ca="1">+SUMIF(Investimenti!$B$102:$AP$120,app!$G$13,Investimenti!N102:N120)</f>
        <v>866.66666666666674</v>
      </c>
      <c r="J49" s="11">
        <f ca="1">+SUMIF(Investimenti!$B$102:$AP$120,app!$G$13,Investimenti!O102:O120)</f>
        <v>866.66666666666674</v>
      </c>
      <c r="K49" s="11">
        <f ca="1">+SUMIF(Investimenti!$B$102:$AP$120,app!$G$13,Investimenti!P102:P120)</f>
        <v>866.66666666666674</v>
      </c>
      <c r="L49" s="11">
        <f ca="1">+SUMIF(Investimenti!$B$102:$AP$120,app!$G$13,Investimenti!Q102:Q120)</f>
        <v>866.66666666666674</v>
      </c>
      <c r="M49" s="11">
        <f ca="1">+SUMIF(Investimenti!$B$102:$AP$120,app!$G$13,Investimenti!R102:R120)</f>
        <v>866.66666666666674</v>
      </c>
      <c r="N49" s="11">
        <f ca="1">+SUMIF(Investimenti!$B$102:$AP$120,app!$G$13,Investimenti!S102:S120)</f>
        <v>866.66666666666674</v>
      </c>
      <c r="O49" s="11">
        <f ca="1">+SUMIF(Investimenti!$B$102:$AP$120,app!$G$13,Investimenti!T102:T120)</f>
        <v>866.66666666666674</v>
      </c>
      <c r="P49" s="11">
        <f ca="1">+SUMIF(Investimenti!$B$102:$AP$120,app!$G$13,Investimenti!U102:U120)</f>
        <v>866.66666666666674</v>
      </c>
      <c r="Q49" s="11">
        <f ca="1">+SUMIF(Investimenti!$B$102:$AP$120,app!$G$13,Investimenti!V102:V120)</f>
        <v>866.66666666666674</v>
      </c>
      <c r="R49" s="11">
        <f ca="1">+SUMIF(Investimenti!$B$102:$AP$120,app!$G$13,Investimenti!W102:W120)</f>
        <v>866.66666666666674</v>
      </c>
      <c r="S49" s="11">
        <f ca="1">+SUMIF(Investimenti!$B$102:$AP$120,app!$G$13,Investimenti!X102:X120)</f>
        <v>866.66666666666674</v>
      </c>
      <c r="T49" s="11">
        <f ca="1">+SUMIF(Investimenti!$B$102:$AP$120,app!$G$13,Investimenti!Y102:Y120)</f>
        <v>866.66666666666674</v>
      </c>
      <c r="U49" s="11">
        <f ca="1">+SUMIF(Investimenti!$B$102:$AP$120,app!$G$13,Investimenti!Z102:Z120)</f>
        <v>866.66666666666674</v>
      </c>
      <c r="V49" s="11">
        <f ca="1">+SUMIF(Investimenti!$B$102:$AP$120,app!$G$13,Investimenti!AA102:AA120)</f>
        <v>866.66666666666674</v>
      </c>
      <c r="W49" s="11">
        <f ca="1">+SUMIF(Investimenti!$B$102:$AP$120,app!$G$13,Investimenti!AB102:AB120)</f>
        <v>866.66666666666674</v>
      </c>
      <c r="X49" s="11">
        <f ca="1">+SUMIF(Investimenti!$B$102:$AP$120,app!$G$13,Investimenti!AC102:AC120)</f>
        <v>866.66666666666674</v>
      </c>
      <c r="Y49" s="11">
        <f ca="1">+SUMIF(Investimenti!$B$102:$AP$120,app!$G$13,Investimenti!AD102:AD120)</f>
        <v>866.66666666666674</v>
      </c>
      <c r="Z49" s="11">
        <f ca="1">+SUMIF(Investimenti!$B$102:$AP$120,app!$G$13,Investimenti!AE102:AE120)</f>
        <v>33.333333333333336</v>
      </c>
      <c r="AA49" s="11">
        <f ca="1">+SUMIF(Investimenti!$B$102:$AP$120,app!$G$13,Investimenti!AF102:AF120)</f>
        <v>33.333333333333336</v>
      </c>
      <c r="AB49" s="11">
        <f ca="1">+SUMIF(Investimenti!$B$102:$AP$120,app!$G$13,Investimenti!AG102:AG120)</f>
        <v>33.333333333333336</v>
      </c>
      <c r="AC49" s="11">
        <f ca="1">+SUMIF(Investimenti!$B$102:$AP$120,app!$G$13,Investimenti!AH102:AH120)</f>
        <v>33.333333333333336</v>
      </c>
      <c r="AD49" s="11">
        <f ca="1">+SUMIF(Investimenti!$B$102:$AP$120,app!$G$13,Investimenti!AI102:AI120)</f>
        <v>33.333333333333336</v>
      </c>
      <c r="AE49" s="11">
        <f ca="1">+SUMIF(Investimenti!$B$102:$AP$120,app!$G$13,Investimenti!AJ102:AJ120)</f>
        <v>33.333333333333336</v>
      </c>
      <c r="AF49" s="11">
        <f ca="1">+SUMIF(Investimenti!$B$102:$AP$120,app!$G$13,Investimenti!AK102:AK120)</f>
        <v>33.333333333333336</v>
      </c>
      <c r="AG49" s="11">
        <f ca="1">+SUMIF(Investimenti!$B$102:$AP$120,app!$G$13,Investimenti!AL102:AL120)</f>
        <v>33.333333333333336</v>
      </c>
      <c r="AH49" s="11">
        <f ca="1">+SUMIF(Investimenti!$B$102:$AP$120,app!$G$13,Investimenti!AM102:AM120)</f>
        <v>33.333333333333336</v>
      </c>
      <c r="AI49" s="11">
        <f ca="1">+SUMIF(Investimenti!$B$102:$AP$120,app!$G$13,Investimenti!AN102:AN120)</f>
        <v>33.333333333333336</v>
      </c>
      <c r="AJ49" s="11">
        <f ca="1">+SUMIF(Investimenti!$B$102:$AP$120,app!$G$13,Investimenti!AO102:AO120)</f>
        <v>33.333333333333336</v>
      </c>
      <c r="AK49" s="11">
        <f ca="1">+SUMIF(Investimenti!$B$102:$AP$120,app!$G$13,Investimenti!AP102:AP120)</f>
        <v>33.333333333333336</v>
      </c>
    </row>
    <row r="50" spans="1:37" x14ac:dyDescent="0.25">
      <c r="A50" s="1" t="s">
        <v>92</v>
      </c>
      <c r="B50" s="11">
        <f ca="1">+SUMIF(Investimenti!$B$102:$AP$120,app!$G$14,Investimenti!G102:G120)+SUMIF(Investimenti!$B$102:$AP$120,app!$G$15,Investimenti!G102:G120)</f>
        <v>5000</v>
      </c>
      <c r="C50" s="11">
        <f ca="1">+SUMIF(Investimenti!$B$102:$AP$120,app!$G$14,Investimenti!H102:H120)+SUMIF(Investimenti!$B$102:$AP$120,app!$G$15,Investimenti!H102:H120)</f>
        <v>5000</v>
      </c>
      <c r="D50" s="11">
        <f ca="1">+SUMIF(Investimenti!$B$102:$AP$120,app!$G$14,Investimenti!I102:I120)+SUMIF(Investimenti!$B$102:$AP$120,app!$G$15,Investimenti!I102:I120)</f>
        <v>5000</v>
      </c>
      <c r="E50" s="11">
        <f ca="1">+SUMIF(Investimenti!$B$102:$AP$120,app!$G$14,Investimenti!J102:J120)+SUMIF(Investimenti!$B$102:$AP$120,app!$G$15,Investimenti!J102:J120)</f>
        <v>5000</v>
      </c>
      <c r="F50" s="11">
        <f ca="1">+SUMIF(Investimenti!$B$102:$AP$120,app!$G$14,Investimenti!K102:K120)+SUMIF(Investimenti!$B$102:$AP$120,app!$G$15,Investimenti!K102:K120)</f>
        <v>5033.333333333333</v>
      </c>
      <c r="G50" s="11">
        <f ca="1">+SUMIF(Investimenti!$B$102:$AP$120,app!$G$14,Investimenti!L102:L120)+SUMIF(Investimenti!$B$102:$AP$120,app!$G$15,Investimenti!L102:L120)</f>
        <v>5033.333333333333</v>
      </c>
      <c r="H50" s="11">
        <f ca="1">+SUMIF(Investimenti!$B$102:$AP$120,app!$G$14,Investimenti!M102:M120)+SUMIF(Investimenti!$B$102:$AP$120,app!$G$15,Investimenti!M102:M120)</f>
        <v>5033.333333333333</v>
      </c>
      <c r="I50" s="11">
        <f ca="1">+SUMIF(Investimenti!$B$102:$AP$120,app!$G$14,Investimenti!N102:N120)+SUMIF(Investimenti!$B$102:$AP$120,app!$G$15,Investimenti!N102:N120)</f>
        <v>5033.333333333333</v>
      </c>
      <c r="J50" s="11">
        <f ca="1">+SUMIF(Investimenti!$B$102:$AP$120,app!$G$14,Investimenti!O102:O120)+SUMIF(Investimenti!$B$102:$AP$120,app!$G$15,Investimenti!O102:O120)</f>
        <v>5033.333333333333</v>
      </c>
      <c r="K50" s="11">
        <f ca="1">+SUMIF(Investimenti!$B$102:$AP$120,app!$G$14,Investimenti!P102:P120)+SUMIF(Investimenti!$B$102:$AP$120,app!$G$15,Investimenti!P102:P120)</f>
        <v>5033.333333333333</v>
      </c>
      <c r="L50" s="11">
        <f ca="1">+SUMIF(Investimenti!$B$102:$AP$120,app!$G$14,Investimenti!Q102:Q120)+SUMIF(Investimenti!$B$102:$AP$120,app!$G$15,Investimenti!Q102:Q120)</f>
        <v>5033.333333333333</v>
      </c>
      <c r="M50" s="11">
        <f ca="1">+SUMIF(Investimenti!$B$102:$AP$120,app!$G$14,Investimenti!R102:R120)+SUMIF(Investimenti!$B$102:$AP$120,app!$G$15,Investimenti!R102:R120)</f>
        <v>5033.333333333333</v>
      </c>
      <c r="N50" s="11">
        <f ca="1">+SUMIF(Investimenti!$B$102:$AP$120,app!$G$14,Investimenti!S102:S120)+SUMIF(Investimenti!$B$102:$AP$120,app!$G$15,Investimenti!S102:S120)</f>
        <v>5033.333333333333</v>
      </c>
      <c r="O50" s="11">
        <f ca="1">+SUMIF(Investimenti!$B$102:$AP$120,app!$G$14,Investimenti!T102:T120)+SUMIF(Investimenti!$B$102:$AP$120,app!$G$15,Investimenti!T102:T120)</f>
        <v>5033.333333333333</v>
      </c>
      <c r="P50" s="11">
        <f ca="1">+SUMIF(Investimenti!$B$102:$AP$120,app!$G$14,Investimenti!U102:U120)+SUMIF(Investimenti!$B$102:$AP$120,app!$G$15,Investimenti!U102:U120)</f>
        <v>5033.333333333333</v>
      </c>
      <c r="Q50" s="11">
        <f ca="1">+SUMIF(Investimenti!$B$102:$AP$120,app!$G$14,Investimenti!V102:V120)+SUMIF(Investimenti!$B$102:$AP$120,app!$G$15,Investimenti!V102:V120)</f>
        <v>5033.333333333333</v>
      </c>
      <c r="R50" s="11">
        <f ca="1">+SUMIF(Investimenti!$B$102:$AP$120,app!$G$14,Investimenti!W102:W120)+SUMIF(Investimenti!$B$102:$AP$120,app!$G$15,Investimenti!W102:W120)</f>
        <v>5033.333333333333</v>
      </c>
      <c r="S50" s="11">
        <f ca="1">+SUMIF(Investimenti!$B$102:$AP$120,app!$G$14,Investimenti!X102:X120)+SUMIF(Investimenti!$B$102:$AP$120,app!$G$15,Investimenti!X102:X120)</f>
        <v>5033.333333333333</v>
      </c>
      <c r="T50" s="11">
        <f ca="1">+SUMIF(Investimenti!$B$102:$AP$120,app!$G$14,Investimenti!Y102:Y120)+SUMIF(Investimenti!$B$102:$AP$120,app!$G$15,Investimenti!Y102:Y120)</f>
        <v>5033.333333333333</v>
      </c>
      <c r="U50" s="11">
        <f ca="1">+SUMIF(Investimenti!$B$102:$AP$120,app!$G$14,Investimenti!Z102:Z120)+SUMIF(Investimenti!$B$102:$AP$120,app!$G$15,Investimenti!Z102:Z120)</f>
        <v>5033.333333333333</v>
      </c>
      <c r="V50" s="11">
        <f ca="1">+SUMIF(Investimenti!$B$102:$AP$120,app!$G$14,Investimenti!AA102:AA120)+SUMIF(Investimenti!$B$102:$AP$120,app!$G$15,Investimenti!AA102:AA120)</f>
        <v>5033.333333333333</v>
      </c>
      <c r="W50" s="11">
        <f ca="1">+SUMIF(Investimenti!$B$102:$AP$120,app!$G$14,Investimenti!AB102:AB120)+SUMIF(Investimenti!$B$102:$AP$120,app!$G$15,Investimenti!AB102:AB120)</f>
        <v>5033.333333333333</v>
      </c>
      <c r="X50" s="11">
        <f ca="1">+SUMIF(Investimenti!$B$102:$AP$120,app!$G$14,Investimenti!AC102:AC120)+SUMIF(Investimenti!$B$102:$AP$120,app!$G$15,Investimenti!AC102:AC120)</f>
        <v>5033.333333333333</v>
      </c>
      <c r="Y50" s="11">
        <f ca="1">+SUMIF(Investimenti!$B$102:$AP$120,app!$G$14,Investimenti!AD102:AD120)+SUMIF(Investimenti!$B$102:$AP$120,app!$G$15,Investimenti!AD102:AD120)</f>
        <v>5033.333333333333</v>
      </c>
      <c r="Z50" s="11">
        <f ca="1">+SUMIF(Investimenti!$B$102:$AP$120,app!$G$14,Investimenti!AE102:AE120)+SUMIF(Investimenti!$B$102:$AP$120,app!$G$15,Investimenti!AE102:AE120)</f>
        <v>866.66666666666674</v>
      </c>
      <c r="AA50" s="11">
        <f ca="1">+SUMIF(Investimenti!$B$102:$AP$120,app!$G$14,Investimenti!AF102:AF120)+SUMIF(Investimenti!$B$102:$AP$120,app!$G$15,Investimenti!AF102:AF120)</f>
        <v>866.66666666666674</v>
      </c>
      <c r="AB50" s="11">
        <f ca="1">+SUMIF(Investimenti!$B$102:$AP$120,app!$G$14,Investimenti!AG102:AG120)+SUMIF(Investimenti!$B$102:$AP$120,app!$G$15,Investimenti!AG102:AG120)</f>
        <v>866.66666666666674</v>
      </c>
      <c r="AC50" s="11">
        <f ca="1">+SUMIF(Investimenti!$B$102:$AP$120,app!$G$14,Investimenti!AH102:AH120)+SUMIF(Investimenti!$B$102:$AP$120,app!$G$15,Investimenti!AH102:AH120)</f>
        <v>866.66666666666674</v>
      </c>
      <c r="AD50" s="11">
        <f ca="1">+SUMIF(Investimenti!$B$102:$AP$120,app!$G$14,Investimenti!AI102:AI120)+SUMIF(Investimenti!$B$102:$AP$120,app!$G$15,Investimenti!AI102:AI120)</f>
        <v>866.66666666666674</v>
      </c>
      <c r="AE50" s="11">
        <f ca="1">+SUMIF(Investimenti!$B$102:$AP$120,app!$G$14,Investimenti!AJ102:AJ120)+SUMIF(Investimenti!$B$102:$AP$120,app!$G$15,Investimenti!AJ102:AJ120)</f>
        <v>866.66666666666674</v>
      </c>
      <c r="AF50" s="11">
        <f ca="1">+SUMIF(Investimenti!$B$102:$AP$120,app!$G$14,Investimenti!AK102:AK120)+SUMIF(Investimenti!$B$102:$AP$120,app!$G$15,Investimenti!AK102:AK120)</f>
        <v>866.66666666666674</v>
      </c>
      <c r="AG50" s="11">
        <f ca="1">+SUMIF(Investimenti!$B$102:$AP$120,app!$G$14,Investimenti!AL102:AL120)+SUMIF(Investimenti!$B$102:$AP$120,app!$G$15,Investimenti!AL102:AL120)</f>
        <v>866.66666666666674</v>
      </c>
      <c r="AH50" s="11">
        <f ca="1">+SUMIF(Investimenti!$B$102:$AP$120,app!$G$14,Investimenti!AM102:AM120)+SUMIF(Investimenti!$B$102:$AP$120,app!$G$15,Investimenti!AM102:AM120)</f>
        <v>866.66666666666674</v>
      </c>
      <c r="AI50" s="11">
        <f ca="1">+SUMIF(Investimenti!$B$102:$AP$120,app!$G$14,Investimenti!AN102:AN120)+SUMIF(Investimenti!$B$102:$AP$120,app!$G$15,Investimenti!AN102:AN120)</f>
        <v>866.66666666666674</v>
      </c>
      <c r="AJ50" s="11">
        <f ca="1">+SUMIF(Investimenti!$B$102:$AP$120,app!$G$14,Investimenti!AO102:AO120)+SUMIF(Investimenti!$B$102:$AP$120,app!$G$15,Investimenti!AO102:AO120)</f>
        <v>866.66666666666674</v>
      </c>
      <c r="AK50" s="11">
        <f ca="1">+SUMIF(Investimenti!$B$102:$AP$120,app!$G$14,Investimenti!AP102:AP120)+SUMIF(Investimenti!$B$102:$AP$120,app!$G$15,Investimenti!AP102:AP120)</f>
        <v>866.66666666666674</v>
      </c>
    </row>
    <row r="51" spans="1:37" x14ac:dyDescent="0.25">
      <c r="A51" s="1" t="s">
        <v>93</v>
      </c>
      <c r="B51" s="11">
        <f ca="1">+SUMIF(Investimenti!$B$102:$AP$120,app!$G$16,Investimenti!G102:G120)+SUMIF(Investimenti!$B$102:$AP$120,app!$G$17,Investimenti!G102:G120)+SUMIF(Investimenti!$B$102:$AP$120,app!$G$18,Investimenti!G102:G120)</f>
        <v>0</v>
      </c>
      <c r="C51" s="11">
        <f ca="1">+SUMIF(Investimenti!$B$102:$AP$120,app!$G$16,Investimenti!H102:H120)+SUMIF(Investimenti!$B$102:$AP$120,app!$G$17,Investimenti!H102:H120)+SUMIF(Investimenti!$B$102:$AP$120,app!$G$18,Investimenti!H102:H120)</f>
        <v>83.333333333333343</v>
      </c>
      <c r="D51" s="11">
        <f ca="1">+SUMIF(Investimenti!$B$102:$AP$120,app!$G$16,Investimenti!I102:I120)+SUMIF(Investimenti!$B$102:$AP$120,app!$G$17,Investimenti!I102:I120)+SUMIF(Investimenti!$B$102:$AP$120,app!$G$18,Investimenti!I102:I120)</f>
        <v>83.333333333333343</v>
      </c>
      <c r="E51" s="11">
        <f ca="1">+SUMIF(Investimenti!$B$102:$AP$120,app!$G$16,Investimenti!J102:J120)+SUMIF(Investimenti!$B$102:$AP$120,app!$G$17,Investimenti!J102:J120)+SUMIF(Investimenti!$B$102:$AP$120,app!$G$18,Investimenti!J102:J120)</f>
        <v>83.333333333333343</v>
      </c>
      <c r="F51" s="11">
        <f ca="1">+SUMIF(Investimenti!$B$102:$AP$120,app!$G$16,Investimenti!K102:K120)+SUMIF(Investimenti!$B$102:$AP$120,app!$G$17,Investimenti!K102:K120)+SUMIF(Investimenti!$B$102:$AP$120,app!$G$18,Investimenti!K102:K120)</f>
        <v>133.33333333333334</v>
      </c>
      <c r="G51" s="11">
        <f ca="1">+SUMIF(Investimenti!$B$102:$AP$120,app!$G$16,Investimenti!L102:L120)+SUMIF(Investimenti!$B$102:$AP$120,app!$G$17,Investimenti!L102:L120)+SUMIF(Investimenti!$B$102:$AP$120,app!$G$18,Investimenti!L102:L120)</f>
        <v>133.33333333333334</v>
      </c>
      <c r="H51" s="11">
        <f ca="1">+SUMIF(Investimenti!$B$102:$AP$120,app!$G$16,Investimenti!M102:M120)+SUMIF(Investimenti!$B$102:$AP$120,app!$G$17,Investimenti!M102:M120)+SUMIF(Investimenti!$B$102:$AP$120,app!$G$18,Investimenti!M102:M120)</f>
        <v>133.33333333333334</v>
      </c>
      <c r="I51" s="11">
        <f ca="1">+SUMIF(Investimenti!$B$102:$AP$120,app!$G$16,Investimenti!N102:N120)+SUMIF(Investimenti!$B$102:$AP$120,app!$G$17,Investimenti!N102:N120)+SUMIF(Investimenti!$B$102:$AP$120,app!$G$18,Investimenti!N102:N120)</f>
        <v>133.33333333333334</v>
      </c>
      <c r="J51" s="11">
        <f ca="1">+SUMIF(Investimenti!$B$102:$AP$120,app!$G$16,Investimenti!O102:O120)+SUMIF(Investimenti!$B$102:$AP$120,app!$G$17,Investimenti!O102:O120)+SUMIF(Investimenti!$B$102:$AP$120,app!$G$18,Investimenti!O102:O120)</f>
        <v>133.33333333333334</v>
      </c>
      <c r="K51" s="11">
        <f ca="1">+SUMIF(Investimenti!$B$102:$AP$120,app!$G$16,Investimenti!P102:P120)+SUMIF(Investimenti!$B$102:$AP$120,app!$G$17,Investimenti!P102:P120)+SUMIF(Investimenti!$B$102:$AP$120,app!$G$18,Investimenti!P102:P120)</f>
        <v>133.33333333333334</v>
      </c>
      <c r="L51" s="11">
        <f ca="1">+SUMIF(Investimenti!$B$102:$AP$120,app!$G$16,Investimenti!Q102:Q120)+SUMIF(Investimenti!$B$102:$AP$120,app!$G$17,Investimenti!Q102:Q120)+SUMIF(Investimenti!$B$102:$AP$120,app!$G$18,Investimenti!Q102:Q120)</f>
        <v>133.33333333333334</v>
      </c>
      <c r="M51" s="11">
        <f ca="1">+SUMIF(Investimenti!$B$102:$AP$120,app!$G$16,Investimenti!R102:R120)+SUMIF(Investimenti!$B$102:$AP$120,app!$G$17,Investimenti!R102:R120)+SUMIF(Investimenti!$B$102:$AP$120,app!$G$18,Investimenti!R102:R120)</f>
        <v>133.33333333333334</v>
      </c>
      <c r="N51" s="11">
        <f ca="1">+SUMIF(Investimenti!$B$102:$AP$120,app!$G$16,Investimenti!S102:S120)+SUMIF(Investimenti!$B$102:$AP$120,app!$G$17,Investimenti!S102:S120)+SUMIF(Investimenti!$B$102:$AP$120,app!$G$18,Investimenti!S102:S120)</f>
        <v>133.33333333333334</v>
      </c>
      <c r="O51" s="11">
        <f ca="1">+SUMIF(Investimenti!$B$102:$AP$120,app!$G$16,Investimenti!T102:T120)+SUMIF(Investimenti!$B$102:$AP$120,app!$G$17,Investimenti!T102:T120)+SUMIF(Investimenti!$B$102:$AP$120,app!$G$18,Investimenti!T102:T120)</f>
        <v>133.33333333333334</v>
      </c>
      <c r="P51" s="11">
        <f ca="1">+SUMIF(Investimenti!$B$102:$AP$120,app!$G$16,Investimenti!U102:U120)+SUMIF(Investimenti!$B$102:$AP$120,app!$G$17,Investimenti!U102:U120)+SUMIF(Investimenti!$B$102:$AP$120,app!$G$18,Investimenti!U102:U120)</f>
        <v>133.33333333333334</v>
      </c>
      <c r="Q51" s="11">
        <f ca="1">+SUMIF(Investimenti!$B$102:$AP$120,app!$G$16,Investimenti!V102:V120)+SUMIF(Investimenti!$B$102:$AP$120,app!$G$17,Investimenti!V102:V120)+SUMIF(Investimenti!$B$102:$AP$120,app!$G$18,Investimenti!V102:V120)</f>
        <v>133.33333333333334</v>
      </c>
      <c r="R51" s="11">
        <f ca="1">+SUMIF(Investimenti!$B$102:$AP$120,app!$G$16,Investimenti!W102:W120)+SUMIF(Investimenti!$B$102:$AP$120,app!$G$17,Investimenti!W102:W120)+SUMIF(Investimenti!$B$102:$AP$120,app!$G$18,Investimenti!W102:W120)</f>
        <v>133.33333333333334</v>
      </c>
      <c r="S51" s="11">
        <f ca="1">+SUMIF(Investimenti!$B$102:$AP$120,app!$G$16,Investimenti!X102:X120)+SUMIF(Investimenti!$B$102:$AP$120,app!$G$17,Investimenti!X102:X120)+SUMIF(Investimenti!$B$102:$AP$120,app!$G$18,Investimenti!X102:X120)</f>
        <v>133.33333333333334</v>
      </c>
      <c r="T51" s="11">
        <f ca="1">+SUMIF(Investimenti!$B$102:$AP$120,app!$G$16,Investimenti!Y102:Y120)+SUMIF(Investimenti!$B$102:$AP$120,app!$G$17,Investimenti!Y102:Y120)+SUMIF(Investimenti!$B$102:$AP$120,app!$G$18,Investimenti!Y102:Y120)</f>
        <v>133.33333333333334</v>
      </c>
      <c r="U51" s="11">
        <f ca="1">+SUMIF(Investimenti!$B$102:$AP$120,app!$G$16,Investimenti!Z102:Z120)+SUMIF(Investimenti!$B$102:$AP$120,app!$G$17,Investimenti!Z102:Z120)+SUMIF(Investimenti!$B$102:$AP$120,app!$G$18,Investimenti!Z102:Z120)</f>
        <v>133.33333333333334</v>
      </c>
      <c r="V51" s="11">
        <f ca="1">+SUMIF(Investimenti!$B$102:$AP$120,app!$G$16,Investimenti!AA102:AA120)+SUMIF(Investimenti!$B$102:$AP$120,app!$G$17,Investimenti!AA102:AA120)+SUMIF(Investimenti!$B$102:$AP$120,app!$G$18,Investimenti!AA102:AA120)</f>
        <v>133.33333333333334</v>
      </c>
      <c r="W51" s="11">
        <f ca="1">+SUMIF(Investimenti!$B$102:$AP$120,app!$G$16,Investimenti!AB102:AB120)+SUMIF(Investimenti!$B$102:$AP$120,app!$G$17,Investimenti!AB102:AB120)+SUMIF(Investimenti!$B$102:$AP$120,app!$G$18,Investimenti!AB102:AB120)</f>
        <v>133.33333333333334</v>
      </c>
      <c r="X51" s="11">
        <f ca="1">+SUMIF(Investimenti!$B$102:$AP$120,app!$G$16,Investimenti!AC102:AC120)+SUMIF(Investimenti!$B$102:$AP$120,app!$G$17,Investimenti!AC102:AC120)+SUMIF(Investimenti!$B$102:$AP$120,app!$G$18,Investimenti!AC102:AC120)</f>
        <v>133.33333333333334</v>
      </c>
      <c r="Y51" s="11">
        <f ca="1">+SUMIF(Investimenti!$B$102:$AP$120,app!$G$16,Investimenti!AD102:AD120)+SUMIF(Investimenti!$B$102:$AP$120,app!$G$17,Investimenti!AD102:AD120)+SUMIF(Investimenti!$B$102:$AP$120,app!$G$18,Investimenti!AD102:AD120)</f>
        <v>133.33333333333334</v>
      </c>
      <c r="Z51" s="11">
        <f ca="1">+SUMIF(Investimenti!$B$102:$AP$120,app!$G$16,Investimenti!AE102:AE120)+SUMIF(Investimenti!$B$102:$AP$120,app!$G$17,Investimenti!AE102:AE120)+SUMIF(Investimenti!$B$102:$AP$120,app!$G$18,Investimenti!AE102:AE120)</f>
        <v>133.33333333333334</v>
      </c>
      <c r="AA51" s="11">
        <f ca="1">+SUMIF(Investimenti!$B$102:$AP$120,app!$G$16,Investimenti!AF102:AF120)+SUMIF(Investimenti!$B$102:$AP$120,app!$G$17,Investimenti!AF102:AF120)+SUMIF(Investimenti!$B$102:$AP$120,app!$G$18,Investimenti!AF102:AF120)</f>
        <v>133.33333333333334</v>
      </c>
      <c r="AB51" s="11">
        <f ca="1">+SUMIF(Investimenti!$B$102:$AP$120,app!$G$16,Investimenti!AG102:AG120)+SUMIF(Investimenti!$B$102:$AP$120,app!$G$17,Investimenti!AG102:AG120)+SUMIF(Investimenti!$B$102:$AP$120,app!$G$18,Investimenti!AG102:AG120)</f>
        <v>133.33333333333334</v>
      </c>
      <c r="AC51" s="11">
        <f ca="1">+SUMIF(Investimenti!$B$102:$AP$120,app!$G$16,Investimenti!AH102:AH120)+SUMIF(Investimenti!$B$102:$AP$120,app!$G$17,Investimenti!AH102:AH120)+SUMIF(Investimenti!$B$102:$AP$120,app!$G$18,Investimenti!AH102:AH120)</f>
        <v>133.33333333333334</v>
      </c>
      <c r="AD51" s="11">
        <f ca="1">+SUMIF(Investimenti!$B$102:$AP$120,app!$G$16,Investimenti!AI102:AI120)+SUMIF(Investimenti!$B$102:$AP$120,app!$G$17,Investimenti!AI102:AI120)+SUMIF(Investimenti!$B$102:$AP$120,app!$G$18,Investimenti!AI102:AI120)</f>
        <v>133.33333333333334</v>
      </c>
      <c r="AE51" s="11">
        <f ca="1">+SUMIF(Investimenti!$B$102:$AP$120,app!$G$16,Investimenti!AJ102:AJ120)+SUMIF(Investimenti!$B$102:$AP$120,app!$G$17,Investimenti!AJ102:AJ120)+SUMIF(Investimenti!$B$102:$AP$120,app!$G$18,Investimenti!AJ102:AJ120)</f>
        <v>133.33333333333334</v>
      </c>
      <c r="AF51" s="11">
        <f ca="1">+SUMIF(Investimenti!$B$102:$AP$120,app!$G$16,Investimenti!AK102:AK120)+SUMIF(Investimenti!$B$102:$AP$120,app!$G$17,Investimenti!AK102:AK120)+SUMIF(Investimenti!$B$102:$AP$120,app!$G$18,Investimenti!AK102:AK120)</f>
        <v>133.33333333333334</v>
      </c>
      <c r="AG51" s="11">
        <f ca="1">+SUMIF(Investimenti!$B$102:$AP$120,app!$G$16,Investimenti!AL102:AL120)+SUMIF(Investimenti!$B$102:$AP$120,app!$G$17,Investimenti!AL102:AL120)+SUMIF(Investimenti!$B$102:$AP$120,app!$G$18,Investimenti!AL102:AL120)</f>
        <v>133.33333333333334</v>
      </c>
      <c r="AH51" s="11">
        <f ca="1">+SUMIF(Investimenti!$B$102:$AP$120,app!$G$16,Investimenti!AM102:AM120)+SUMIF(Investimenti!$B$102:$AP$120,app!$G$17,Investimenti!AM102:AM120)+SUMIF(Investimenti!$B$102:$AP$120,app!$G$18,Investimenti!AM102:AM120)</f>
        <v>133.33333333333334</v>
      </c>
      <c r="AI51" s="11">
        <f ca="1">+SUMIF(Investimenti!$B$102:$AP$120,app!$G$16,Investimenti!AN102:AN120)+SUMIF(Investimenti!$B$102:$AP$120,app!$G$17,Investimenti!AN102:AN120)+SUMIF(Investimenti!$B$102:$AP$120,app!$G$18,Investimenti!AN102:AN120)</f>
        <v>133.33333333333334</v>
      </c>
      <c r="AJ51" s="11">
        <f ca="1">+SUMIF(Investimenti!$B$102:$AP$120,app!$G$16,Investimenti!AO102:AO120)+SUMIF(Investimenti!$B$102:$AP$120,app!$G$17,Investimenti!AO102:AO120)+SUMIF(Investimenti!$B$102:$AP$120,app!$G$18,Investimenti!AO102:AO120)</f>
        <v>133.33333333333334</v>
      </c>
      <c r="AK51" s="11">
        <f ca="1">+SUMIF(Investimenti!$B$102:$AP$120,app!$G$16,Investimenti!AP102:AP120)+SUMIF(Investimenti!$B$102:$AP$120,app!$G$17,Investimenti!AP102:AP120)+SUMIF(Investimenti!$B$102:$AP$120,app!$G$18,Investimenti!AP102:AP120)</f>
        <v>133.33333333333334</v>
      </c>
    </row>
    <row r="52" spans="1:37" x14ac:dyDescent="0.25">
      <c r="A52" s="1" t="s">
        <v>94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</row>
    <row r="53" spans="1:37" x14ac:dyDescent="0.25">
      <c r="A53" s="12" t="s">
        <v>95</v>
      </c>
      <c r="B53" s="10">
        <f ca="1">SUM(B49:B52)</f>
        <v>5833.333333333333</v>
      </c>
      <c r="C53" s="10">
        <f t="shared" ref="C53:AK53" ca="1" si="11">SUM(C49:C52)</f>
        <v>5916.6666666666661</v>
      </c>
      <c r="D53" s="10">
        <f t="shared" ca="1" si="11"/>
        <v>5950</v>
      </c>
      <c r="E53" s="10">
        <f t="shared" ca="1" si="11"/>
        <v>5950</v>
      </c>
      <c r="F53" s="10">
        <f t="shared" ca="1" si="11"/>
        <v>6033.333333333333</v>
      </c>
      <c r="G53" s="10">
        <f t="shared" ca="1" si="11"/>
        <v>6033.333333333333</v>
      </c>
      <c r="H53" s="10">
        <f t="shared" ca="1" si="11"/>
        <v>6033.333333333333</v>
      </c>
      <c r="I53" s="10">
        <f t="shared" ca="1" si="11"/>
        <v>6033.333333333333</v>
      </c>
      <c r="J53" s="10">
        <f t="shared" ca="1" si="11"/>
        <v>6033.333333333333</v>
      </c>
      <c r="K53" s="10">
        <f t="shared" ca="1" si="11"/>
        <v>6033.333333333333</v>
      </c>
      <c r="L53" s="10">
        <f t="shared" ca="1" si="11"/>
        <v>6033.333333333333</v>
      </c>
      <c r="M53" s="10">
        <f t="shared" ca="1" si="11"/>
        <v>6033.333333333333</v>
      </c>
      <c r="N53" s="10">
        <f t="shared" ca="1" si="11"/>
        <v>6033.333333333333</v>
      </c>
      <c r="O53" s="10">
        <f t="shared" ca="1" si="11"/>
        <v>6033.333333333333</v>
      </c>
      <c r="P53" s="10">
        <f t="shared" ca="1" si="11"/>
        <v>6033.333333333333</v>
      </c>
      <c r="Q53" s="10">
        <f t="shared" ca="1" si="11"/>
        <v>6033.333333333333</v>
      </c>
      <c r="R53" s="10">
        <f t="shared" ca="1" si="11"/>
        <v>6033.333333333333</v>
      </c>
      <c r="S53" s="10">
        <f t="shared" ca="1" si="11"/>
        <v>6033.333333333333</v>
      </c>
      <c r="T53" s="10">
        <f t="shared" ca="1" si="11"/>
        <v>6033.333333333333</v>
      </c>
      <c r="U53" s="10">
        <f t="shared" ca="1" si="11"/>
        <v>6033.333333333333</v>
      </c>
      <c r="V53" s="10">
        <f t="shared" ca="1" si="11"/>
        <v>6033.333333333333</v>
      </c>
      <c r="W53" s="10">
        <f t="shared" ca="1" si="11"/>
        <v>6033.333333333333</v>
      </c>
      <c r="X53" s="10">
        <f t="shared" ca="1" si="11"/>
        <v>6033.333333333333</v>
      </c>
      <c r="Y53" s="10">
        <f t="shared" ca="1" si="11"/>
        <v>6033.333333333333</v>
      </c>
      <c r="Z53" s="10">
        <f t="shared" ca="1" si="11"/>
        <v>1033.3333333333335</v>
      </c>
      <c r="AA53" s="10">
        <f t="shared" ca="1" si="11"/>
        <v>1033.3333333333335</v>
      </c>
      <c r="AB53" s="10">
        <f t="shared" ca="1" si="11"/>
        <v>1033.3333333333335</v>
      </c>
      <c r="AC53" s="10">
        <f t="shared" ca="1" si="11"/>
        <v>1033.3333333333335</v>
      </c>
      <c r="AD53" s="10">
        <f t="shared" ca="1" si="11"/>
        <v>1033.3333333333335</v>
      </c>
      <c r="AE53" s="10">
        <f t="shared" ca="1" si="11"/>
        <v>1033.3333333333335</v>
      </c>
      <c r="AF53" s="10">
        <f t="shared" ca="1" si="11"/>
        <v>1033.3333333333335</v>
      </c>
      <c r="AG53" s="10">
        <f t="shared" ca="1" si="11"/>
        <v>1033.3333333333335</v>
      </c>
      <c r="AH53" s="10">
        <f t="shared" ca="1" si="11"/>
        <v>1033.3333333333335</v>
      </c>
      <c r="AI53" s="10">
        <f t="shared" ca="1" si="11"/>
        <v>1033.3333333333335</v>
      </c>
      <c r="AJ53" s="10">
        <f t="shared" ca="1" si="11"/>
        <v>1033.3333333333335</v>
      </c>
      <c r="AK53" s="10">
        <f t="shared" ca="1" si="11"/>
        <v>1033.3333333333335</v>
      </c>
    </row>
    <row r="54" spans="1:37" x14ac:dyDescent="0.25">
      <c r="A54" s="13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</row>
    <row r="55" spans="1:37" x14ac:dyDescent="0.25">
      <c r="A55" s="9" t="s">
        <v>96</v>
      </c>
      <c r="B55" s="15">
        <f ca="1">+B47-B53</f>
        <v>379165.91666666669</v>
      </c>
      <c r="C55" s="15">
        <f t="shared" ref="C55:AK55" ca="1" si="12">+C47-C53</f>
        <v>120082.58333333333</v>
      </c>
      <c r="D55" s="15">
        <f t="shared" ca="1" si="12"/>
        <v>120049.25</v>
      </c>
      <c r="E55" s="15">
        <f t="shared" ca="1" si="12"/>
        <v>119684.81670640706</v>
      </c>
      <c r="F55" s="15">
        <f t="shared" ca="1" si="12"/>
        <v>119599.75815109513</v>
      </c>
      <c r="G55" s="15">
        <f t="shared" ca="1" si="12"/>
        <v>119598.02453151131</v>
      </c>
      <c r="H55" s="15">
        <f t="shared" ca="1" si="12"/>
        <v>119596.2824734465</v>
      </c>
      <c r="I55" s="15">
        <f t="shared" ca="1" si="12"/>
        <v>119594.53193582597</v>
      </c>
      <c r="J55" s="15">
        <f t="shared" ca="1" si="12"/>
        <v>119592.77287737507</v>
      </c>
      <c r="K55" s="15">
        <f t="shared" ca="1" si="12"/>
        <v>119591.0052566182</v>
      </c>
      <c r="L55" s="15">
        <f t="shared" ca="1" si="12"/>
        <v>119589.22903187791</v>
      </c>
      <c r="M55" s="15">
        <f t="shared" ca="1" si="12"/>
        <v>119587.4441612739</v>
      </c>
      <c r="N55" s="15">
        <f t="shared" ca="1" si="12"/>
        <v>119383.09435272196</v>
      </c>
      <c r="O55" s="15">
        <f t="shared" ca="1" si="12"/>
        <v>119381.29206393308</v>
      </c>
      <c r="P55" s="15">
        <f t="shared" ca="1" si="12"/>
        <v>119379.48100241239</v>
      </c>
      <c r="Q55" s="15">
        <f t="shared" ca="1" si="12"/>
        <v>119377.66112545817</v>
      </c>
      <c r="R55" s="15">
        <f t="shared" ca="1" si="12"/>
        <v>119375.83239016084</v>
      </c>
      <c r="S55" s="15">
        <f t="shared" ca="1" si="12"/>
        <v>119373.99475340199</v>
      </c>
      <c r="T55" s="15">
        <f t="shared" ca="1" si="12"/>
        <v>119372.1481718533</v>
      </c>
      <c r="U55" s="15">
        <f t="shared" ca="1" si="12"/>
        <v>119370.29260197554</v>
      </c>
      <c r="V55" s="15">
        <f t="shared" ca="1" si="12"/>
        <v>119368.42800001758</v>
      </c>
      <c r="W55" s="15">
        <f t="shared" ca="1" si="12"/>
        <v>119366.55432201529</v>
      </c>
      <c r="X55" s="15">
        <f t="shared" ca="1" si="12"/>
        <v>119364.6715237906</v>
      </c>
      <c r="Y55" s="15">
        <f t="shared" ca="1" si="12"/>
        <v>119362.77956095034</v>
      </c>
      <c r="Z55" s="15">
        <f t="shared" ca="1" si="12"/>
        <v>124143.13042013528</v>
      </c>
      <c r="AA55" s="15">
        <f t="shared" ca="1" si="12"/>
        <v>124141.21999401906</v>
      </c>
      <c r="AB55" s="15">
        <f t="shared" ca="1" si="12"/>
        <v>123139.30026880713</v>
      </c>
      <c r="AC55" s="15">
        <f t="shared" ca="1" si="12"/>
        <v>124545.61244791668</v>
      </c>
      <c r="AD55" s="15">
        <f t="shared" ca="1" si="12"/>
        <v>124545.61244791668</v>
      </c>
      <c r="AE55" s="15">
        <f t="shared" ca="1" si="12"/>
        <v>124545.61244791668</v>
      </c>
      <c r="AF55" s="15">
        <f t="shared" ca="1" si="12"/>
        <v>124545.61244791668</v>
      </c>
      <c r="AG55" s="15">
        <f t="shared" ca="1" si="12"/>
        <v>124545.61244791668</v>
      </c>
      <c r="AH55" s="15">
        <f t="shared" ca="1" si="12"/>
        <v>124545.61244791668</v>
      </c>
      <c r="AI55" s="15">
        <f t="shared" ca="1" si="12"/>
        <v>124545.61244791668</v>
      </c>
      <c r="AJ55" s="15">
        <f t="shared" ca="1" si="12"/>
        <v>124545.61244791668</v>
      </c>
      <c r="AK55" s="15">
        <f t="shared" ca="1" si="12"/>
        <v>124545.61244791668</v>
      </c>
    </row>
    <row r="56" spans="1:37" x14ac:dyDescent="0.25">
      <c r="A56" s="13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</row>
    <row r="57" spans="1:37" x14ac:dyDescent="0.25">
      <c r="A57" s="9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</row>
    <row r="58" spans="1:37" x14ac:dyDescent="0.25">
      <c r="A58" s="13" t="s">
        <v>97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</row>
    <row r="59" spans="1:37" x14ac:dyDescent="0.25">
      <c r="A59" s="13" t="s">
        <v>98</v>
      </c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</row>
    <row r="60" spans="1:37" x14ac:dyDescent="0.25">
      <c r="A60" s="9" t="s">
        <v>99</v>
      </c>
      <c r="B60" s="11">
        <f>+B58+B59</f>
        <v>0</v>
      </c>
      <c r="C60" s="11">
        <f t="shared" ref="C60:AK60" si="13">+C58+C59</f>
        <v>0</v>
      </c>
      <c r="D60" s="11">
        <f t="shared" si="13"/>
        <v>0</v>
      </c>
      <c r="E60" s="11">
        <f t="shared" si="13"/>
        <v>0</v>
      </c>
      <c r="F60" s="11">
        <f t="shared" si="13"/>
        <v>0</v>
      </c>
      <c r="G60" s="11">
        <f t="shared" si="13"/>
        <v>0</v>
      </c>
      <c r="H60" s="11">
        <f t="shared" si="13"/>
        <v>0</v>
      </c>
      <c r="I60" s="11">
        <f t="shared" si="13"/>
        <v>0</v>
      </c>
      <c r="J60" s="11">
        <f t="shared" si="13"/>
        <v>0</v>
      </c>
      <c r="K60" s="11">
        <f t="shared" si="13"/>
        <v>0</v>
      </c>
      <c r="L60" s="11">
        <f t="shared" si="13"/>
        <v>0</v>
      </c>
      <c r="M60" s="11">
        <f t="shared" si="13"/>
        <v>0</v>
      </c>
      <c r="N60" s="11">
        <f t="shared" si="13"/>
        <v>0</v>
      </c>
      <c r="O60" s="11">
        <f t="shared" si="13"/>
        <v>0</v>
      </c>
      <c r="P60" s="11">
        <f t="shared" si="13"/>
        <v>0</v>
      </c>
      <c r="Q60" s="11">
        <f t="shared" si="13"/>
        <v>0</v>
      </c>
      <c r="R60" s="11">
        <f t="shared" si="13"/>
        <v>0</v>
      </c>
      <c r="S60" s="11">
        <f t="shared" si="13"/>
        <v>0</v>
      </c>
      <c r="T60" s="11">
        <f t="shared" si="13"/>
        <v>0</v>
      </c>
      <c r="U60" s="11">
        <f t="shared" si="13"/>
        <v>0</v>
      </c>
      <c r="V60" s="11">
        <f t="shared" si="13"/>
        <v>0</v>
      </c>
      <c r="W60" s="11">
        <f t="shared" si="13"/>
        <v>0</v>
      </c>
      <c r="X60" s="11">
        <f t="shared" si="13"/>
        <v>0</v>
      </c>
      <c r="Y60" s="11">
        <f t="shared" si="13"/>
        <v>0</v>
      </c>
      <c r="Z60" s="11">
        <f t="shared" si="13"/>
        <v>0</v>
      </c>
      <c r="AA60" s="11">
        <f t="shared" si="13"/>
        <v>0</v>
      </c>
      <c r="AB60" s="11">
        <f t="shared" si="13"/>
        <v>0</v>
      </c>
      <c r="AC60" s="11">
        <f t="shared" si="13"/>
        <v>0</v>
      </c>
      <c r="AD60" s="11">
        <f t="shared" si="13"/>
        <v>0</v>
      </c>
      <c r="AE60" s="11">
        <f t="shared" si="13"/>
        <v>0</v>
      </c>
      <c r="AF60" s="11">
        <f t="shared" si="13"/>
        <v>0</v>
      </c>
      <c r="AG60" s="11">
        <f t="shared" si="13"/>
        <v>0</v>
      </c>
      <c r="AH60" s="11">
        <f t="shared" si="13"/>
        <v>0</v>
      </c>
      <c r="AI60" s="11">
        <f t="shared" si="13"/>
        <v>0</v>
      </c>
      <c r="AJ60" s="11">
        <f t="shared" si="13"/>
        <v>0</v>
      </c>
      <c r="AK60" s="11">
        <f t="shared" si="13"/>
        <v>0</v>
      </c>
    </row>
    <row r="61" spans="1:37" x14ac:dyDescent="0.25"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</row>
    <row r="62" spans="1:37" x14ac:dyDescent="0.25">
      <c r="A62" s="13" t="s">
        <v>100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</row>
    <row r="63" spans="1:37" x14ac:dyDescent="0.25">
      <c r="A63" s="13" t="s">
        <v>310</v>
      </c>
      <c r="B63" s="11">
        <f>-Leasing!C35</f>
        <v>0</v>
      </c>
      <c r="C63" s="11">
        <f>-Leasing!D35</f>
        <v>0</v>
      </c>
      <c r="D63" s="11">
        <f>-Leasing!E35</f>
        <v>0</v>
      </c>
      <c r="E63" s="11">
        <f>-Leasing!F35</f>
        <v>-43.807955088087439</v>
      </c>
      <c r="F63" s="11">
        <f>-Leasing!G35</f>
        <v>-42.082733109482739</v>
      </c>
      <c r="G63" s="11">
        <f>-Leasing!H35</f>
        <v>-40.349113525660748</v>
      </c>
      <c r="H63" s="11">
        <f>-Leasing!I35</f>
        <v>-38.607055460853431</v>
      </c>
      <c r="I63" s="11">
        <f>-Leasing!J35</f>
        <v>-36.856517840327896</v>
      </c>
      <c r="J63" s="11">
        <f>-Leasing!K35</f>
        <v>-35.097459389417928</v>
      </c>
      <c r="K63" s="11">
        <f>-Leasing!L35</f>
        <v>-33.329838632550754</v>
      </c>
      <c r="L63" s="11">
        <f>-Leasing!M35</f>
        <v>-31.553613892269183</v>
      </c>
      <c r="M63" s="11">
        <f>-Leasing!N35</f>
        <v>-29.768743288248881</v>
      </c>
      <c r="N63" s="11">
        <f>-Leasing!O35</f>
        <v>-27.975184736310911</v>
      </c>
      <c r="O63" s="11">
        <f>-Leasing!P35</f>
        <v>-26.172895947429478</v>
      </c>
      <c r="P63" s="11">
        <f>-Leasing!Q35</f>
        <v>-24.361834426734816</v>
      </c>
      <c r="Q63" s="11">
        <f>-Leasing!R35</f>
        <v>-22.541957472511228</v>
      </c>
      <c r="R63" s="11">
        <f>-Leasing!S35</f>
        <v>-20.71322217519025</v>
      </c>
      <c r="S63" s="11">
        <f>-Leasing!T35</f>
        <v>-18.875585416338932</v>
      </c>
      <c r="T63" s="11">
        <f>-Leasing!U35</f>
        <v>-17.02900386764318</v>
      </c>
      <c r="U63" s="11">
        <f>-Leasing!V35</f>
        <v>-15.173433989886115</v>
      </c>
      <c r="V63" s="11">
        <f>-Leasing!W35</f>
        <v>-13.308832031921542</v>
      </c>
      <c r="W63" s="11">
        <f>-Leasing!X35</f>
        <v>-11.435154029642339</v>
      </c>
      <c r="X63" s="11">
        <f>-Leasing!Y35</f>
        <v>-9.5523558049438702</v>
      </c>
      <c r="Y63" s="11">
        <f>-Leasing!Z35</f>
        <v>-7.6603929646823428</v>
      </c>
      <c r="Z63" s="11">
        <f>-Leasing!AA35</f>
        <v>-5.7592208996280956</v>
      </c>
      <c r="AA63" s="11">
        <f>-Leasing!AB35</f>
        <v>-3.8487947834137803</v>
      </c>
      <c r="AB63" s="11">
        <f>-Leasing!AC35</f>
        <v>-1.9290695714774373</v>
      </c>
      <c r="AC63" s="11">
        <f>-Leasing!AD35</f>
        <v>0</v>
      </c>
      <c r="AD63" s="11">
        <f>-Leasing!AE35</f>
        <v>0</v>
      </c>
      <c r="AE63" s="11">
        <f>-Leasing!AF35</f>
        <v>0</v>
      </c>
      <c r="AF63" s="11">
        <f>-Leasing!AG35</f>
        <v>0</v>
      </c>
      <c r="AG63" s="11">
        <f>-Leasing!AH35</f>
        <v>0</v>
      </c>
      <c r="AH63" s="11">
        <f>-Leasing!AI35</f>
        <v>0</v>
      </c>
      <c r="AI63" s="11">
        <f>-Leasing!AJ35</f>
        <v>0</v>
      </c>
      <c r="AJ63" s="11">
        <f>-Leasing!AK35</f>
        <v>0</v>
      </c>
      <c r="AK63" s="11">
        <f>-Leasing!AL35</f>
        <v>0</v>
      </c>
    </row>
    <row r="64" spans="1:37" x14ac:dyDescent="0.25">
      <c r="A64" s="13" t="s">
        <v>101</v>
      </c>
      <c r="B64" s="11">
        <f>-Finanziamenti!C24</f>
        <v>0</v>
      </c>
      <c r="C64" s="11">
        <f>-Finanziamenti!D24</f>
        <v>0</v>
      </c>
      <c r="D64" s="11">
        <f>-Finanziamenti!E24</f>
        <v>0</v>
      </c>
      <c r="E64" s="11">
        <f>-Finanziamenti!F24</f>
        <v>-48.675505653430484</v>
      </c>
      <c r="F64" s="11">
        <f>-Finanziamenti!G24</f>
        <v>-46.758592343869715</v>
      </c>
      <c r="G64" s="11">
        <f>-Finanziamenti!H24</f>
        <v>-44.832348361845277</v>
      </c>
      <c r="H64" s="11">
        <f>-Finanziamenti!I24</f>
        <v>-42.896728289837142</v>
      </c>
      <c r="I64" s="11">
        <f>-Finanziamenti!J24</f>
        <v>-40.95168648925322</v>
      </c>
      <c r="J64" s="11">
        <f>-Finanziamenti!K24</f>
        <v>-38.997177099353259</v>
      </c>
      <c r="K64" s="11">
        <f>-Finanziamenti!L24</f>
        <v>-37.03315403616751</v>
      </c>
      <c r="L64" s="11">
        <f>-Finanziamenti!M24</f>
        <v>-35.059570991410204</v>
      </c>
      <c r="M64" s="11">
        <f>-Finanziamenti!N24</f>
        <v>-33.076381431387645</v>
      </c>
      <c r="N64" s="11">
        <f>-Finanziamenti!O24</f>
        <v>-31.083538595901011</v>
      </c>
      <c r="O64" s="11">
        <f>-Finanziamenti!P24</f>
        <v>-29.080995497143864</v>
      </c>
      <c r="P64" s="11">
        <f>-Finanziamenti!Q24</f>
        <v>-27.068704918594239</v>
      </c>
      <c r="Q64" s="11">
        <f>-Finanziamenti!R24</f>
        <v>-25.046619413901361</v>
      </c>
      <c r="R64" s="11">
        <f>-Finanziamenti!S24</f>
        <v>-23.014691305766942</v>
      </c>
      <c r="S64" s="11">
        <f>-Finanziamenti!T24</f>
        <v>-20.972872684821038</v>
      </c>
      <c r="T64" s="11">
        <f>-Finanziamenti!U24</f>
        <v>-18.921115408492419</v>
      </c>
      <c r="U64" s="11">
        <f>-Finanziamenti!V24</f>
        <v>-16.859371099873464</v>
      </c>
      <c r="V64" s="11">
        <f>-Finanziamenti!W24</f>
        <v>-14.787591146579492</v>
      </c>
      <c r="W64" s="11">
        <f>-Finanziamenti!X24</f>
        <v>-12.7057266996026</v>
      </c>
      <c r="X64" s="11">
        <f>-Finanziamenti!Y24</f>
        <v>-10.613728672159858</v>
      </c>
      <c r="Y64" s="11">
        <f>-Finanziamenti!Z24</f>
        <v>-8.5115477385359455</v>
      </c>
      <c r="Z64" s="11">
        <f>-Finanziamenti!AA24</f>
        <v>-6.3991343329201129</v>
      </c>
      <c r="AA64" s="11">
        <f>-Finanziamenti!AB24</f>
        <v>-4.2764386482375372</v>
      </c>
      <c r="AB64" s="11">
        <f>-Finanziamenti!AC24</f>
        <v>-2.1434106349749364</v>
      </c>
      <c r="AC64" s="11">
        <f>-Finanziamenti!AD24</f>
        <v>0</v>
      </c>
      <c r="AD64" s="11">
        <f>-Finanziamenti!AE24</f>
        <v>0</v>
      </c>
      <c r="AE64" s="11">
        <f>-Finanziamenti!AF24</f>
        <v>0</v>
      </c>
      <c r="AF64" s="11">
        <f>-Finanziamenti!AG24</f>
        <v>0</v>
      </c>
      <c r="AG64" s="11">
        <f>-Finanziamenti!AH24</f>
        <v>0</v>
      </c>
      <c r="AH64" s="11">
        <f>-Finanziamenti!AI24</f>
        <v>0</v>
      </c>
      <c r="AI64" s="11">
        <f>-Finanziamenti!AJ24</f>
        <v>0</v>
      </c>
      <c r="AJ64" s="11">
        <f>-Finanziamenti!AK24</f>
        <v>0</v>
      </c>
      <c r="AK64" s="11">
        <f>-Finanziamenti!AL24</f>
        <v>0</v>
      </c>
    </row>
    <row r="65" spans="1:37" x14ac:dyDescent="0.25">
      <c r="A65" s="13" t="s">
        <v>102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</row>
    <row r="66" spans="1:37" x14ac:dyDescent="0.25">
      <c r="A66" s="9" t="s">
        <v>103</v>
      </c>
      <c r="B66" s="21">
        <f>SUM(B62:B65)</f>
        <v>0</v>
      </c>
      <c r="C66" s="21">
        <f t="shared" ref="C66:AK66" si="14">SUM(C62:C65)</f>
        <v>0</v>
      </c>
      <c r="D66" s="21">
        <f t="shared" si="14"/>
        <v>0</v>
      </c>
      <c r="E66" s="21">
        <f t="shared" si="14"/>
        <v>-92.483460741517916</v>
      </c>
      <c r="F66" s="21">
        <f t="shared" si="14"/>
        <v>-88.841325453352454</v>
      </c>
      <c r="G66" s="21">
        <f t="shared" si="14"/>
        <v>-85.181461887506032</v>
      </c>
      <c r="H66" s="21">
        <f t="shared" si="14"/>
        <v>-81.503783750690573</v>
      </c>
      <c r="I66" s="21">
        <f t="shared" si="14"/>
        <v>-77.808204329581116</v>
      </c>
      <c r="J66" s="21">
        <f t="shared" si="14"/>
        <v>-74.094636488771187</v>
      </c>
      <c r="K66" s="21">
        <f t="shared" si="14"/>
        <v>-70.362992668718263</v>
      </c>
      <c r="L66" s="21">
        <f t="shared" si="14"/>
        <v>-66.613184883679395</v>
      </c>
      <c r="M66" s="21">
        <f t="shared" si="14"/>
        <v>-62.84512471963653</v>
      </c>
      <c r="N66" s="21">
        <f t="shared" si="14"/>
        <v>-59.058723332211926</v>
      </c>
      <c r="O66" s="21">
        <f t="shared" si="14"/>
        <v>-55.253891444573341</v>
      </c>
      <c r="P66" s="21">
        <f t="shared" si="14"/>
        <v>-51.430539345329052</v>
      </c>
      <c r="Q66" s="21">
        <f t="shared" si="14"/>
        <v>-47.588576886412589</v>
      </c>
      <c r="R66" s="21">
        <f t="shared" si="14"/>
        <v>-43.727913480957191</v>
      </c>
      <c r="S66" s="21">
        <f t="shared" si="14"/>
        <v>-39.84845810115997</v>
      </c>
      <c r="T66" s="21">
        <f t="shared" si="14"/>
        <v>-35.950119276135595</v>
      </c>
      <c r="U66" s="21">
        <f t="shared" si="14"/>
        <v>-32.032805089759577</v>
      </c>
      <c r="V66" s="21">
        <f t="shared" si="14"/>
        <v>-28.096423178501034</v>
      </c>
      <c r="W66" s="21">
        <f t="shared" si="14"/>
        <v>-24.140880729244941</v>
      </c>
      <c r="X66" s="21">
        <f t="shared" si="14"/>
        <v>-20.16608447710373</v>
      </c>
      <c r="Y66" s="21">
        <f t="shared" si="14"/>
        <v>-16.17194070321829</v>
      </c>
      <c r="Z66" s="21">
        <f t="shared" si="14"/>
        <v>-12.158355232548208</v>
      </c>
      <c r="AA66" s="21">
        <f t="shared" si="14"/>
        <v>-8.1252334316513171</v>
      </c>
      <c r="AB66" s="21">
        <f t="shared" si="14"/>
        <v>-4.072480206452374</v>
      </c>
      <c r="AC66" s="21">
        <f t="shared" si="14"/>
        <v>0</v>
      </c>
      <c r="AD66" s="21">
        <f t="shared" si="14"/>
        <v>0</v>
      </c>
      <c r="AE66" s="21">
        <f t="shared" si="14"/>
        <v>0</v>
      </c>
      <c r="AF66" s="21">
        <f t="shared" si="14"/>
        <v>0</v>
      </c>
      <c r="AG66" s="21">
        <f t="shared" si="14"/>
        <v>0</v>
      </c>
      <c r="AH66" s="21">
        <f t="shared" si="14"/>
        <v>0</v>
      </c>
      <c r="AI66" s="21">
        <f t="shared" si="14"/>
        <v>0</v>
      </c>
      <c r="AJ66" s="21">
        <f t="shared" si="14"/>
        <v>0</v>
      </c>
      <c r="AK66" s="21">
        <f t="shared" si="14"/>
        <v>0</v>
      </c>
    </row>
    <row r="67" spans="1:37" x14ac:dyDescent="0.25">
      <c r="A67" s="13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</row>
    <row r="68" spans="1:37" x14ac:dyDescent="0.25">
      <c r="A68" s="9" t="s">
        <v>104</v>
      </c>
      <c r="B68" s="10">
        <f ca="1">+B55+B60+B66</f>
        <v>379165.91666666669</v>
      </c>
      <c r="C68" s="10">
        <f t="shared" ref="C68:AK68" ca="1" si="15">+C55+C60+C66</f>
        <v>120082.58333333333</v>
      </c>
      <c r="D68" s="10">
        <f t="shared" ca="1" si="15"/>
        <v>120049.25</v>
      </c>
      <c r="E68" s="10">
        <f t="shared" ca="1" si="15"/>
        <v>119592.33324566553</v>
      </c>
      <c r="F68" s="10">
        <f t="shared" ca="1" si="15"/>
        <v>119510.91682564178</v>
      </c>
      <c r="G68" s="10">
        <f t="shared" ca="1" si="15"/>
        <v>119512.84306962381</v>
      </c>
      <c r="H68" s="10">
        <f t="shared" ca="1" si="15"/>
        <v>119514.7786896958</v>
      </c>
      <c r="I68" s="10">
        <f t="shared" ca="1" si="15"/>
        <v>119516.72373149639</v>
      </c>
      <c r="J68" s="10">
        <f t="shared" ca="1" si="15"/>
        <v>119518.67824088631</v>
      </c>
      <c r="K68" s="10">
        <f t="shared" ca="1" si="15"/>
        <v>119520.64226394948</v>
      </c>
      <c r="L68" s="10">
        <f t="shared" ca="1" si="15"/>
        <v>119522.61584699423</v>
      </c>
      <c r="M68" s="10">
        <f t="shared" ca="1" si="15"/>
        <v>119524.59903655427</v>
      </c>
      <c r="N68" s="10">
        <f t="shared" ca="1" si="15"/>
        <v>119324.03562938975</v>
      </c>
      <c r="O68" s="10">
        <f t="shared" ca="1" si="15"/>
        <v>119326.03817248851</v>
      </c>
      <c r="P68" s="10">
        <f t="shared" ca="1" si="15"/>
        <v>119328.05046306706</v>
      </c>
      <c r="Q68" s="10">
        <f t="shared" ca="1" si="15"/>
        <v>119330.07254857176</v>
      </c>
      <c r="R68" s="10">
        <f t="shared" ca="1" si="15"/>
        <v>119332.10447667989</v>
      </c>
      <c r="S68" s="10">
        <f t="shared" ca="1" si="15"/>
        <v>119334.14629530083</v>
      </c>
      <c r="T68" s="10">
        <f t="shared" ca="1" si="15"/>
        <v>119336.19805257717</v>
      </c>
      <c r="U68" s="10">
        <f t="shared" ca="1" si="15"/>
        <v>119338.25979688577</v>
      </c>
      <c r="V68" s="10">
        <f t="shared" ca="1" si="15"/>
        <v>119340.33157683907</v>
      </c>
      <c r="W68" s="10">
        <f t="shared" ca="1" si="15"/>
        <v>119342.41344128604</v>
      </c>
      <c r="X68" s="10">
        <f t="shared" ca="1" si="15"/>
        <v>119344.50543931349</v>
      </c>
      <c r="Y68" s="10">
        <f t="shared" ca="1" si="15"/>
        <v>119346.60762024712</v>
      </c>
      <c r="Z68" s="10">
        <f t="shared" ca="1" si="15"/>
        <v>124130.97206490273</v>
      </c>
      <c r="AA68" s="10">
        <f t="shared" ca="1" si="15"/>
        <v>124133.09476058741</v>
      </c>
      <c r="AB68" s="10">
        <f t="shared" ca="1" si="15"/>
        <v>123135.22778860068</v>
      </c>
      <c r="AC68" s="10">
        <f t="shared" ca="1" si="15"/>
        <v>124545.61244791668</v>
      </c>
      <c r="AD68" s="10">
        <f t="shared" ca="1" si="15"/>
        <v>124545.61244791668</v>
      </c>
      <c r="AE68" s="10">
        <f t="shared" ca="1" si="15"/>
        <v>124545.61244791668</v>
      </c>
      <c r="AF68" s="10">
        <f t="shared" ca="1" si="15"/>
        <v>124545.61244791668</v>
      </c>
      <c r="AG68" s="10">
        <f t="shared" ca="1" si="15"/>
        <v>124545.61244791668</v>
      </c>
      <c r="AH68" s="10">
        <f t="shared" ca="1" si="15"/>
        <v>124545.61244791668</v>
      </c>
      <c r="AI68" s="10">
        <f t="shared" ca="1" si="15"/>
        <v>124545.61244791668</v>
      </c>
      <c r="AJ68" s="10">
        <f t="shared" ca="1" si="15"/>
        <v>124545.61244791668</v>
      </c>
      <c r="AK68" s="10">
        <f t="shared" ca="1" si="15"/>
        <v>124545.61244791668</v>
      </c>
    </row>
    <row r="69" spans="1:37" x14ac:dyDescent="0.25">
      <c r="A69" s="9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</row>
    <row r="70" spans="1:37" x14ac:dyDescent="0.25">
      <c r="A70" s="18" t="s">
        <v>105</v>
      </c>
      <c r="B70" s="21">
        <f>+'Imposta IRes'!B16</f>
        <v>0</v>
      </c>
      <c r="C70" s="21">
        <f>+'Imposta IRes'!C16</f>
        <v>0</v>
      </c>
      <c r="D70" s="21">
        <f>+'Imposta IRes'!D16</f>
        <v>0</v>
      </c>
      <c r="E70" s="21">
        <f>+'Imposta IRes'!E16</f>
        <v>0</v>
      </c>
      <c r="F70" s="21">
        <f>+'Imposta IRes'!F16</f>
        <v>0</v>
      </c>
      <c r="G70" s="21">
        <f>+'Imposta IRes'!G16</f>
        <v>0</v>
      </c>
      <c r="H70" s="21">
        <f>+'Imposta IRes'!H16</f>
        <v>0</v>
      </c>
      <c r="I70" s="21">
        <f>+'Imposta IRes'!I16</f>
        <v>0</v>
      </c>
      <c r="J70" s="21">
        <f>+'Imposta IRes'!J16</f>
        <v>0</v>
      </c>
      <c r="K70" s="21">
        <f>+'Imposta IRes'!K16</f>
        <v>0</v>
      </c>
      <c r="L70" s="21">
        <f>+'Imposta IRes'!L16</f>
        <v>0</v>
      </c>
      <c r="M70" s="21">
        <f ca="1">+'Imposta IRes'!M16</f>
        <v>472227.35785663704</v>
      </c>
      <c r="N70" s="21">
        <f>+'Imposta IRes'!N16</f>
        <v>0</v>
      </c>
      <c r="O70" s="21">
        <f>+'Imposta IRes'!O16</f>
        <v>0</v>
      </c>
      <c r="P70" s="21">
        <f>+'Imposta IRes'!P16</f>
        <v>0</v>
      </c>
      <c r="Q70" s="21">
        <f>+'Imposta IRes'!Q16</f>
        <v>0</v>
      </c>
      <c r="R70" s="21">
        <f>+'Imposta IRes'!R16</f>
        <v>0</v>
      </c>
      <c r="S70" s="21">
        <f>+'Imposta IRes'!S16</f>
        <v>0</v>
      </c>
      <c r="T70" s="21">
        <f>+'Imposta IRes'!T16</f>
        <v>0</v>
      </c>
      <c r="U70" s="21">
        <f>+'Imposta IRes'!U16</f>
        <v>0</v>
      </c>
      <c r="V70" s="21">
        <f>+'Imposta IRes'!V16</f>
        <v>0</v>
      </c>
      <c r="W70" s="21">
        <f>+'Imposta IRes'!W16</f>
        <v>0</v>
      </c>
      <c r="X70" s="21">
        <f>+'Imposta IRes'!X16</f>
        <v>0</v>
      </c>
      <c r="Y70" s="21">
        <f ca="1">+'Imposta IRes'!Y16</f>
        <v>401280.14614841453</v>
      </c>
      <c r="Z70" s="21">
        <f>+'Imposta IRes'!Z16</f>
        <v>0</v>
      </c>
      <c r="AA70" s="21">
        <f>+'Imposta IRes'!AA16</f>
        <v>0</v>
      </c>
      <c r="AB70" s="21">
        <f>+'Imposta IRes'!AB16</f>
        <v>0</v>
      </c>
      <c r="AC70" s="21">
        <f>+'Imposta IRes'!AC16</f>
        <v>0</v>
      </c>
      <c r="AD70" s="21">
        <f>+'Imposta IRes'!AD16</f>
        <v>0</v>
      </c>
      <c r="AE70" s="21">
        <f>+'Imposta IRes'!AE16</f>
        <v>0</v>
      </c>
      <c r="AF70" s="21">
        <f>+'Imposta IRes'!AF16</f>
        <v>0</v>
      </c>
      <c r="AG70" s="21">
        <f>+'Imposta IRes'!AG16</f>
        <v>0</v>
      </c>
      <c r="AH70" s="21">
        <f>+'Imposta IRes'!AH16</f>
        <v>0</v>
      </c>
      <c r="AI70" s="21">
        <f>+'Imposta IRes'!AI16</f>
        <v>0</v>
      </c>
      <c r="AJ70" s="21">
        <f>+'Imposta IRes'!AJ16</f>
        <v>0</v>
      </c>
      <c r="AK70" s="21">
        <f ca="1">+'Imposta IRes'!AK16</f>
        <v>401357.64779424202</v>
      </c>
    </row>
    <row r="71" spans="1:37" x14ac:dyDescent="0.25">
      <c r="A71" s="18" t="s">
        <v>106</v>
      </c>
      <c r="B71" s="21">
        <f>+'Imposta Irap'!B17</f>
        <v>0</v>
      </c>
      <c r="C71" s="21">
        <f>+'Imposta Irap'!C17</f>
        <v>0</v>
      </c>
      <c r="D71" s="21">
        <f>+'Imposta Irap'!D17</f>
        <v>0</v>
      </c>
      <c r="E71" s="21">
        <f>+'Imposta Irap'!E17</f>
        <v>0</v>
      </c>
      <c r="F71" s="21">
        <f>+'Imposta Irap'!F17</f>
        <v>0</v>
      </c>
      <c r="G71" s="21">
        <f>+'Imposta Irap'!G17</f>
        <v>0</v>
      </c>
      <c r="H71" s="21">
        <f>+'Imposta Irap'!H17</f>
        <v>0</v>
      </c>
      <c r="I71" s="21">
        <f>+'Imposta Irap'!I17</f>
        <v>0</v>
      </c>
      <c r="J71" s="21">
        <f>+'Imposta Irap'!J17</f>
        <v>0</v>
      </c>
      <c r="K71" s="21">
        <f>+'Imposta Irap'!K17</f>
        <v>0</v>
      </c>
      <c r="L71" s="21">
        <f>+'Imposta Irap'!L17</f>
        <v>0</v>
      </c>
      <c r="M71" s="21">
        <f ca="1">+'Imposta Irap'!M17</f>
        <v>69501.8589898918</v>
      </c>
      <c r="N71" s="21">
        <f>+'Imposta Irap'!N17</f>
        <v>0</v>
      </c>
      <c r="O71" s="21">
        <f>+'Imposta Irap'!O17</f>
        <v>0</v>
      </c>
      <c r="P71" s="21">
        <f>+'Imposta Irap'!P17</f>
        <v>0</v>
      </c>
      <c r="Q71" s="21">
        <f>+'Imposta Irap'!Q17</f>
        <v>0</v>
      </c>
      <c r="R71" s="21">
        <f>+'Imposta Irap'!R17</f>
        <v>0</v>
      </c>
      <c r="S71" s="21">
        <f>+'Imposta Irap'!S17</f>
        <v>0</v>
      </c>
      <c r="T71" s="21">
        <f>+'Imposta Irap'!T17</f>
        <v>0</v>
      </c>
      <c r="U71" s="21">
        <f>+'Imposta Irap'!U17</f>
        <v>0</v>
      </c>
      <c r="V71" s="21">
        <f>+'Imposta Irap'!V17</f>
        <v>0</v>
      </c>
      <c r="W71" s="21">
        <f>+'Imposta Irap'!W17</f>
        <v>0</v>
      </c>
      <c r="X71" s="21">
        <f>+'Imposta Irap'!X17</f>
        <v>0</v>
      </c>
      <c r="Y71" s="21">
        <f ca="1">+'Imposta Irap'!Y17</f>
        <v>59339.120289878942</v>
      </c>
      <c r="Z71" s="21">
        <f>+'Imposta Irap'!Z17</f>
        <v>0</v>
      </c>
      <c r="AA71" s="21">
        <f>+'Imposta Irap'!AA17</f>
        <v>0</v>
      </c>
      <c r="AB71" s="21">
        <f>+'Imposta Irap'!AB17</f>
        <v>0</v>
      </c>
      <c r="AC71" s="21">
        <f>+'Imposta Irap'!AC17</f>
        <v>0</v>
      </c>
      <c r="AD71" s="21">
        <f>+'Imposta Irap'!AD17</f>
        <v>0</v>
      </c>
      <c r="AE71" s="21">
        <f>+'Imposta Irap'!AE17</f>
        <v>0</v>
      </c>
      <c r="AF71" s="21">
        <f>+'Imposta Irap'!AF17</f>
        <v>0</v>
      </c>
      <c r="AG71" s="21">
        <f>+'Imposta Irap'!AG17</f>
        <v>0</v>
      </c>
      <c r="AH71" s="21">
        <f>+'Imposta Irap'!AH17</f>
        <v>0</v>
      </c>
      <c r="AI71" s="21">
        <f>+'Imposta Irap'!AI17</f>
        <v>0</v>
      </c>
      <c r="AJ71" s="21">
        <f>+'Imposta Irap'!AJ17</f>
        <v>0</v>
      </c>
      <c r="AK71" s="21">
        <f ca="1">+'Imposta Irap'!AK17</f>
        <v>59435.485720229248</v>
      </c>
    </row>
    <row r="72" spans="1:37" s="20" customFormat="1" x14ac:dyDescent="0.25">
      <c r="A72" s="9" t="s">
        <v>107</v>
      </c>
      <c r="B72" s="11">
        <f ca="1">+B68-B70-B71</f>
        <v>379165.91666666669</v>
      </c>
      <c r="C72" s="11">
        <f t="shared" ref="C72:AK72" ca="1" si="16">+C68-C70-C71</f>
        <v>120082.58333333333</v>
      </c>
      <c r="D72" s="11">
        <f t="shared" ca="1" si="16"/>
        <v>120049.25</v>
      </c>
      <c r="E72" s="11">
        <f t="shared" ca="1" si="16"/>
        <v>119592.33324566553</v>
      </c>
      <c r="F72" s="11">
        <f t="shared" ca="1" si="16"/>
        <v>119510.91682564178</v>
      </c>
      <c r="G72" s="11">
        <f t="shared" ca="1" si="16"/>
        <v>119512.84306962381</v>
      </c>
      <c r="H72" s="11">
        <f t="shared" ca="1" si="16"/>
        <v>119514.7786896958</v>
      </c>
      <c r="I72" s="11">
        <f t="shared" ca="1" si="16"/>
        <v>119516.72373149639</v>
      </c>
      <c r="J72" s="11">
        <f t="shared" ca="1" si="16"/>
        <v>119518.67824088631</v>
      </c>
      <c r="K72" s="11">
        <f t="shared" ca="1" si="16"/>
        <v>119520.64226394948</v>
      </c>
      <c r="L72" s="11">
        <f t="shared" ca="1" si="16"/>
        <v>119522.61584699423</v>
      </c>
      <c r="M72" s="11">
        <f t="shared" ca="1" si="16"/>
        <v>-422204.61780997459</v>
      </c>
      <c r="N72" s="11">
        <f t="shared" ca="1" si="16"/>
        <v>119324.03562938975</v>
      </c>
      <c r="O72" s="11">
        <f t="shared" ca="1" si="16"/>
        <v>119326.03817248851</v>
      </c>
      <c r="P72" s="11">
        <f t="shared" ca="1" si="16"/>
        <v>119328.05046306706</v>
      </c>
      <c r="Q72" s="11">
        <f t="shared" ca="1" si="16"/>
        <v>119330.07254857176</v>
      </c>
      <c r="R72" s="11">
        <f t="shared" ca="1" si="16"/>
        <v>119332.10447667989</v>
      </c>
      <c r="S72" s="11">
        <f t="shared" ca="1" si="16"/>
        <v>119334.14629530083</v>
      </c>
      <c r="T72" s="11">
        <f t="shared" ca="1" si="16"/>
        <v>119336.19805257717</v>
      </c>
      <c r="U72" s="11">
        <f t="shared" ca="1" si="16"/>
        <v>119338.25979688577</v>
      </c>
      <c r="V72" s="11">
        <f t="shared" ca="1" si="16"/>
        <v>119340.33157683907</v>
      </c>
      <c r="W72" s="11">
        <f t="shared" ca="1" si="16"/>
        <v>119342.41344128604</v>
      </c>
      <c r="X72" s="11">
        <f t="shared" ca="1" si="16"/>
        <v>119344.50543931349</v>
      </c>
      <c r="Y72" s="11">
        <f t="shared" ca="1" si="16"/>
        <v>-341272.65881804633</v>
      </c>
      <c r="Z72" s="11">
        <f t="shared" ca="1" si="16"/>
        <v>124130.97206490273</v>
      </c>
      <c r="AA72" s="11">
        <f t="shared" ca="1" si="16"/>
        <v>124133.09476058741</v>
      </c>
      <c r="AB72" s="11">
        <f t="shared" ca="1" si="16"/>
        <v>123135.22778860068</v>
      </c>
      <c r="AC72" s="11">
        <f t="shared" ca="1" si="16"/>
        <v>124545.61244791668</v>
      </c>
      <c r="AD72" s="11">
        <f t="shared" ca="1" si="16"/>
        <v>124545.61244791668</v>
      </c>
      <c r="AE72" s="11">
        <f t="shared" ca="1" si="16"/>
        <v>124545.61244791668</v>
      </c>
      <c r="AF72" s="11">
        <f t="shared" ca="1" si="16"/>
        <v>124545.61244791668</v>
      </c>
      <c r="AG72" s="11">
        <f t="shared" ca="1" si="16"/>
        <v>124545.61244791668</v>
      </c>
      <c r="AH72" s="11">
        <f t="shared" ca="1" si="16"/>
        <v>124545.61244791668</v>
      </c>
      <c r="AI72" s="11">
        <f t="shared" ca="1" si="16"/>
        <v>124545.61244791668</v>
      </c>
      <c r="AJ72" s="11">
        <f t="shared" ca="1" si="16"/>
        <v>124545.61244791668</v>
      </c>
      <c r="AK72" s="11">
        <f t="shared" ca="1" si="16"/>
        <v>-336247.52106655459</v>
      </c>
    </row>
    <row r="73" spans="1:37" x14ac:dyDescent="0.25">
      <c r="A73" s="13"/>
      <c r="B73" s="11"/>
    </row>
    <row r="74" spans="1:37" x14ac:dyDescent="0.25">
      <c r="A74" s="13"/>
      <c r="B74" s="10"/>
    </row>
    <row r="75" spans="1:37" x14ac:dyDescent="0.25">
      <c r="A75" s="13"/>
      <c r="B75" s="10"/>
    </row>
    <row r="76" spans="1:37" x14ac:dyDescent="0.25">
      <c r="A76" s="13"/>
      <c r="B76" s="10"/>
    </row>
    <row r="77" spans="1:37" x14ac:dyDescent="0.25">
      <c r="A77" s="13"/>
      <c r="B77" s="10"/>
    </row>
    <row r="78" spans="1:37" x14ac:dyDescent="0.25">
      <c r="A78" s="13"/>
      <c r="B78" s="10"/>
    </row>
    <row r="79" spans="1:37" x14ac:dyDescent="0.25">
      <c r="A79" s="13"/>
      <c r="B79" s="11"/>
    </row>
    <row r="80" spans="1:37" x14ac:dyDescent="0.25">
      <c r="A80" s="13"/>
      <c r="B80" s="10"/>
    </row>
    <row r="81" spans="1:2" x14ac:dyDescent="0.25">
      <c r="A81" s="13"/>
      <c r="B81" s="10"/>
    </row>
    <row r="82" spans="1:2" x14ac:dyDescent="0.25">
      <c r="A82" s="13"/>
      <c r="B82" s="10"/>
    </row>
    <row r="83" spans="1:2" x14ac:dyDescent="0.25">
      <c r="A83" s="13"/>
      <c r="B83" s="10"/>
    </row>
    <row r="84" spans="1:2" x14ac:dyDescent="0.25">
      <c r="A84" s="13"/>
      <c r="B84" s="10"/>
    </row>
    <row r="85" spans="1:2" x14ac:dyDescent="0.25">
      <c r="A85" s="13"/>
      <c r="B85" s="10"/>
    </row>
    <row r="86" spans="1:2" x14ac:dyDescent="0.25">
      <c r="A86" s="13"/>
      <c r="B86" s="10"/>
    </row>
    <row r="87" spans="1:2" x14ac:dyDescent="0.25">
      <c r="A87" s="13"/>
      <c r="B87" s="11"/>
    </row>
    <row r="88" spans="1:2" x14ac:dyDescent="0.25">
      <c r="A88" s="13"/>
      <c r="B88" s="10"/>
    </row>
    <row r="89" spans="1:2" x14ac:dyDescent="0.25">
      <c r="A89" s="13"/>
      <c r="B89" s="10"/>
    </row>
    <row r="90" spans="1:2" x14ac:dyDescent="0.25">
      <c r="A90" s="13"/>
      <c r="B90" s="10"/>
    </row>
    <row r="91" spans="1:2" x14ac:dyDescent="0.25">
      <c r="A91" s="13"/>
      <c r="B91" s="10"/>
    </row>
    <row r="92" spans="1:2" x14ac:dyDescent="0.25">
      <c r="A92" s="13"/>
      <c r="B92" s="10"/>
    </row>
    <row r="93" spans="1:2" x14ac:dyDescent="0.25">
      <c r="A93" s="13"/>
      <c r="B93" s="10"/>
    </row>
    <row r="94" spans="1:2" x14ac:dyDescent="0.25">
      <c r="A94" s="13"/>
      <c r="B94" s="10"/>
    </row>
    <row r="95" spans="1:2" x14ac:dyDescent="0.25">
      <c r="A95" s="9"/>
      <c r="B95" s="11"/>
    </row>
    <row r="96" spans="1:2" x14ac:dyDescent="0.25">
      <c r="A96" s="13"/>
      <c r="B96" s="17"/>
    </row>
    <row r="97" spans="1:2" x14ac:dyDescent="0.25">
      <c r="A97" s="9"/>
      <c r="B97" s="11"/>
    </row>
    <row r="98" spans="1:2" x14ac:dyDescent="0.25">
      <c r="A98" s="13"/>
      <c r="B98" s="10"/>
    </row>
    <row r="99" spans="1:2" x14ac:dyDescent="0.25">
      <c r="A99" s="18"/>
      <c r="B99" s="10"/>
    </row>
    <row r="100" spans="1:2" x14ac:dyDescent="0.25">
      <c r="A100" s="13"/>
      <c r="B100" s="17"/>
    </row>
    <row r="101" spans="1:2" x14ac:dyDescent="0.25">
      <c r="A101" s="9"/>
      <c r="B101" s="11"/>
    </row>
    <row r="102" spans="1:2" x14ac:dyDescent="0.25">
      <c r="A102" s="13"/>
      <c r="B102" s="10"/>
    </row>
    <row r="103" spans="1:2" x14ac:dyDescent="0.25">
      <c r="A103" s="13"/>
      <c r="B103" s="10"/>
    </row>
    <row r="104" spans="1:2" x14ac:dyDescent="0.25">
      <c r="A104" s="13"/>
      <c r="B104" s="10"/>
    </row>
    <row r="105" spans="1:2" x14ac:dyDescent="0.25">
      <c r="A105" s="13"/>
      <c r="B105" s="17"/>
    </row>
    <row r="106" spans="1:2" x14ac:dyDescent="0.25">
      <c r="A106" s="9"/>
      <c r="B106" s="11"/>
    </row>
    <row r="107" spans="1:2" x14ac:dyDescent="0.25">
      <c r="A107" s="9"/>
      <c r="B107" s="16"/>
    </row>
    <row r="108" spans="1:2" x14ac:dyDescent="0.25">
      <c r="A108" s="13"/>
      <c r="B108" s="10"/>
    </row>
    <row r="109" spans="1:2" x14ac:dyDescent="0.25">
      <c r="A109" s="13"/>
      <c r="B109" s="10"/>
    </row>
    <row r="110" spans="1:2" x14ac:dyDescent="0.25">
      <c r="A110" s="9"/>
      <c r="B110" s="11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M25"/>
  <sheetViews>
    <sheetView showGridLines="0" workbookViewId="0">
      <selection activeCell="C9" sqref="C9"/>
    </sheetView>
  </sheetViews>
  <sheetFormatPr defaultRowHeight="15" x14ac:dyDescent="0.25"/>
  <cols>
    <col min="2" max="2" width="21.5703125" bestFit="1" customWidth="1"/>
    <col min="4" max="4" width="10.5703125" bestFit="1" customWidth="1"/>
    <col min="5" max="39" width="11.5703125" bestFit="1" customWidth="1"/>
  </cols>
  <sheetData>
    <row r="1" spans="2:39" x14ac:dyDescent="0.25">
      <c r="B1" s="20" t="s">
        <v>112</v>
      </c>
      <c r="D1" s="33">
        <f>+CEm!B2</f>
        <v>41640</v>
      </c>
      <c r="E1" s="33">
        <f>+CEm!C2</f>
        <v>41698</v>
      </c>
      <c r="F1" s="33">
        <f>+CEm!D2</f>
        <v>41729</v>
      </c>
      <c r="G1" s="33">
        <f>+CEm!E2</f>
        <v>41759</v>
      </c>
      <c r="H1" s="33">
        <f>+CEm!F2</f>
        <v>41790</v>
      </c>
      <c r="I1" s="33">
        <f>+CEm!G2</f>
        <v>41820</v>
      </c>
      <c r="J1" s="33">
        <f>+CEm!H2</f>
        <v>41851</v>
      </c>
      <c r="K1" s="33">
        <f>+CEm!I2</f>
        <v>41882</v>
      </c>
      <c r="L1" s="33">
        <f>+CEm!J2</f>
        <v>41912</v>
      </c>
      <c r="M1" s="33">
        <f>+CEm!K2</f>
        <v>41943</v>
      </c>
      <c r="N1" s="33">
        <f>+CEm!L2</f>
        <v>41973</v>
      </c>
      <c r="O1" s="33">
        <f>+CEm!M2</f>
        <v>42004</v>
      </c>
      <c r="P1" s="33">
        <f>+CEm!N2</f>
        <v>42035</v>
      </c>
      <c r="Q1" s="33">
        <f>+CEm!O2</f>
        <v>42063</v>
      </c>
      <c r="R1" s="33">
        <f>+CEm!P2</f>
        <v>42094</v>
      </c>
      <c r="S1" s="33">
        <f>+CEm!Q2</f>
        <v>42124</v>
      </c>
      <c r="T1" s="33">
        <f>+CEm!R2</f>
        <v>42155</v>
      </c>
      <c r="U1" s="33">
        <f>+CEm!S2</f>
        <v>42185</v>
      </c>
      <c r="V1" s="33">
        <f>+CEm!T2</f>
        <v>42216</v>
      </c>
      <c r="W1" s="33">
        <f>+CEm!U2</f>
        <v>42247</v>
      </c>
      <c r="X1" s="33">
        <f>+CEm!V2</f>
        <v>42277</v>
      </c>
      <c r="Y1" s="33">
        <f>+CEm!W2</f>
        <v>42308</v>
      </c>
      <c r="Z1" s="33">
        <f>+CEm!X2</f>
        <v>42338</v>
      </c>
      <c r="AA1" s="33">
        <f>+CEm!Y2</f>
        <v>42369</v>
      </c>
      <c r="AB1" s="33">
        <f>+CEm!Z2</f>
        <v>42400</v>
      </c>
      <c r="AC1" s="33">
        <f>+CEm!AA2</f>
        <v>42429</v>
      </c>
      <c r="AD1" s="33">
        <f>+CEm!AB2</f>
        <v>42460</v>
      </c>
      <c r="AE1" s="33">
        <f>+CEm!AC2</f>
        <v>42490</v>
      </c>
      <c r="AF1" s="33">
        <f>+CEm!AD2</f>
        <v>42521</v>
      </c>
      <c r="AG1" s="33">
        <f>+CEm!AE2</f>
        <v>42551</v>
      </c>
      <c r="AH1" s="33">
        <f>+CEm!AF2</f>
        <v>42582</v>
      </c>
      <c r="AI1" s="33">
        <f>+CEm!AG2</f>
        <v>42613</v>
      </c>
      <c r="AJ1" s="33">
        <f>+CEm!AH2</f>
        <v>42643</v>
      </c>
      <c r="AK1" s="33">
        <f>+CEm!AI2</f>
        <v>42674</v>
      </c>
      <c r="AL1" s="33">
        <f>+CEm!AJ2</f>
        <v>42704</v>
      </c>
      <c r="AM1" s="33">
        <f>+CEm!AK2</f>
        <v>42735</v>
      </c>
    </row>
    <row r="2" spans="2:39" x14ac:dyDescent="0.25">
      <c r="B2" t="s">
        <v>114</v>
      </c>
      <c r="D2" s="27">
        <f>+Vendite!D204</f>
        <v>55165</v>
      </c>
      <c r="E2" s="27">
        <f>+Vendite!E204</f>
        <v>269385</v>
      </c>
      <c r="F2" s="27">
        <f>+Vendite!F204</f>
        <v>297215</v>
      </c>
      <c r="G2" s="27">
        <f>+Vendite!G204</f>
        <v>308215</v>
      </c>
      <c r="H2" s="27">
        <f>+Vendite!H204</f>
        <v>308215</v>
      </c>
      <c r="I2" s="27">
        <f>+Vendite!I204</f>
        <v>308215</v>
      </c>
      <c r="J2" s="27">
        <f>+Vendite!J204</f>
        <v>308215</v>
      </c>
      <c r="K2" s="27">
        <f>+Vendite!K204</f>
        <v>308215</v>
      </c>
      <c r="L2" s="27">
        <f>+Vendite!L204</f>
        <v>308215</v>
      </c>
      <c r="M2" s="27">
        <f>+Vendite!M204</f>
        <v>308215</v>
      </c>
      <c r="N2" s="27">
        <f>+Vendite!N204</f>
        <v>308215</v>
      </c>
      <c r="O2" s="27">
        <f>+Vendite!O204</f>
        <v>308215</v>
      </c>
      <c r="P2" s="27">
        <f>+Vendite!P204</f>
        <v>308215</v>
      </c>
      <c r="Q2" s="27">
        <f>+Vendite!Q204</f>
        <v>308215</v>
      </c>
      <c r="R2" s="27">
        <f>+Vendite!R204</f>
        <v>308215</v>
      </c>
      <c r="S2" s="27">
        <f>+Vendite!S204</f>
        <v>308215</v>
      </c>
      <c r="T2" s="27">
        <f>+Vendite!T204</f>
        <v>308215</v>
      </c>
      <c r="U2" s="27">
        <f>+Vendite!U204</f>
        <v>308215</v>
      </c>
      <c r="V2" s="27">
        <f>+Vendite!V204</f>
        <v>308215</v>
      </c>
      <c r="W2" s="27">
        <f>+Vendite!W204</f>
        <v>308215</v>
      </c>
      <c r="X2" s="27">
        <f>+Vendite!X204</f>
        <v>308215</v>
      </c>
      <c r="Y2" s="27">
        <f>+Vendite!Y204</f>
        <v>308215</v>
      </c>
      <c r="Z2" s="27">
        <f>+Vendite!Z204</f>
        <v>308215</v>
      </c>
      <c r="AA2" s="27">
        <f>+Vendite!AA204</f>
        <v>308215</v>
      </c>
      <c r="AB2" s="27">
        <f>+Vendite!AB204</f>
        <v>308215</v>
      </c>
      <c r="AC2" s="27">
        <f>+Vendite!AC204</f>
        <v>308215</v>
      </c>
      <c r="AD2" s="27">
        <f>+Vendite!AD204</f>
        <v>308215</v>
      </c>
      <c r="AE2" s="27">
        <f>+Vendite!AE204</f>
        <v>308215</v>
      </c>
      <c r="AF2" s="27">
        <f>+Vendite!AF204</f>
        <v>308215</v>
      </c>
      <c r="AG2" s="27">
        <f>+Vendite!AG204</f>
        <v>308215</v>
      </c>
      <c r="AH2" s="27">
        <f>+Vendite!AH204</f>
        <v>308215</v>
      </c>
      <c r="AI2" s="27">
        <f>+Vendite!AI204</f>
        <v>308215</v>
      </c>
      <c r="AJ2" s="27">
        <f>+Vendite!AJ204</f>
        <v>308215</v>
      </c>
      <c r="AK2" s="27">
        <f>+Vendite!AK204</f>
        <v>308215</v>
      </c>
      <c r="AL2" s="27">
        <f>+Vendite!AL204</f>
        <v>308215</v>
      </c>
      <c r="AM2" s="27">
        <f>+Vendite!AM204</f>
        <v>308215</v>
      </c>
    </row>
    <row r="3" spans="2:39" x14ac:dyDescent="0.25">
      <c r="B3" t="s">
        <v>124</v>
      </c>
      <c r="D3" s="19">
        <f>+Finanziamenti!C26</f>
        <v>0</v>
      </c>
      <c r="E3" s="19">
        <f>+Finanziamenti!D26</f>
        <v>0</v>
      </c>
      <c r="F3" s="19">
        <f>+Finanziamenti!E26</f>
        <v>10000</v>
      </c>
      <c r="G3" s="19">
        <f>+Finanziamenti!F26</f>
        <v>0</v>
      </c>
      <c r="H3" s="19">
        <f>+Finanziamenti!G26</f>
        <v>0</v>
      </c>
      <c r="I3" s="19">
        <f>+Finanziamenti!H26</f>
        <v>0</v>
      </c>
      <c r="J3" s="19">
        <f>+Finanziamenti!I26</f>
        <v>0</v>
      </c>
      <c r="K3" s="19">
        <f>+Finanziamenti!J26</f>
        <v>0</v>
      </c>
      <c r="L3" s="19">
        <f>+Finanziamenti!K26</f>
        <v>0</v>
      </c>
      <c r="M3" s="19">
        <f>+Finanziamenti!L26</f>
        <v>0</v>
      </c>
      <c r="N3" s="19">
        <f>+Finanziamenti!M26</f>
        <v>0</v>
      </c>
      <c r="O3" s="19">
        <f>+Finanziamenti!N26</f>
        <v>0</v>
      </c>
      <c r="P3" s="19">
        <f>+Finanziamenti!O26</f>
        <v>0</v>
      </c>
      <c r="Q3" s="19">
        <f>+Finanziamenti!P26</f>
        <v>0</v>
      </c>
      <c r="R3" s="19">
        <f>+Finanziamenti!Q26</f>
        <v>0</v>
      </c>
      <c r="S3" s="19">
        <f>+Finanziamenti!R26</f>
        <v>0</v>
      </c>
      <c r="T3" s="19">
        <f>+Finanziamenti!S26</f>
        <v>0</v>
      </c>
      <c r="U3" s="19">
        <f>+Finanziamenti!T26</f>
        <v>0</v>
      </c>
      <c r="V3" s="19">
        <f>+Finanziamenti!U26</f>
        <v>0</v>
      </c>
      <c r="W3" s="19">
        <f>+Finanziamenti!V26</f>
        <v>0</v>
      </c>
      <c r="X3" s="19">
        <f>+Finanziamenti!W26</f>
        <v>0</v>
      </c>
      <c r="Y3" s="19">
        <f>+Finanziamenti!X26</f>
        <v>0</v>
      </c>
      <c r="Z3" s="19">
        <f>+Finanziamenti!Y26</f>
        <v>0</v>
      </c>
      <c r="AA3" s="19">
        <f>+Finanziamenti!Z26</f>
        <v>0</v>
      </c>
      <c r="AB3" s="19">
        <f>+Finanziamenti!AA26</f>
        <v>0</v>
      </c>
      <c r="AC3" s="19">
        <f>+Finanziamenti!AB26</f>
        <v>0</v>
      </c>
      <c r="AD3" s="19">
        <f>+Finanziamenti!AC26</f>
        <v>0</v>
      </c>
      <c r="AE3" s="19">
        <f>+Finanziamenti!AD26</f>
        <v>0</v>
      </c>
      <c r="AF3" s="19">
        <f>+Finanziamenti!AE26</f>
        <v>0</v>
      </c>
      <c r="AG3" s="19">
        <f>+Finanziamenti!AF26</f>
        <v>0</v>
      </c>
      <c r="AH3" s="19">
        <f>+Finanziamenti!AG26</f>
        <v>0</v>
      </c>
      <c r="AI3" s="19">
        <f>+Finanziamenti!AH26</f>
        <v>0</v>
      </c>
      <c r="AJ3" s="19">
        <f>+Finanziamenti!AI26</f>
        <v>0</v>
      </c>
      <c r="AK3" s="19">
        <f>+Finanziamenti!AJ26</f>
        <v>0</v>
      </c>
      <c r="AL3" s="19">
        <f>+Finanziamenti!AK26</f>
        <v>0</v>
      </c>
      <c r="AM3" s="19">
        <f>+Finanziamenti!AL26</f>
        <v>0</v>
      </c>
    </row>
    <row r="4" spans="2:39" x14ac:dyDescent="0.25">
      <c r="B4" t="s">
        <v>127</v>
      </c>
      <c r="D4" s="27">
        <f>+'Capitale Sociale'!C4</f>
        <v>10000</v>
      </c>
      <c r="E4" s="27">
        <f>+'Capitale Sociale'!D4</f>
        <v>0</v>
      </c>
      <c r="F4" s="27">
        <f>+'Capitale Sociale'!E4</f>
        <v>0</v>
      </c>
      <c r="G4" s="27">
        <f>+'Capitale Sociale'!F4</f>
        <v>0</v>
      </c>
      <c r="H4" s="27">
        <f>+'Capitale Sociale'!G4</f>
        <v>0</v>
      </c>
      <c r="I4" s="27">
        <f>+'Capitale Sociale'!H4</f>
        <v>0</v>
      </c>
      <c r="J4" s="27">
        <f>+'Capitale Sociale'!I4</f>
        <v>0</v>
      </c>
      <c r="K4" s="27">
        <f>+'Capitale Sociale'!J4</f>
        <v>0</v>
      </c>
      <c r="L4" s="27">
        <f>+'Capitale Sociale'!K4</f>
        <v>0</v>
      </c>
      <c r="M4" s="27">
        <f>+'Capitale Sociale'!L4</f>
        <v>0</v>
      </c>
      <c r="N4" s="27">
        <f>+'Capitale Sociale'!M4</f>
        <v>0</v>
      </c>
      <c r="O4" s="27">
        <f>+'Capitale Sociale'!N4</f>
        <v>0</v>
      </c>
      <c r="P4" s="27">
        <f>+'Capitale Sociale'!O4</f>
        <v>0</v>
      </c>
      <c r="Q4" s="27">
        <f>+'Capitale Sociale'!P4</f>
        <v>0</v>
      </c>
      <c r="R4" s="27">
        <f>+'Capitale Sociale'!Q4</f>
        <v>0</v>
      </c>
      <c r="S4" s="27">
        <f>+'Capitale Sociale'!R4</f>
        <v>0</v>
      </c>
      <c r="T4" s="27">
        <f>+'Capitale Sociale'!S4</f>
        <v>0</v>
      </c>
      <c r="U4" s="27">
        <f>+'Capitale Sociale'!T4</f>
        <v>0</v>
      </c>
      <c r="V4" s="27">
        <f>+'Capitale Sociale'!U4</f>
        <v>0</v>
      </c>
      <c r="W4" s="27">
        <f>+'Capitale Sociale'!V4</f>
        <v>0</v>
      </c>
      <c r="X4" s="27">
        <f>+'Capitale Sociale'!W4</f>
        <v>0</v>
      </c>
      <c r="Y4" s="27">
        <f>+'Capitale Sociale'!X4</f>
        <v>0</v>
      </c>
      <c r="Z4" s="27">
        <f>+'Capitale Sociale'!Y4</f>
        <v>0</v>
      </c>
      <c r="AA4" s="27">
        <f>+'Capitale Sociale'!Z4</f>
        <v>0</v>
      </c>
      <c r="AB4" s="27">
        <f>+'Capitale Sociale'!AA4</f>
        <v>0</v>
      </c>
      <c r="AC4" s="27">
        <f>+'Capitale Sociale'!AB4</f>
        <v>0</v>
      </c>
      <c r="AD4" s="27">
        <f>+'Capitale Sociale'!AC4</f>
        <v>0</v>
      </c>
      <c r="AE4" s="27">
        <f>+'Capitale Sociale'!AD4</f>
        <v>0</v>
      </c>
      <c r="AF4" s="27">
        <f>+'Capitale Sociale'!AE4</f>
        <v>0</v>
      </c>
      <c r="AG4" s="27">
        <f>+'Capitale Sociale'!AF4</f>
        <v>0</v>
      </c>
      <c r="AH4" s="27">
        <f>+'Capitale Sociale'!AG4</f>
        <v>0</v>
      </c>
      <c r="AI4" s="27">
        <f>+'Capitale Sociale'!AH4</f>
        <v>0</v>
      </c>
      <c r="AJ4" s="27">
        <f>+'Capitale Sociale'!AI4</f>
        <v>0</v>
      </c>
      <c r="AK4" s="27">
        <f>+'Capitale Sociale'!AJ4</f>
        <v>0</v>
      </c>
      <c r="AL4" s="27">
        <f>+'Capitale Sociale'!AK4</f>
        <v>0</v>
      </c>
      <c r="AM4" s="27">
        <f>+'Capitale Sociale'!AL4</f>
        <v>0</v>
      </c>
    </row>
    <row r="5" spans="2:39" x14ac:dyDescent="0.25">
      <c r="B5" t="s">
        <v>304</v>
      </c>
      <c r="D5" s="19">
        <f>+Leasing!C29</f>
        <v>0</v>
      </c>
      <c r="E5" s="19">
        <f>+Leasing!D29</f>
        <v>0</v>
      </c>
      <c r="F5" s="19">
        <f>+Leasing!E29</f>
        <v>0</v>
      </c>
      <c r="G5" s="19">
        <f>+Leasing!F29</f>
        <v>0</v>
      </c>
      <c r="H5" s="19">
        <f>+Leasing!G29</f>
        <v>0</v>
      </c>
      <c r="I5" s="19">
        <f>+Leasing!H29</f>
        <v>0</v>
      </c>
      <c r="J5" s="19">
        <f>+Leasing!I29</f>
        <v>0</v>
      </c>
      <c r="K5" s="19">
        <f>+Leasing!J29</f>
        <v>0</v>
      </c>
      <c r="L5" s="19">
        <f>+Leasing!K29</f>
        <v>0</v>
      </c>
      <c r="M5" s="19">
        <f>+Leasing!L29</f>
        <v>0</v>
      </c>
      <c r="N5" s="19">
        <f>+Leasing!M29</f>
        <v>0</v>
      </c>
      <c r="O5" s="19">
        <f>+Leasing!N29</f>
        <v>0</v>
      </c>
      <c r="P5" s="19">
        <f>+Leasing!O29</f>
        <v>0</v>
      </c>
      <c r="Q5" s="19">
        <f>+Leasing!P29</f>
        <v>0</v>
      </c>
      <c r="R5" s="19">
        <f>+Leasing!Q29</f>
        <v>0</v>
      </c>
      <c r="S5" s="19">
        <f>+Leasing!R29</f>
        <v>0</v>
      </c>
      <c r="T5" s="19">
        <f>+Leasing!S29</f>
        <v>0</v>
      </c>
      <c r="U5" s="19">
        <f>+Leasing!T29</f>
        <v>0</v>
      </c>
      <c r="V5" s="19">
        <f>+Leasing!U29</f>
        <v>0</v>
      </c>
      <c r="W5" s="19">
        <f>+Leasing!V29</f>
        <v>0</v>
      </c>
      <c r="X5" s="19">
        <f>+Leasing!W29</f>
        <v>0</v>
      </c>
      <c r="Y5" s="19">
        <f>+Leasing!X29</f>
        <v>0</v>
      </c>
      <c r="Z5" s="19">
        <f>+Leasing!Y29</f>
        <v>0</v>
      </c>
      <c r="AA5" s="19">
        <f>+Leasing!Z29</f>
        <v>0</v>
      </c>
      <c r="AB5" s="19">
        <f>+Leasing!AA29</f>
        <v>0</v>
      </c>
      <c r="AC5" s="19">
        <f>+Leasing!AB29</f>
        <v>0</v>
      </c>
      <c r="AD5" s="19">
        <f>+Leasing!AC29</f>
        <v>0</v>
      </c>
      <c r="AE5" s="19">
        <f>+Leasing!AD29</f>
        <v>0</v>
      </c>
      <c r="AF5" s="19">
        <f>+Leasing!AE29</f>
        <v>0</v>
      </c>
      <c r="AG5" s="19">
        <f>+Leasing!AF29</f>
        <v>0</v>
      </c>
      <c r="AH5" s="19">
        <f>+Leasing!AG29</f>
        <v>0</v>
      </c>
      <c r="AI5" s="19">
        <f>+Leasing!AH29</f>
        <v>0</v>
      </c>
      <c r="AJ5" s="19">
        <f>+Leasing!AI29</f>
        <v>0</v>
      </c>
      <c r="AK5" s="19">
        <f>+Leasing!AJ29</f>
        <v>0</v>
      </c>
      <c r="AL5" s="19">
        <f>+Leasing!AK29</f>
        <v>0</v>
      </c>
      <c r="AM5" s="19">
        <f>+Leasing!AL29</f>
        <v>0</v>
      </c>
    </row>
    <row r="6" spans="2:39" x14ac:dyDescent="0.25"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</row>
    <row r="7" spans="2:39" x14ac:dyDescent="0.25"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</row>
    <row r="8" spans="2:39" x14ac:dyDescent="0.25"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</row>
    <row r="9" spans="2:39" x14ac:dyDescent="0.25"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</row>
    <row r="10" spans="2:39" x14ac:dyDescent="0.25">
      <c r="B10" s="20" t="s">
        <v>108</v>
      </c>
      <c r="D10" s="19">
        <f>+SUM(D2:D9)</f>
        <v>65165</v>
      </c>
      <c r="E10" s="19">
        <f t="shared" ref="E10:R10" si="0">+SUM(E2:E9)</f>
        <v>269385</v>
      </c>
      <c r="F10" s="19">
        <f t="shared" si="0"/>
        <v>307215</v>
      </c>
      <c r="G10" s="19">
        <f t="shared" si="0"/>
        <v>308215</v>
      </c>
      <c r="H10" s="19">
        <f t="shared" si="0"/>
        <v>308215</v>
      </c>
      <c r="I10" s="19">
        <f t="shared" si="0"/>
        <v>308215</v>
      </c>
      <c r="J10" s="19">
        <f t="shared" si="0"/>
        <v>308215</v>
      </c>
      <c r="K10" s="19">
        <f t="shared" si="0"/>
        <v>308215</v>
      </c>
      <c r="L10" s="19">
        <f t="shared" si="0"/>
        <v>308215</v>
      </c>
      <c r="M10" s="19">
        <f t="shared" si="0"/>
        <v>308215</v>
      </c>
      <c r="N10" s="19">
        <f t="shared" si="0"/>
        <v>308215</v>
      </c>
      <c r="O10" s="19">
        <f t="shared" si="0"/>
        <v>308215</v>
      </c>
      <c r="P10" s="19">
        <f t="shared" si="0"/>
        <v>308215</v>
      </c>
      <c r="Q10" s="19">
        <f t="shared" si="0"/>
        <v>308215</v>
      </c>
      <c r="R10" s="19">
        <f t="shared" si="0"/>
        <v>308215</v>
      </c>
      <c r="S10" s="19">
        <f t="shared" ref="S10" si="1">+SUM(S2:S9)</f>
        <v>308215</v>
      </c>
      <c r="T10" s="19">
        <f t="shared" ref="T10" si="2">+SUM(T2:T9)</f>
        <v>308215</v>
      </c>
      <c r="U10" s="19">
        <f t="shared" ref="U10" si="3">+SUM(U2:U9)</f>
        <v>308215</v>
      </c>
      <c r="V10" s="19">
        <f t="shared" ref="V10" si="4">+SUM(V2:V9)</f>
        <v>308215</v>
      </c>
      <c r="W10" s="19">
        <f t="shared" ref="W10" si="5">+SUM(W2:W9)</f>
        <v>308215</v>
      </c>
      <c r="X10" s="19">
        <f t="shared" ref="X10" si="6">+SUM(X2:X9)</f>
        <v>308215</v>
      </c>
      <c r="Y10" s="19">
        <f t="shared" ref="Y10" si="7">+SUM(Y2:Y9)</f>
        <v>308215</v>
      </c>
      <c r="Z10" s="19">
        <f t="shared" ref="Z10" si="8">+SUM(Z2:Z9)</f>
        <v>308215</v>
      </c>
      <c r="AA10" s="19">
        <f t="shared" ref="AA10" si="9">+SUM(AA2:AA9)</f>
        <v>308215</v>
      </c>
      <c r="AB10" s="19">
        <f t="shared" ref="AB10" si="10">+SUM(AB2:AB9)</f>
        <v>308215</v>
      </c>
      <c r="AC10" s="19">
        <f t="shared" ref="AC10" si="11">+SUM(AC2:AC9)</f>
        <v>308215</v>
      </c>
      <c r="AD10" s="19">
        <f t="shared" ref="AD10" si="12">+SUM(AD2:AD9)</f>
        <v>308215</v>
      </c>
      <c r="AE10" s="19">
        <f t="shared" ref="AE10" si="13">+SUM(AE2:AE9)</f>
        <v>308215</v>
      </c>
      <c r="AF10" s="19">
        <f t="shared" ref="AF10" si="14">+SUM(AF2:AF9)</f>
        <v>308215</v>
      </c>
      <c r="AG10" s="19">
        <f t="shared" ref="AG10" si="15">+SUM(AG2:AG9)</f>
        <v>308215</v>
      </c>
      <c r="AH10" s="19">
        <f t="shared" ref="AH10" si="16">+SUM(AH2:AH9)</f>
        <v>308215</v>
      </c>
      <c r="AI10" s="19">
        <f t="shared" ref="AI10" si="17">+SUM(AI2:AI9)</f>
        <v>308215</v>
      </c>
      <c r="AJ10" s="19">
        <f t="shared" ref="AJ10" si="18">+SUM(AJ2:AJ9)</f>
        <v>308215</v>
      </c>
      <c r="AK10" s="19">
        <f t="shared" ref="AK10" si="19">+SUM(AK2:AK9)</f>
        <v>308215</v>
      </c>
      <c r="AL10" s="19">
        <f t="shared" ref="AL10" si="20">+SUM(AL2:AL9)</f>
        <v>308215</v>
      </c>
      <c r="AM10" s="19">
        <f t="shared" ref="AM10" si="21">+SUM(AM2:AM9)</f>
        <v>308215</v>
      </c>
    </row>
    <row r="11" spans="2:39" x14ac:dyDescent="0.25">
      <c r="B11" t="s">
        <v>116</v>
      </c>
      <c r="D11" s="19">
        <f>+Acquisti!D204</f>
        <v>47492.5</v>
      </c>
      <c r="E11" s="19">
        <f>+Acquisti!E204</f>
        <v>260762.5</v>
      </c>
      <c r="F11" s="19">
        <f>+Acquisti!F204</f>
        <v>138872.5</v>
      </c>
      <c r="G11" s="19">
        <f>+Acquisti!G204</f>
        <v>178417.5</v>
      </c>
      <c r="H11" s="19">
        <f>+Acquisti!H204</f>
        <v>154107.5</v>
      </c>
      <c r="I11" s="19">
        <f>+Acquisti!I204</f>
        <v>154107.5</v>
      </c>
      <c r="J11" s="19">
        <f>+Acquisti!J204</f>
        <v>154107.5</v>
      </c>
      <c r="K11" s="19">
        <f>+Acquisti!K204</f>
        <v>154107.5</v>
      </c>
      <c r="L11" s="19">
        <f>+Acquisti!L204</f>
        <v>154107.5</v>
      </c>
      <c r="M11" s="19">
        <f>+Acquisti!M204</f>
        <v>154107.5</v>
      </c>
      <c r="N11" s="19">
        <f>+Acquisti!N204</f>
        <v>154107.5</v>
      </c>
      <c r="O11" s="19">
        <f>+Acquisti!O204</f>
        <v>154107.5</v>
      </c>
      <c r="P11" s="19">
        <f>+Acquisti!P204</f>
        <v>154107.5</v>
      </c>
      <c r="Q11" s="19">
        <f>+Acquisti!Q204</f>
        <v>154107.5</v>
      </c>
      <c r="R11" s="19">
        <f>+Acquisti!R204</f>
        <v>154107.5</v>
      </c>
      <c r="S11" s="19">
        <f>+Acquisti!S204</f>
        <v>154107.5</v>
      </c>
      <c r="T11" s="19">
        <f>+Acquisti!T204</f>
        <v>154107.5</v>
      </c>
      <c r="U11" s="19">
        <f>+Acquisti!U204</f>
        <v>154107.5</v>
      </c>
      <c r="V11" s="19">
        <f>+Acquisti!V204</f>
        <v>154107.5</v>
      </c>
      <c r="W11" s="19">
        <f>+Acquisti!W204</f>
        <v>154107.5</v>
      </c>
      <c r="X11" s="19">
        <f>+Acquisti!X204</f>
        <v>154107.5</v>
      </c>
      <c r="Y11" s="19">
        <f>+Acquisti!Y204</f>
        <v>154107.5</v>
      </c>
      <c r="Z11" s="19">
        <f>+Acquisti!Z204</f>
        <v>154107.5</v>
      </c>
      <c r="AA11" s="19">
        <f>+Acquisti!AA204</f>
        <v>154107.5</v>
      </c>
      <c r="AB11" s="19">
        <f>+Acquisti!AB204</f>
        <v>154107.5</v>
      </c>
      <c r="AC11" s="19">
        <f>+Acquisti!AC204</f>
        <v>154107.5</v>
      </c>
      <c r="AD11" s="19">
        <f>+Acquisti!AD204</f>
        <v>154107.5</v>
      </c>
      <c r="AE11" s="19">
        <f>+Acquisti!AE204</f>
        <v>154107.5</v>
      </c>
      <c r="AF11" s="19">
        <f>+Acquisti!AF204</f>
        <v>154107.5</v>
      </c>
      <c r="AG11" s="19">
        <f>+Acquisti!AG204</f>
        <v>154107.5</v>
      </c>
      <c r="AH11" s="19">
        <f>+Acquisti!AH204</f>
        <v>154107.5</v>
      </c>
      <c r="AI11" s="19">
        <f>+Acquisti!AI204</f>
        <v>154107.5</v>
      </c>
      <c r="AJ11" s="19">
        <f>+Acquisti!AJ204</f>
        <v>154107.5</v>
      </c>
      <c r="AK11" s="19">
        <f>+Acquisti!AK204</f>
        <v>154107.5</v>
      </c>
      <c r="AL11" s="19">
        <f>+Acquisti!AL204</f>
        <v>154107.5</v>
      </c>
      <c r="AM11" s="19">
        <f>+Acquisti!AM204</f>
        <v>154107.5</v>
      </c>
    </row>
    <row r="12" spans="2:39" x14ac:dyDescent="0.25">
      <c r="B12" t="s">
        <v>119</v>
      </c>
      <c r="D12" s="19">
        <f>+Investimenti!G49</f>
        <v>0</v>
      </c>
      <c r="E12" s="19">
        <f>+Investimenti!H49</f>
        <v>4840</v>
      </c>
      <c r="F12" s="19">
        <f>+Investimenti!I49</f>
        <v>2420</v>
      </c>
      <c r="G12" s="19">
        <f>+Investimenti!J49</f>
        <v>0</v>
      </c>
      <c r="H12" s="19">
        <f>+Investimenti!K49</f>
        <v>4840</v>
      </c>
      <c r="I12" s="19">
        <f>+Investimenti!L49</f>
        <v>0</v>
      </c>
      <c r="J12" s="19">
        <f>+Investimenti!M49</f>
        <v>0</v>
      </c>
      <c r="K12" s="19">
        <f>+Investimenti!N49</f>
        <v>0</v>
      </c>
      <c r="L12" s="19">
        <f>+Investimenti!O49</f>
        <v>6050</v>
      </c>
      <c r="M12" s="19">
        <f>+Investimenti!P49</f>
        <v>0</v>
      </c>
      <c r="N12" s="19">
        <f>+Investimenti!Q49</f>
        <v>4235</v>
      </c>
      <c r="O12" s="19">
        <f>+Investimenti!R49</f>
        <v>0</v>
      </c>
      <c r="P12" s="19">
        <f>+Investimenti!S49</f>
        <v>0</v>
      </c>
      <c r="Q12" s="19">
        <f>+Investimenti!T49</f>
        <v>0</v>
      </c>
      <c r="R12" s="19">
        <f>+Investimenti!U49</f>
        <v>0</v>
      </c>
      <c r="S12" s="19">
        <f>+Investimenti!V49</f>
        <v>0</v>
      </c>
      <c r="T12" s="19">
        <f>+Investimenti!W49</f>
        <v>0</v>
      </c>
      <c r="U12" s="19">
        <f>+Investimenti!X49</f>
        <v>0</v>
      </c>
      <c r="V12" s="19">
        <f>+Investimenti!Y49</f>
        <v>0</v>
      </c>
      <c r="W12" s="19">
        <f>+Investimenti!Z49</f>
        <v>0</v>
      </c>
      <c r="X12" s="19">
        <f>+Investimenti!AA49</f>
        <v>0</v>
      </c>
      <c r="Y12" s="19">
        <f>+Investimenti!AB49</f>
        <v>0</v>
      </c>
      <c r="Z12" s="19">
        <f>+Investimenti!AC49</f>
        <v>0</v>
      </c>
      <c r="AA12" s="19">
        <f>+Investimenti!AD49</f>
        <v>0</v>
      </c>
      <c r="AB12" s="19">
        <f>+Investimenti!AE49</f>
        <v>0</v>
      </c>
      <c r="AC12" s="19">
        <f>+Investimenti!AF49</f>
        <v>0</v>
      </c>
      <c r="AD12" s="19">
        <f>+Investimenti!AG49</f>
        <v>0</v>
      </c>
      <c r="AE12" s="19">
        <f>+Investimenti!AH49</f>
        <v>0</v>
      </c>
      <c r="AF12" s="19">
        <f>+Investimenti!AI49</f>
        <v>0</v>
      </c>
      <c r="AG12" s="19">
        <f>+Investimenti!AJ49</f>
        <v>0</v>
      </c>
      <c r="AH12" s="19">
        <f>+Investimenti!AK49</f>
        <v>0</v>
      </c>
      <c r="AI12" s="19">
        <f>+Investimenti!AL49</f>
        <v>0</v>
      </c>
      <c r="AJ12" s="19">
        <f>+Investimenti!AM49</f>
        <v>0</v>
      </c>
      <c r="AK12" s="19">
        <f>+Investimenti!AN49</f>
        <v>0</v>
      </c>
      <c r="AL12" s="19">
        <f>+Investimenti!AO49</f>
        <v>0</v>
      </c>
      <c r="AM12" s="19">
        <f>+Investimenti!AP49</f>
        <v>0</v>
      </c>
    </row>
    <row r="13" spans="2:39" x14ac:dyDescent="0.25">
      <c r="B13" t="s">
        <v>121</v>
      </c>
      <c r="D13" s="19">
        <f>+Personale!C33</f>
        <v>1800</v>
      </c>
      <c r="E13" s="19">
        <f>+Personale!D33</f>
        <v>1950</v>
      </c>
      <c r="F13" s="19">
        <f>+Personale!E33</f>
        <v>1800</v>
      </c>
      <c r="G13" s="19">
        <f>+Personale!F33</f>
        <v>1800</v>
      </c>
      <c r="H13" s="19">
        <f>+Personale!G33</f>
        <v>1800</v>
      </c>
      <c r="I13" s="19">
        <f>+Personale!H33</f>
        <v>1800</v>
      </c>
      <c r="J13" s="19">
        <f>+Personale!I33</f>
        <v>1800</v>
      </c>
      <c r="K13" s="19">
        <f>+Personale!J33</f>
        <v>1800</v>
      </c>
      <c r="L13" s="19">
        <f>+Personale!K33</f>
        <v>1800</v>
      </c>
      <c r="M13" s="19">
        <f>+Personale!L33</f>
        <v>1800</v>
      </c>
      <c r="N13" s="19">
        <f>+Personale!M33</f>
        <v>1800</v>
      </c>
      <c r="O13" s="19">
        <f>+Personale!N33</f>
        <v>1800</v>
      </c>
      <c r="P13" s="19">
        <f>+Personale!O33</f>
        <v>1800</v>
      </c>
      <c r="Q13" s="19">
        <f>+Personale!P33</f>
        <v>3881.25</v>
      </c>
      <c r="R13" s="19">
        <f>+Personale!Q33</f>
        <v>1935</v>
      </c>
      <c r="S13" s="19">
        <f>+Personale!R33</f>
        <v>1935</v>
      </c>
      <c r="T13" s="19">
        <f>+Personale!S33</f>
        <v>1935</v>
      </c>
      <c r="U13" s="19">
        <f>+Personale!T33</f>
        <v>1935</v>
      </c>
      <c r="V13" s="19">
        <f>+Personale!U33</f>
        <v>1935</v>
      </c>
      <c r="W13" s="19">
        <f>+Personale!V33</f>
        <v>1935</v>
      </c>
      <c r="X13" s="19">
        <f>+Personale!W33</f>
        <v>1935</v>
      </c>
      <c r="Y13" s="19">
        <f>+Personale!X33</f>
        <v>1935</v>
      </c>
      <c r="Z13" s="19">
        <f>+Personale!Y33</f>
        <v>1935</v>
      </c>
      <c r="AA13" s="19">
        <f>+Personale!Z33</f>
        <v>1935</v>
      </c>
      <c r="AB13" s="19">
        <f>+Personale!AA33</f>
        <v>1935</v>
      </c>
      <c r="AC13" s="19">
        <f>+Personale!AB33</f>
        <v>4172.34375</v>
      </c>
      <c r="AD13" s="19">
        <f>+Personale!AC33</f>
        <v>2080.125</v>
      </c>
      <c r="AE13" s="19">
        <f>+Personale!AD33</f>
        <v>2080.125</v>
      </c>
      <c r="AF13" s="19">
        <f>+Personale!AE33</f>
        <v>2080.125</v>
      </c>
      <c r="AG13" s="19">
        <f>+Personale!AF33</f>
        <v>2080.125</v>
      </c>
      <c r="AH13" s="19">
        <f>+Personale!AG33</f>
        <v>2080.125</v>
      </c>
      <c r="AI13" s="19">
        <f>+Personale!AH33</f>
        <v>2080.125</v>
      </c>
      <c r="AJ13" s="19">
        <f>+Personale!AI33</f>
        <v>2080.125</v>
      </c>
      <c r="AK13" s="19">
        <f>+Personale!AJ33</f>
        <v>2080.125</v>
      </c>
      <c r="AL13" s="19">
        <f>+Personale!AK33</f>
        <v>2080.125</v>
      </c>
      <c r="AM13" s="19">
        <f>+Personale!AL33</f>
        <v>2080.125</v>
      </c>
    </row>
    <row r="14" spans="2:39" x14ac:dyDescent="0.25">
      <c r="B14" t="s">
        <v>122</v>
      </c>
      <c r="D14" s="19">
        <f>+Personale!C36</f>
        <v>0</v>
      </c>
      <c r="E14" s="19">
        <f>+Personale!D36</f>
        <v>0</v>
      </c>
      <c r="F14" s="19">
        <f>+Personale!E36</f>
        <v>0</v>
      </c>
      <c r="G14" s="19">
        <f>+Personale!F36</f>
        <v>0</v>
      </c>
      <c r="H14" s="19">
        <f>+Personale!G36</f>
        <v>0</v>
      </c>
      <c r="I14" s="19">
        <f>+Personale!H36</f>
        <v>0</v>
      </c>
      <c r="J14" s="19">
        <f>+Personale!I36</f>
        <v>0</v>
      </c>
      <c r="K14" s="19">
        <f>+Personale!J36</f>
        <v>0</v>
      </c>
      <c r="L14" s="19">
        <f>+Personale!K36</f>
        <v>0</v>
      </c>
      <c r="M14" s="19">
        <f>+Personale!L36</f>
        <v>0</v>
      </c>
      <c r="N14" s="19">
        <f>+Personale!M36</f>
        <v>0</v>
      </c>
      <c r="O14" s="19">
        <f>+Personale!N36</f>
        <v>0</v>
      </c>
      <c r="P14" s="19">
        <f>+Personale!O36</f>
        <v>0</v>
      </c>
      <c r="Q14" s="19">
        <f>+Personale!P36</f>
        <v>0</v>
      </c>
      <c r="R14" s="19">
        <f>+Personale!Q36</f>
        <v>0</v>
      </c>
      <c r="S14" s="19">
        <f>+Personale!R36</f>
        <v>0</v>
      </c>
      <c r="T14" s="19">
        <f>+Personale!S36</f>
        <v>0</v>
      </c>
      <c r="U14" s="19">
        <f>+Personale!T36</f>
        <v>0</v>
      </c>
      <c r="V14" s="19">
        <f>+Personale!U36</f>
        <v>0</v>
      </c>
      <c r="W14" s="19">
        <f>+Personale!V36</f>
        <v>0</v>
      </c>
      <c r="X14" s="19">
        <f>+Personale!W36</f>
        <v>0</v>
      </c>
      <c r="Y14" s="19">
        <f>+Personale!X36</f>
        <v>0</v>
      </c>
      <c r="Z14" s="19">
        <f>+Personale!Y36</f>
        <v>0</v>
      </c>
      <c r="AA14" s="19">
        <f>+Personale!Z36</f>
        <v>0</v>
      </c>
      <c r="AB14" s="19">
        <f>+Personale!AA36</f>
        <v>0</v>
      </c>
      <c r="AC14" s="19">
        <f>+Personale!AB36</f>
        <v>0</v>
      </c>
      <c r="AD14" s="19">
        <f>+Personale!AC36</f>
        <v>0</v>
      </c>
      <c r="AE14" s="19">
        <f>+Personale!AD36</f>
        <v>0</v>
      </c>
      <c r="AF14" s="19">
        <f>+Personale!AE36</f>
        <v>0</v>
      </c>
      <c r="AG14" s="19">
        <f>+Personale!AF36</f>
        <v>0</v>
      </c>
      <c r="AH14" s="19">
        <f>+Personale!AG36</f>
        <v>0</v>
      </c>
      <c r="AI14" s="19">
        <f>+Personale!AH36</f>
        <v>0</v>
      </c>
      <c r="AJ14" s="19">
        <f>+Personale!AI36</f>
        <v>0</v>
      </c>
      <c r="AK14" s="19">
        <f>+Personale!AJ36</f>
        <v>0</v>
      </c>
      <c r="AL14" s="19">
        <f>+Personale!AK36</f>
        <v>0</v>
      </c>
      <c r="AM14" s="19">
        <f>+Personale!AL36</f>
        <v>0</v>
      </c>
    </row>
    <row r="15" spans="2:39" x14ac:dyDescent="0.25">
      <c r="B15" t="s">
        <v>123</v>
      </c>
      <c r="D15" s="19">
        <f>+Personale!C34+Personale!C35</f>
        <v>0</v>
      </c>
      <c r="E15" s="19">
        <f>+Personale!D34+Personale!D35</f>
        <v>604.5</v>
      </c>
      <c r="F15" s="19">
        <f>+Personale!E34+Personale!E35</f>
        <v>604.5</v>
      </c>
      <c r="G15" s="19">
        <f>+Personale!F34+Personale!F35</f>
        <v>604.5</v>
      </c>
      <c r="H15" s="19">
        <f>+Personale!G34+Personale!G35</f>
        <v>604.5</v>
      </c>
      <c r="I15" s="19">
        <f>+Personale!H34+Personale!H35</f>
        <v>604.5</v>
      </c>
      <c r="J15" s="19">
        <f>+Personale!I34+Personale!I35</f>
        <v>604.5</v>
      </c>
      <c r="K15" s="19">
        <f>+Personale!J34+Personale!J35</f>
        <v>604.5</v>
      </c>
      <c r="L15" s="19">
        <f>+Personale!K34+Personale!K35</f>
        <v>604.5</v>
      </c>
      <c r="M15" s="19">
        <f>+Personale!L34+Personale!L35</f>
        <v>604.5</v>
      </c>
      <c r="N15" s="19">
        <f>+Personale!M34+Personale!M35</f>
        <v>604.5</v>
      </c>
      <c r="O15" s="19">
        <f>+Personale!N34+Personale!N35</f>
        <v>604.5</v>
      </c>
      <c r="P15" s="19">
        <f>+Personale!O34+Personale!O35</f>
        <v>604.5</v>
      </c>
      <c r="Q15" s="19">
        <f>+Personale!P34+Personale!P35</f>
        <v>649.83749999999998</v>
      </c>
      <c r="R15" s="19">
        <f>+Personale!Q34+Personale!Q35</f>
        <v>649.83749999999998</v>
      </c>
      <c r="S15" s="19">
        <f>+Personale!R34+Personale!R35</f>
        <v>649.83749999999998</v>
      </c>
      <c r="T15" s="19">
        <f>+Personale!S34+Personale!S35</f>
        <v>649.83749999999998</v>
      </c>
      <c r="U15" s="19">
        <f>+Personale!T34+Personale!T35</f>
        <v>649.83749999999998</v>
      </c>
      <c r="V15" s="19">
        <f>+Personale!U34+Personale!U35</f>
        <v>649.83749999999998</v>
      </c>
      <c r="W15" s="19">
        <f>+Personale!V34+Personale!V35</f>
        <v>649.83749999999998</v>
      </c>
      <c r="X15" s="19">
        <f>+Personale!W34+Personale!W35</f>
        <v>649.83749999999998</v>
      </c>
      <c r="Y15" s="19">
        <f>+Personale!X34+Personale!X35</f>
        <v>649.83749999999998</v>
      </c>
      <c r="Z15" s="19">
        <f>+Personale!Y34+Personale!Y35</f>
        <v>649.83749999999998</v>
      </c>
      <c r="AA15" s="19">
        <f>+Personale!Z34+Personale!Z35</f>
        <v>649.83749999999998</v>
      </c>
      <c r="AB15" s="19">
        <f>+Personale!AA34+Personale!AA35</f>
        <v>649.83749999999998</v>
      </c>
      <c r="AC15" s="19">
        <f>+Personale!AB34+Personale!AB35</f>
        <v>698.5753125</v>
      </c>
      <c r="AD15" s="19">
        <f>+Personale!AC34+Personale!AC35</f>
        <v>698.5753125</v>
      </c>
      <c r="AE15" s="19">
        <f>+Personale!AD34+Personale!AD35</f>
        <v>698.5753125</v>
      </c>
      <c r="AF15" s="19">
        <f>+Personale!AE34+Personale!AE35</f>
        <v>698.5753125</v>
      </c>
      <c r="AG15" s="19">
        <f>+Personale!AF34+Personale!AF35</f>
        <v>698.5753125</v>
      </c>
      <c r="AH15" s="19">
        <f>+Personale!AG34+Personale!AG35</f>
        <v>698.5753125</v>
      </c>
      <c r="AI15" s="19">
        <f>+Personale!AH34+Personale!AH35</f>
        <v>698.5753125</v>
      </c>
      <c r="AJ15" s="19">
        <f>+Personale!AI34+Personale!AI35</f>
        <v>698.5753125</v>
      </c>
      <c r="AK15" s="19">
        <f>+Personale!AJ34+Personale!AJ35</f>
        <v>698.5753125</v>
      </c>
      <c r="AL15" s="19">
        <f>+Personale!AK34+Personale!AK35</f>
        <v>698.5753125</v>
      </c>
      <c r="AM15" s="19">
        <f>+Personale!AL34+Personale!AL35</f>
        <v>698.5753125</v>
      </c>
    </row>
    <row r="16" spans="2:39" x14ac:dyDescent="0.25">
      <c r="B16" t="s">
        <v>125</v>
      </c>
      <c r="D16" s="19">
        <f>+Finanziamenti!C28</f>
        <v>0</v>
      </c>
      <c r="E16" s="19">
        <f>+Finanziamenti!D28</f>
        <v>0</v>
      </c>
      <c r="F16" s="19">
        <f>+Finanziamenti!E28</f>
        <v>0</v>
      </c>
      <c r="G16" s="19">
        <f>+Finanziamenti!F28</f>
        <v>442.49027631224828</v>
      </c>
      <c r="H16" s="19">
        <f>+Finanziamenti!G28</f>
        <v>442.49027631224828</v>
      </c>
      <c r="I16" s="19">
        <f>+Finanziamenti!H28</f>
        <v>442.49027631224828</v>
      </c>
      <c r="J16" s="19">
        <f>+Finanziamenti!I28</f>
        <v>442.49027631224828</v>
      </c>
      <c r="K16" s="19">
        <f>+Finanziamenti!J28</f>
        <v>442.49027631224828</v>
      </c>
      <c r="L16" s="19">
        <f>+Finanziamenti!K28</f>
        <v>442.49027631224828</v>
      </c>
      <c r="M16" s="19">
        <f>+Finanziamenti!L28</f>
        <v>442.49027631224828</v>
      </c>
      <c r="N16" s="19">
        <f>+Finanziamenti!M28</f>
        <v>442.49027631224828</v>
      </c>
      <c r="O16" s="19">
        <f>+Finanziamenti!N28</f>
        <v>442.49027631224828</v>
      </c>
      <c r="P16" s="19">
        <f>+Finanziamenti!O28</f>
        <v>442.49027631224828</v>
      </c>
      <c r="Q16" s="19">
        <f>+Finanziamenti!P28</f>
        <v>442.49027631224828</v>
      </c>
      <c r="R16" s="19">
        <f>+Finanziamenti!Q28</f>
        <v>442.49027631224828</v>
      </c>
      <c r="S16" s="19">
        <f>+Finanziamenti!R28</f>
        <v>442.49027631224828</v>
      </c>
      <c r="T16" s="19">
        <f>+Finanziamenti!S28</f>
        <v>442.49027631224828</v>
      </c>
      <c r="U16" s="19">
        <f>+Finanziamenti!T28</f>
        <v>442.49027631224828</v>
      </c>
      <c r="V16" s="19">
        <f>+Finanziamenti!U28</f>
        <v>442.49027631224828</v>
      </c>
      <c r="W16" s="19">
        <f>+Finanziamenti!V28</f>
        <v>442.49027631224828</v>
      </c>
      <c r="X16" s="19">
        <f>+Finanziamenti!W28</f>
        <v>442.49027631224828</v>
      </c>
      <c r="Y16" s="19">
        <f>+Finanziamenti!X28</f>
        <v>442.49027631224828</v>
      </c>
      <c r="Z16" s="19">
        <f>+Finanziamenti!Y28</f>
        <v>442.49027631224828</v>
      </c>
      <c r="AA16" s="19">
        <f>+Finanziamenti!Z28</f>
        <v>442.49027631224828</v>
      </c>
      <c r="AB16" s="19">
        <f>+Finanziamenti!AA28</f>
        <v>442.49027631224828</v>
      </c>
      <c r="AC16" s="19">
        <f>+Finanziamenti!AB28</f>
        <v>442.49027631224828</v>
      </c>
      <c r="AD16" s="19">
        <f>+Finanziamenti!AC28</f>
        <v>442.49027631224828</v>
      </c>
      <c r="AE16" s="19">
        <f>+Finanziamenti!AD28</f>
        <v>0</v>
      </c>
      <c r="AF16" s="19">
        <f>+Finanziamenti!AE28</f>
        <v>0</v>
      </c>
      <c r="AG16" s="19">
        <f>+Finanziamenti!AF28</f>
        <v>0</v>
      </c>
      <c r="AH16" s="19">
        <f>+Finanziamenti!AG28</f>
        <v>0</v>
      </c>
      <c r="AI16" s="19">
        <f>+Finanziamenti!AH28</f>
        <v>0</v>
      </c>
      <c r="AJ16" s="19">
        <f>+Finanziamenti!AI28</f>
        <v>0</v>
      </c>
      <c r="AK16" s="19">
        <f>+Finanziamenti!AJ28</f>
        <v>0</v>
      </c>
      <c r="AL16" s="19">
        <f>+Finanziamenti!AK28</f>
        <v>0</v>
      </c>
      <c r="AM16" s="19">
        <f>+Finanziamenti!AL28</f>
        <v>0</v>
      </c>
    </row>
    <row r="17" spans="2:39" x14ac:dyDescent="0.25">
      <c r="B17" t="s">
        <v>126</v>
      </c>
      <c r="D17" s="19">
        <f>+'Imposta IRes'!B21+'Imposta Irap'!B22</f>
        <v>0</v>
      </c>
      <c r="E17" s="19">
        <f>+'Imposta IRes'!C21+'Imposta Irap'!C22</f>
        <v>0</v>
      </c>
      <c r="F17" s="19">
        <f>+'Imposta IRes'!D21+'Imposta Irap'!D22</f>
        <v>0</v>
      </c>
      <c r="G17" s="19">
        <f>+'Imposta IRes'!E21+'Imposta Irap'!E22</f>
        <v>0</v>
      </c>
      <c r="H17" s="19">
        <f>+'Imposta IRes'!F21+'Imposta Irap'!F22</f>
        <v>0</v>
      </c>
      <c r="I17" s="19">
        <f>+'Imposta IRes'!G21+'Imposta Irap'!G22</f>
        <v>0</v>
      </c>
      <c r="J17" s="19">
        <f>+'Imposta IRes'!H21+'Imposta Irap'!H22</f>
        <v>0</v>
      </c>
      <c r="K17" s="19">
        <f>+'Imposta IRes'!I21+'Imposta Irap'!I22</f>
        <v>0</v>
      </c>
      <c r="L17" s="19">
        <f>+'Imposta IRes'!J21+'Imposta Irap'!J22</f>
        <v>0</v>
      </c>
      <c r="M17" s="19">
        <f>+'Imposta IRes'!K21+'Imposta Irap'!K22</f>
        <v>0</v>
      </c>
      <c r="N17" s="19">
        <f>+'Imposta IRes'!L21+'Imposta Irap'!L22</f>
        <v>0</v>
      </c>
      <c r="O17" s="19">
        <f>+'Imposta IRes'!M21+'Imposta Irap'!M22</f>
        <v>0</v>
      </c>
      <c r="P17" s="19">
        <f>+'Imposta IRes'!N21+'Imposta Irap'!N22</f>
        <v>0</v>
      </c>
      <c r="Q17" s="19">
        <f>+'Imposta IRes'!O21+'Imposta Irap'!O22</f>
        <v>0</v>
      </c>
      <c r="R17" s="19">
        <f>+'Imposta IRes'!P21+'Imposta Irap'!P22</f>
        <v>0</v>
      </c>
      <c r="S17" s="19">
        <f>+'Imposta IRes'!Q21+'Imposta Irap'!Q22</f>
        <v>0</v>
      </c>
      <c r="T17" s="19">
        <f>+'Imposta IRes'!R21+'Imposta Irap'!R22</f>
        <v>0</v>
      </c>
      <c r="U17" s="19">
        <f ca="1">+'Imposta IRes'!S21+'Imposta Irap'!S22</f>
        <v>758420.90358514048</v>
      </c>
      <c r="V17" s="19">
        <f>+'Imposta IRes'!T21+'Imposta Irap'!T22</f>
        <v>0</v>
      </c>
      <c r="W17" s="19">
        <f>+'Imposta IRes'!U21+'Imposta Irap'!U22</f>
        <v>0</v>
      </c>
      <c r="X17" s="19">
        <f>+'Imposta IRes'!V21+'Imposta Irap'!V22</f>
        <v>0</v>
      </c>
      <c r="Y17" s="19">
        <f>+'Imposta IRes'!W21+'Imposta Irap'!W22</f>
        <v>0</v>
      </c>
      <c r="Z17" s="19">
        <f ca="1">+'Imposta IRes'!X21+'Imposta Irap'!X22</f>
        <v>325037.53010791726</v>
      </c>
      <c r="AA17" s="19">
        <f>+'Imposta IRes'!Y21+'Imposta Irap'!Y22</f>
        <v>0</v>
      </c>
      <c r="AB17" s="19">
        <f>+'Imposta IRes'!Z21+'Imposta Irap'!Z22</f>
        <v>0</v>
      </c>
      <c r="AC17" s="19">
        <f>+'Imposta IRes'!AA21+'Imposta Irap'!AA22</f>
        <v>0</v>
      </c>
      <c r="AD17" s="19">
        <f>+'Imposta IRes'!AB21+'Imposta Irap'!AB22</f>
        <v>0</v>
      </c>
      <c r="AE17" s="19">
        <f>+'Imposta IRes'!AC21+'Imposta Irap'!AC22</f>
        <v>0</v>
      </c>
      <c r="AF17" s="19">
        <f>+'Imposta IRes'!AD21+'Imposta Irap'!AD22</f>
        <v>0</v>
      </c>
      <c r="AG17" s="19">
        <f ca="1">+'Imposta IRes'!AE21+'Imposta Irap'!AE22</f>
        <v>103137.75616708203</v>
      </c>
      <c r="AH17" s="19">
        <f>+'Imposta IRes'!AF21+'Imposta Irap'!AF22</f>
        <v>0</v>
      </c>
      <c r="AI17" s="19">
        <f>+'Imposta IRes'!AG21+'Imposta Irap'!AG22</f>
        <v>0</v>
      </c>
      <c r="AJ17" s="19">
        <f>+'Imposta IRes'!AH21+'Imposta Irap'!AH22</f>
        <v>0</v>
      </c>
      <c r="AK17" s="19">
        <f>+'Imposta IRes'!AI21+'Imposta Irap'!AI22</f>
        <v>0</v>
      </c>
      <c r="AL17" s="19">
        <f ca="1">+'Imposta IRes'!AJ21+'Imposta Irap'!AJ22</f>
        <v>276371.55986297608</v>
      </c>
      <c r="AM17" s="19">
        <f>+'Imposta IRes'!AK21+'Imposta Irap'!AK22</f>
        <v>0</v>
      </c>
    </row>
    <row r="18" spans="2:39" x14ac:dyDescent="0.25">
      <c r="B18" t="s">
        <v>137</v>
      </c>
      <c r="D18" s="19">
        <f>-'Liquidazione Iva'!C18</f>
        <v>0</v>
      </c>
      <c r="E18" s="19">
        <f>-'Liquidazione Iva'!D18</f>
        <v>0</v>
      </c>
      <c r="F18" s="19">
        <f>-'Liquidazione Iva'!E18</f>
        <v>0</v>
      </c>
      <c r="G18" s="19">
        <f>-'Liquidazione Iva'!F18</f>
        <v>0</v>
      </c>
      <c r="H18" s="19">
        <f>-'Liquidazione Iva'!G18</f>
        <v>10139.269337776987</v>
      </c>
      <c r="I18" s="19">
        <f>-'Liquidazione Iva'!H18</f>
        <v>16786.769337776987</v>
      </c>
      <c r="J18" s="19">
        <f>-'Liquidazione Iva'!I18</f>
        <v>17836.769337776987</v>
      </c>
      <c r="K18" s="19">
        <f>-'Liquidazione Iva'!J18</f>
        <v>17836.769337776987</v>
      </c>
      <c r="L18" s="19">
        <f>-'Liquidazione Iva'!K18</f>
        <v>17836.769337776987</v>
      </c>
      <c r="M18" s="19">
        <f>-'Liquidazione Iva'!L18</f>
        <v>17836.769337776987</v>
      </c>
      <c r="N18" s="19">
        <f>-'Liquidazione Iva'!M18</f>
        <v>17836.769337776987</v>
      </c>
      <c r="O18" s="19">
        <f>-'Liquidazione Iva'!N18</f>
        <v>17836.769337776987</v>
      </c>
      <c r="P18" s="19">
        <f>-'Liquidazione Iva'!O18</f>
        <v>17836.769337776987</v>
      </c>
      <c r="Q18" s="19">
        <f>-'Liquidazione Iva'!P18</f>
        <v>17836.769337776987</v>
      </c>
      <c r="R18" s="19">
        <f>-'Liquidazione Iva'!Q18</f>
        <v>17836.769337776987</v>
      </c>
      <c r="S18" s="19">
        <f>-'Liquidazione Iva'!R18</f>
        <v>17836.769337776987</v>
      </c>
      <c r="T18" s="19">
        <f>-'Liquidazione Iva'!S18</f>
        <v>17836.769337776987</v>
      </c>
      <c r="U18" s="19">
        <f>-'Liquidazione Iva'!T18</f>
        <v>17836.769337776987</v>
      </c>
      <c r="V18" s="19">
        <f>-'Liquidazione Iva'!U18</f>
        <v>17836.769337776987</v>
      </c>
      <c r="W18" s="19">
        <f>-'Liquidazione Iva'!V18</f>
        <v>17836.769337776987</v>
      </c>
      <c r="X18" s="19">
        <f>-'Liquidazione Iva'!W18</f>
        <v>17836.769337776987</v>
      </c>
      <c r="Y18" s="19">
        <f>-'Liquidazione Iva'!X18</f>
        <v>17836.769337776987</v>
      </c>
      <c r="Z18" s="19">
        <f>-'Liquidazione Iva'!Y18</f>
        <v>17836.769337776987</v>
      </c>
      <c r="AA18" s="19">
        <f>-'Liquidazione Iva'!Z18</f>
        <v>17836.769337776987</v>
      </c>
      <c r="AB18" s="19">
        <f>-'Liquidazione Iva'!AA18</f>
        <v>17836.769337776987</v>
      </c>
      <c r="AC18" s="19">
        <f>-'Liquidazione Iva'!AB18</f>
        <v>17836.769337776987</v>
      </c>
      <c r="AD18" s="19">
        <f>-'Liquidazione Iva'!AC18</f>
        <v>17836.769337776987</v>
      </c>
      <c r="AE18" s="19">
        <f>-'Liquidazione Iva'!AD18</f>
        <v>17626.769337776987</v>
      </c>
      <c r="AF18" s="19">
        <f>-'Liquidazione Iva'!AE18</f>
        <v>17922.5</v>
      </c>
      <c r="AG18" s="19">
        <f>-'Liquidazione Iva'!AF18</f>
        <v>17922.5</v>
      </c>
      <c r="AH18" s="19">
        <f>-'Liquidazione Iva'!AG18</f>
        <v>17922.5</v>
      </c>
      <c r="AI18" s="19">
        <f>-'Liquidazione Iva'!AH18</f>
        <v>17922.5</v>
      </c>
      <c r="AJ18" s="19">
        <f>-'Liquidazione Iva'!AI18</f>
        <v>17922.5</v>
      </c>
      <c r="AK18" s="19">
        <f>-'Liquidazione Iva'!AJ18</f>
        <v>17922.5</v>
      </c>
      <c r="AL18" s="19">
        <f>-'Liquidazione Iva'!AK18</f>
        <v>17922.5</v>
      </c>
      <c r="AM18" s="19">
        <f>-'Liquidazione Iva'!AL18</f>
        <v>17922.5</v>
      </c>
    </row>
    <row r="19" spans="2:39" x14ac:dyDescent="0.25">
      <c r="B19" t="s">
        <v>216</v>
      </c>
      <c r="D19" s="19">
        <f>+'Altri Costi'!D101</f>
        <v>1331</v>
      </c>
      <c r="E19" s="19">
        <f>+'Altri Costi'!E101</f>
        <v>6033</v>
      </c>
      <c r="F19" s="19">
        <f>+'Altri Costi'!F101</f>
        <v>6396</v>
      </c>
      <c r="G19" s="19">
        <f>+'Altri Costi'!G101</f>
        <v>7485</v>
      </c>
      <c r="H19" s="19">
        <f>+'Altri Costi'!H101</f>
        <v>7485</v>
      </c>
      <c r="I19" s="19">
        <f>+'Altri Costi'!I101</f>
        <v>7485</v>
      </c>
      <c r="J19" s="19">
        <f>+'Altri Costi'!J101</f>
        <v>7485</v>
      </c>
      <c r="K19" s="19">
        <f>+'Altri Costi'!K101</f>
        <v>7485</v>
      </c>
      <c r="L19" s="19">
        <f>+'Altri Costi'!L101</f>
        <v>7485</v>
      </c>
      <c r="M19" s="19">
        <f>+'Altri Costi'!M101</f>
        <v>7485</v>
      </c>
      <c r="N19" s="19">
        <f>+'Altri Costi'!N101</f>
        <v>7485</v>
      </c>
      <c r="O19" s="19">
        <f>+'Altri Costi'!O101</f>
        <v>7485</v>
      </c>
      <c r="P19" s="19">
        <f>+'Altri Costi'!P101</f>
        <v>7485</v>
      </c>
      <c r="Q19" s="19">
        <f>+'Altri Costi'!Q101</f>
        <v>7485</v>
      </c>
      <c r="R19" s="19">
        <f>+'Altri Costi'!R101</f>
        <v>7485</v>
      </c>
      <c r="S19" s="19">
        <f>+'Altri Costi'!S101</f>
        <v>7485</v>
      </c>
      <c r="T19" s="19">
        <f>+'Altri Costi'!T101</f>
        <v>7485</v>
      </c>
      <c r="U19" s="19">
        <f>+'Altri Costi'!U101</f>
        <v>7485</v>
      </c>
      <c r="V19" s="19">
        <f>+'Altri Costi'!V101</f>
        <v>7485</v>
      </c>
      <c r="W19" s="19">
        <f>+'Altri Costi'!W101</f>
        <v>7485</v>
      </c>
      <c r="X19" s="19">
        <f>+'Altri Costi'!X101</f>
        <v>7485</v>
      </c>
      <c r="Y19" s="19">
        <f>+'Altri Costi'!Y101</f>
        <v>7485</v>
      </c>
      <c r="Z19" s="19">
        <f>+'Altri Costi'!Z101</f>
        <v>7485</v>
      </c>
      <c r="AA19" s="19">
        <f>+'Altri Costi'!AA101</f>
        <v>7485</v>
      </c>
      <c r="AB19" s="19">
        <f>+'Altri Costi'!AB101</f>
        <v>7485</v>
      </c>
      <c r="AC19" s="19">
        <f>+'Altri Costi'!AC101</f>
        <v>7485</v>
      </c>
      <c r="AD19" s="19">
        <f>+'Altri Costi'!AD101</f>
        <v>7485</v>
      </c>
      <c r="AE19" s="19">
        <f>+'Altri Costi'!AE101</f>
        <v>7485</v>
      </c>
      <c r="AF19" s="19">
        <f>+'Altri Costi'!AF101</f>
        <v>7485</v>
      </c>
      <c r="AG19" s="19">
        <f>+'Altri Costi'!AG101</f>
        <v>7485</v>
      </c>
      <c r="AH19" s="19">
        <f>+'Altri Costi'!AH101</f>
        <v>7485</v>
      </c>
      <c r="AI19" s="19">
        <f>+'Altri Costi'!AI101</f>
        <v>7485</v>
      </c>
      <c r="AJ19" s="19">
        <f>+'Altri Costi'!AJ101</f>
        <v>7485</v>
      </c>
      <c r="AK19" s="19">
        <f>+'Altri Costi'!AK101</f>
        <v>7485</v>
      </c>
      <c r="AL19" s="19">
        <f>+'Altri Costi'!AL101</f>
        <v>7485</v>
      </c>
      <c r="AM19" s="19">
        <f>+'Altri Costi'!AM101</f>
        <v>7485</v>
      </c>
    </row>
    <row r="20" spans="2:39" x14ac:dyDescent="0.25">
      <c r="B20" t="s">
        <v>305</v>
      </c>
      <c r="D20" s="19">
        <f>+Leasing!C39</f>
        <v>0</v>
      </c>
      <c r="E20" s="19">
        <f>+Leasing!D39</f>
        <v>0</v>
      </c>
      <c r="F20" s="19">
        <f>+Leasing!E39</f>
        <v>0</v>
      </c>
      <c r="G20" s="19">
        <f>+Leasing!F39</f>
        <v>493.9719109040384</v>
      </c>
      <c r="H20" s="19">
        <f>+Leasing!G39</f>
        <v>493.9719109040384</v>
      </c>
      <c r="I20" s="19">
        <f>+Leasing!H39</f>
        <v>493.9719109040384</v>
      </c>
      <c r="J20" s="19">
        <f>+Leasing!I39</f>
        <v>493.9719109040384</v>
      </c>
      <c r="K20" s="19">
        <f>+Leasing!J39</f>
        <v>493.9719109040384</v>
      </c>
      <c r="L20" s="19">
        <f>+Leasing!K39</f>
        <v>493.9719109040384</v>
      </c>
      <c r="M20" s="19">
        <f>+Leasing!L39</f>
        <v>493.9719109040384</v>
      </c>
      <c r="N20" s="19">
        <f>+Leasing!M39</f>
        <v>493.9719109040384</v>
      </c>
      <c r="O20" s="19">
        <f>+Leasing!N39</f>
        <v>493.9719109040384</v>
      </c>
      <c r="P20" s="19">
        <f>+Leasing!O39</f>
        <v>493.9719109040384</v>
      </c>
      <c r="Q20" s="19">
        <f>+Leasing!P39</f>
        <v>493.9719109040384</v>
      </c>
      <c r="R20" s="19">
        <f>+Leasing!Q39</f>
        <v>493.97191090403851</v>
      </c>
      <c r="S20" s="19">
        <f>+Leasing!R39</f>
        <v>493.9719109040384</v>
      </c>
      <c r="T20" s="19">
        <f>+Leasing!S39</f>
        <v>493.9719109040384</v>
      </c>
      <c r="U20" s="19">
        <f>+Leasing!T39</f>
        <v>493.9719109040384</v>
      </c>
      <c r="V20" s="19">
        <f>+Leasing!U39</f>
        <v>493.9719109040384</v>
      </c>
      <c r="W20" s="19">
        <f>+Leasing!V39</f>
        <v>493.9719109040384</v>
      </c>
      <c r="X20" s="19">
        <f>+Leasing!W39</f>
        <v>493.9719109040384</v>
      </c>
      <c r="Y20" s="19">
        <f>+Leasing!X39</f>
        <v>493.9719109040384</v>
      </c>
      <c r="Z20" s="19">
        <f>+Leasing!Y39</f>
        <v>493.9719109040384</v>
      </c>
      <c r="AA20" s="19">
        <f>+Leasing!Z39</f>
        <v>493.9719109040384</v>
      </c>
      <c r="AB20" s="19">
        <f>+Leasing!AA39</f>
        <v>493.9719109040384</v>
      </c>
      <c r="AC20" s="19">
        <f>+Leasing!AB39</f>
        <v>493.9719109040384</v>
      </c>
      <c r="AD20" s="19">
        <f>+Leasing!AC39</f>
        <v>1703.9719109040384</v>
      </c>
      <c r="AE20" s="19">
        <f>+Leasing!AD39</f>
        <v>0</v>
      </c>
      <c r="AF20" s="19">
        <f>+Leasing!AE39</f>
        <v>0</v>
      </c>
      <c r="AG20" s="19">
        <f>+Leasing!AF39</f>
        <v>0</v>
      </c>
      <c r="AH20" s="19">
        <f>+Leasing!AG39</f>
        <v>0</v>
      </c>
      <c r="AI20" s="19">
        <f>+Leasing!AH39</f>
        <v>0</v>
      </c>
      <c r="AJ20" s="19">
        <f>+Leasing!AI39</f>
        <v>0</v>
      </c>
      <c r="AK20" s="19">
        <f>+Leasing!AJ39</f>
        <v>0</v>
      </c>
      <c r="AL20" s="19">
        <f>+Leasing!AK39</f>
        <v>0</v>
      </c>
      <c r="AM20" s="19">
        <f>+Leasing!AL39</f>
        <v>0</v>
      </c>
    </row>
    <row r="21" spans="2:39" x14ac:dyDescent="0.25">
      <c r="B21" t="s">
        <v>320</v>
      </c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27"/>
      <c r="P21" s="19">
        <f>+'Capitale Sociale'!C9</f>
        <v>300000</v>
      </c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27"/>
      <c r="AB21" s="19">
        <f>+'Capitale Sociale'!D9</f>
        <v>300000</v>
      </c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27"/>
    </row>
    <row r="23" spans="2:39" x14ac:dyDescent="0.25">
      <c r="B23" s="20" t="s">
        <v>109</v>
      </c>
      <c r="D23" s="19">
        <f>SUM(D11:D22)</f>
        <v>50623.5</v>
      </c>
      <c r="E23" s="19">
        <f t="shared" ref="E23:R23" si="22">SUM(E11:E22)</f>
        <v>274190</v>
      </c>
      <c r="F23" s="19">
        <f t="shared" si="22"/>
        <v>150093</v>
      </c>
      <c r="G23" s="19">
        <f t="shared" si="22"/>
        <v>189243.4621872163</v>
      </c>
      <c r="H23" s="19">
        <f t="shared" si="22"/>
        <v>179912.73152499329</v>
      </c>
      <c r="I23" s="19">
        <f t="shared" si="22"/>
        <v>181720.23152499329</v>
      </c>
      <c r="J23" s="19">
        <f t="shared" si="22"/>
        <v>182770.23152499329</v>
      </c>
      <c r="K23" s="19">
        <f t="shared" si="22"/>
        <v>182770.23152499329</v>
      </c>
      <c r="L23" s="19">
        <f t="shared" si="22"/>
        <v>188820.23152499329</v>
      </c>
      <c r="M23" s="19">
        <f t="shared" si="22"/>
        <v>182770.23152499329</v>
      </c>
      <c r="N23" s="19">
        <f t="shared" si="22"/>
        <v>187005.23152499329</v>
      </c>
      <c r="O23" s="19">
        <f t="shared" si="22"/>
        <v>182770.23152499329</v>
      </c>
      <c r="P23" s="19">
        <f t="shared" si="22"/>
        <v>482770.23152499332</v>
      </c>
      <c r="Q23" s="19">
        <f t="shared" si="22"/>
        <v>184896.81902499328</v>
      </c>
      <c r="R23" s="19">
        <f t="shared" si="22"/>
        <v>182950.56902499328</v>
      </c>
      <c r="S23" s="19">
        <f t="shared" ref="S23" si="23">SUM(S11:S22)</f>
        <v>182950.56902499328</v>
      </c>
      <c r="T23" s="19">
        <f t="shared" ref="T23" si="24">SUM(T11:T22)</f>
        <v>182950.56902499328</v>
      </c>
      <c r="U23" s="19">
        <f t="shared" ref="U23" ca="1" si="25">SUM(U11:U22)</f>
        <v>941371.4726101337</v>
      </c>
      <c r="V23" s="19">
        <f t="shared" ref="V23" si="26">SUM(V11:V22)</f>
        <v>182950.56902499328</v>
      </c>
      <c r="W23" s="19">
        <f t="shared" ref="W23" si="27">SUM(W11:W22)</f>
        <v>182950.56902499328</v>
      </c>
      <c r="X23" s="19">
        <f t="shared" ref="X23" si="28">SUM(X11:X22)</f>
        <v>182950.56902499328</v>
      </c>
      <c r="Y23" s="19">
        <f t="shared" ref="Y23" si="29">SUM(Y11:Y22)</f>
        <v>182950.56902499328</v>
      </c>
      <c r="Z23" s="19">
        <f t="shared" ref="Z23" ca="1" si="30">SUM(Z11:Z22)</f>
        <v>507988.09913291055</v>
      </c>
      <c r="AA23" s="19">
        <f t="shared" ref="AA23" si="31">SUM(AA11:AA22)</f>
        <v>182950.56902499328</v>
      </c>
      <c r="AB23" s="19">
        <f t="shared" ref="AB23" si="32">SUM(AB11:AB22)</f>
        <v>482950.56902499328</v>
      </c>
      <c r="AC23" s="19">
        <f t="shared" ref="AC23" si="33">SUM(AC11:AC22)</f>
        <v>185236.65058749329</v>
      </c>
      <c r="AD23" s="19">
        <f t="shared" ref="AD23" si="34">SUM(AD11:AD22)</f>
        <v>184354.43183749329</v>
      </c>
      <c r="AE23" s="19">
        <f t="shared" ref="AE23" si="35">SUM(AE11:AE22)</f>
        <v>181997.96965027699</v>
      </c>
      <c r="AF23" s="19">
        <f t="shared" ref="AF23" si="36">SUM(AF11:AF22)</f>
        <v>182293.7003125</v>
      </c>
      <c r="AG23" s="19">
        <f t="shared" ref="AG23" ca="1" si="37">SUM(AG11:AG22)</f>
        <v>285431.456479582</v>
      </c>
      <c r="AH23" s="19">
        <f t="shared" ref="AH23" si="38">SUM(AH11:AH22)</f>
        <v>182293.7003125</v>
      </c>
      <c r="AI23" s="19">
        <f t="shared" ref="AI23" si="39">SUM(AI11:AI22)</f>
        <v>182293.7003125</v>
      </c>
      <c r="AJ23" s="19">
        <f t="shared" ref="AJ23" si="40">SUM(AJ11:AJ22)</f>
        <v>182293.7003125</v>
      </c>
      <c r="AK23" s="19">
        <f t="shared" ref="AK23" si="41">SUM(AK11:AK22)</f>
        <v>182293.7003125</v>
      </c>
      <c r="AL23" s="19">
        <f t="shared" ref="AL23" ca="1" si="42">SUM(AL11:AL22)</f>
        <v>458665.26017547608</v>
      </c>
      <c r="AM23" s="19">
        <f t="shared" ref="AM23" si="43">SUM(AM11:AM22)</f>
        <v>182293.7003125</v>
      </c>
    </row>
    <row r="25" spans="2:39" x14ac:dyDescent="0.25">
      <c r="B25" s="20" t="s">
        <v>110</v>
      </c>
      <c r="D25" s="19">
        <f>+D10-D23</f>
        <v>14541.5</v>
      </c>
      <c r="E25" s="19">
        <f t="shared" ref="E25:R25" si="44">+E10-E23</f>
        <v>-4805</v>
      </c>
      <c r="F25" s="19">
        <f t="shared" si="44"/>
        <v>157122</v>
      </c>
      <c r="G25" s="19">
        <f t="shared" si="44"/>
        <v>118971.5378127837</v>
      </c>
      <c r="H25" s="19">
        <f t="shared" si="44"/>
        <v>128302.26847500671</v>
      </c>
      <c r="I25" s="19">
        <f t="shared" si="44"/>
        <v>126494.76847500671</v>
      </c>
      <c r="J25" s="19">
        <f t="shared" si="44"/>
        <v>125444.76847500671</v>
      </c>
      <c r="K25" s="19">
        <f t="shared" si="44"/>
        <v>125444.76847500671</v>
      </c>
      <c r="L25" s="19">
        <f t="shared" si="44"/>
        <v>119394.76847500671</v>
      </c>
      <c r="M25" s="19">
        <f t="shared" si="44"/>
        <v>125444.76847500671</v>
      </c>
      <c r="N25" s="19">
        <f t="shared" si="44"/>
        <v>121209.76847500671</v>
      </c>
      <c r="O25" s="19">
        <f t="shared" si="44"/>
        <v>125444.76847500671</v>
      </c>
      <c r="P25" s="19">
        <f t="shared" si="44"/>
        <v>-174555.23152499332</v>
      </c>
      <c r="Q25" s="19">
        <f t="shared" si="44"/>
        <v>123318.18097500672</v>
      </c>
      <c r="R25" s="19">
        <f t="shared" si="44"/>
        <v>125264.43097500672</v>
      </c>
      <c r="S25" s="19">
        <f t="shared" ref="S25:AF25" si="45">+S10-S23</f>
        <v>125264.43097500672</v>
      </c>
      <c r="T25" s="19">
        <f t="shared" si="45"/>
        <v>125264.43097500672</v>
      </c>
      <c r="U25" s="19">
        <f t="shared" ca="1" si="45"/>
        <v>-633156.4726101337</v>
      </c>
      <c r="V25" s="19">
        <f t="shared" si="45"/>
        <v>125264.43097500672</v>
      </c>
      <c r="W25" s="19">
        <f t="shared" si="45"/>
        <v>125264.43097500672</v>
      </c>
      <c r="X25" s="19">
        <f t="shared" si="45"/>
        <v>125264.43097500672</v>
      </c>
      <c r="Y25" s="19">
        <f t="shared" si="45"/>
        <v>125264.43097500672</v>
      </c>
      <c r="Z25" s="19">
        <f t="shared" ca="1" si="45"/>
        <v>-199773.09913291055</v>
      </c>
      <c r="AA25" s="19">
        <f t="shared" si="45"/>
        <v>125264.43097500672</v>
      </c>
      <c r="AB25" s="19">
        <f t="shared" si="45"/>
        <v>-174735.56902499328</v>
      </c>
      <c r="AC25" s="19">
        <f t="shared" si="45"/>
        <v>122978.34941250671</v>
      </c>
      <c r="AD25" s="19">
        <f t="shared" si="45"/>
        <v>123860.56816250671</v>
      </c>
      <c r="AE25" s="19">
        <f t="shared" si="45"/>
        <v>126217.03034972301</v>
      </c>
      <c r="AF25" s="19">
        <f t="shared" si="45"/>
        <v>125921.2996875</v>
      </c>
      <c r="AG25" s="19">
        <f t="shared" ref="AG25:AM25" ca="1" si="46">+AG10-AG23</f>
        <v>22783.543520417996</v>
      </c>
      <c r="AH25" s="19">
        <f t="shared" si="46"/>
        <v>125921.2996875</v>
      </c>
      <c r="AI25" s="19">
        <f t="shared" si="46"/>
        <v>125921.2996875</v>
      </c>
      <c r="AJ25" s="19">
        <f t="shared" si="46"/>
        <v>125921.2996875</v>
      </c>
      <c r="AK25" s="19">
        <f t="shared" si="46"/>
        <v>125921.2996875</v>
      </c>
      <c r="AL25" s="19">
        <f t="shared" ca="1" si="46"/>
        <v>-150450.26017547608</v>
      </c>
      <c r="AM25" s="19">
        <f t="shared" si="46"/>
        <v>125921.2996875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AN16"/>
  <sheetViews>
    <sheetView showGridLines="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14" sqref="D14"/>
    </sheetView>
  </sheetViews>
  <sheetFormatPr defaultRowHeight="15" x14ac:dyDescent="0.25"/>
  <cols>
    <col min="2" max="2" width="22.7109375" bestFit="1" customWidth="1"/>
    <col min="4" max="4" width="14.42578125" customWidth="1"/>
  </cols>
  <sheetData>
    <row r="2" spans="2:40" x14ac:dyDescent="0.25">
      <c r="B2" s="20" t="s">
        <v>111</v>
      </c>
      <c r="D2" s="6">
        <f>+SPm!C1</f>
        <v>41670</v>
      </c>
      <c r="E2" s="6">
        <f>+SPm!D1</f>
        <v>41698</v>
      </c>
      <c r="F2" s="6">
        <f>+SPm!E1</f>
        <v>41729</v>
      </c>
      <c r="G2" s="6">
        <f>+SPm!F1</f>
        <v>41759</v>
      </c>
      <c r="H2" s="6">
        <f>+SPm!G1</f>
        <v>41790</v>
      </c>
      <c r="I2" s="6">
        <f>+SPm!H1</f>
        <v>41820</v>
      </c>
      <c r="J2" s="6">
        <f>+SPm!I1</f>
        <v>41851</v>
      </c>
      <c r="K2" s="6">
        <f>+SPm!J1</f>
        <v>41882</v>
      </c>
      <c r="L2" s="6">
        <f>+SPm!K1</f>
        <v>41912</v>
      </c>
      <c r="M2" s="6">
        <f>+SPm!L1</f>
        <v>41943</v>
      </c>
      <c r="N2" s="6">
        <f>+SPm!M1</f>
        <v>41973</v>
      </c>
      <c r="O2" s="6">
        <f>+SPm!N1</f>
        <v>42004</v>
      </c>
      <c r="P2" s="6">
        <f>+SPm!O1</f>
        <v>42035</v>
      </c>
      <c r="Q2" s="6">
        <f>+SPm!P1</f>
        <v>42063</v>
      </c>
      <c r="R2" s="6">
        <f>+SPm!Q1</f>
        <v>42094</v>
      </c>
      <c r="S2" s="6">
        <f>+SPm!R1</f>
        <v>42124</v>
      </c>
      <c r="T2" s="6">
        <f>+SPm!S1</f>
        <v>42155</v>
      </c>
      <c r="U2" s="6">
        <f>+SPm!T1</f>
        <v>42185</v>
      </c>
      <c r="V2" s="6">
        <f>+SPm!U1</f>
        <v>42216</v>
      </c>
      <c r="W2" s="6">
        <f>+SPm!V1</f>
        <v>42247</v>
      </c>
      <c r="X2" s="6">
        <f>+SPm!W1</f>
        <v>42277</v>
      </c>
      <c r="Y2" s="6">
        <f>+SPm!X1</f>
        <v>42308</v>
      </c>
      <c r="Z2" s="6">
        <f>+SPm!Y1</f>
        <v>42338</v>
      </c>
      <c r="AA2" s="6">
        <f>+SPm!Z1</f>
        <v>42369</v>
      </c>
      <c r="AB2" s="6">
        <f>+SPm!AA1</f>
        <v>42400</v>
      </c>
      <c r="AC2" s="6">
        <f>+SPm!AB1</f>
        <v>42429</v>
      </c>
      <c r="AD2" s="6">
        <f>+SPm!AC1</f>
        <v>42460</v>
      </c>
      <c r="AE2" s="6">
        <f>+SPm!AD1</f>
        <v>42490</v>
      </c>
      <c r="AF2" s="6">
        <f>+SPm!AE1</f>
        <v>42521</v>
      </c>
      <c r="AG2" s="6">
        <f>+SPm!AF1</f>
        <v>42551</v>
      </c>
      <c r="AH2" s="6">
        <f>+SPm!AG1</f>
        <v>42582</v>
      </c>
      <c r="AI2" s="6">
        <f>+SPm!AH1</f>
        <v>42613</v>
      </c>
      <c r="AJ2" s="6">
        <f>+SPm!AI1</f>
        <v>42643</v>
      </c>
      <c r="AK2" s="6">
        <f>+SPm!AJ1</f>
        <v>42674</v>
      </c>
      <c r="AL2" s="6">
        <f>+SPm!AK1</f>
        <v>42704</v>
      </c>
      <c r="AM2" s="6">
        <f>+SPm!AL1</f>
        <v>42735</v>
      </c>
      <c r="AN2" s="6"/>
    </row>
    <row r="4" spans="2:40" x14ac:dyDescent="0.25">
      <c r="B4" t="s">
        <v>113</v>
      </c>
      <c r="D4" s="55">
        <f>+Vendite!D158</f>
        <v>38215</v>
      </c>
      <c r="E4" s="55">
        <f>+Vendite!E158</f>
        <v>38215</v>
      </c>
      <c r="F4" s="55">
        <f>+Vendite!F158</f>
        <v>38215</v>
      </c>
      <c r="G4" s="55">
        <f>+Vendite!G158</f>
        <v>38215</v>
      </c>
      <c r="H4" s="55">
        <f>+Vendite!H158</f>
        <v>38215</v>
      </c>
      <c r="I4" s="55">
        <f>+Vendite!I158</f>
        <v>38215</v>
      </c>
      <c r="J4" s="55">
        <f>+Vendite!J158</f>
        <v>38215</v>
      </c>
      <c r="K4" s="55">
        <f>+Vendite!K158</f>
        <v>38215</v>
      </c>
      <c r="L4" s="55">
        <f>+Vendite!L158</f>
        <v>38215</v>
      </c>
      <c r="M4" s="55">
        <f>+Vendite!M158</f>
        <v>38215</v>
      </c>
      <c r="N4" s="55">
        <f>+Vendite!N158</f>
        <v>38215</v>
      </c>
      <c r="O4" s="55">
        <f>+Vendite!O158</f>
        <v>38215</v>
      </c>
      <c r="P4" s="55">
        <f>+Vendite!P158</f>
        <v>38215</v>
      </c>
      <c r="Q4" s="55">
        <f>+Vendite!Q158</f>
        <v>38215</v>
      </c>
      <c r="R4" s="55">
        <f>+Vendite!R158</f>
        <v>38215</v>
      </c>
      <c r="S4" s="55">
        <f>+Vendite!S158</f>
        <v>38215</v>
      </c>
      <c r="T4" s="55">
        <f>+Vendite!T158</f>
        <v>38215</v>
      </c>
      <c r="U4" s="55">
        <f>+Vendite!U158</f>
        <v>38215</v>
      </c>
      <c r="V4" s="55">
        <f>+Vendite!V158</f>
        <v>38215</v>
      </c>
      <c r="W4" s="55">
        <f>+Vendite!W158</f>
        <v>38215</v>
      </c>
      <c r="X4" s="55">
        <f>+Vendite!X158</f>
        <v>38215</v>
      </c>
      <c r="Y4" s="55">
        <f>+Vendite!Y158</f>
        <v>38215</v>
      </c>
      <c r="Z4" s="55">
        <f>+Vendite!Z158</f>
        <v>38215</v>
      </c>
      <c r="AA4" s="55">
        <f>+Vendite!AA158</f>
        <v>38215</v>
      </c>
      <c r="AB4" s="55">
        <f>+Vendite!AB158</f>
        <v>38215</v>
      </c>
      <c r="AC4" s="55">
        <f>+Vendite!AC158</f>
        <v>38215</v>
      </c>
      <c r="AD4" s="55">
        <f>+Vendite!AD158</f>
        <v>38215</v>
      </c>
      <c r="AE4" s="55">
        <f>+Vendite!AE158</f>
        <v>38215</v>
      </c>
      <c r="AF4" s="55">
        <f>+Vendite!AF158</f>
        <v>38215</v>
      </c>
      <c r="AG4" s="55">
        <f>+Vendite!AG158</f>
        <v>38215</v>
      </c>
      <c r="AH4" s="55">
        <f>+Vendite!AH158</f>
        <v>38215</v>
      </c>
      <c r="AI4" s="55">
        <f>+Vendite!AI158</f>
        <v>38215</v>
      </c>
      <c r="AJ4" s="55">
        <f>+Vendite!AJ158</f>
        <v>38215</v>
      </c>
      <c r="AK4" s="55">
        <f>+Vendite!AK158</f>
        <v>38215</v>
      </c>
      <c r="AL4" s="55">
        <f>+Vendite!AL158</f>
        <v>38215</v>
      </c>
      <c r="AM4" s="55">
        <f>+Vendite!AM158</f>
        <v>38215</v>
      </c>
      <c r="AN4" s="34"/>
    </row>
    <row r="5" spans="2:40" x14ac:dyDescent="0.25">
      <c r="B5" t="s">
        <v>213</v>
      </c>
      <c r="D5" s="55">
        <f>+Acquisti!D158</f>
        <v>43402.5</v>
      </c>
      <c r="E5" s="55">
        <f>+Acquisti!E158</f>
        <v>19107.5</v>
      </c>
      <c r="F5" s="55">
        <f>+Acquisti!F158</f>
        <v>19107.5</v>
      </c>
      <c r="G5" s="55">
        <f>+Acquisti!G158</f>
        <v>19107.5</v>
      </c>
      <c r="H5" s="55">
        <f>+Acquisti!H158</f>
        <v>19107.5</v>
      </c>
      <c r="I5" s="55">
        <f>+Acquisti!I158</f>
        <v>19107.5</v>
      </c>
      <c r="J5" s="55">
        <f>+Acquisti!J158</f>
        <v>19107.5</v>
      </c>
      <c r="K5" s="55">
        <f>+Acquisti!K158</f>
        <v>19107.5</v>
      </c>
      <c r="L5" s="55">
        <f>+Acquisti!L158</f>
        <v>19107.5</v>
      </c>
      <c r="M5" s="55">
        <f>+Acquisti!M158</f>
        <v>19107.5</v>
      </c>
      <c r="N5" s="55">
        <f>+Acquisti!N158</f>
        <v>19107.5</v>
      </c>
      <c r="O5" s="55">
        <f>+Acquisti!O158</f>
        <v>19107.5</v>
      </c>
      <c r="P5" s="55">
        <f>+Acquisti!P158</f>
        <v>19107.5</v>
      </c>
      <c r="Q5" s="55">
        <f>+Acquisti!Q158</f>
        <v>19107.5</v>
      </c>
      <c r="R5" s="55">
        <f>+Acquisti!R158</f>
        <v>19107.5</v>
      </c>
      <c r="S5" s="55">
        <f>+Acquisti!S158</f>
        <v>19107.5</v>
      </c>
      <c r="T5" s="55">
        <f>+Acquisti!T158</f>
        <v>19107.5</v>
      </c>
      <c r="U5" s="55">
        <f>+Acquisti!U158</f>
        <v>19107.5</v>
      </c>
      <c r="V5" s="55">
        <f>+Acquisti!V158</f>
        <v>19107.5</v>
      </c>
      <c r="W5" s="55">
        <f>+Acquisti!W158</f>
        <v>19107.5</v>
      </c>
      <c r="X5" s="55">
        <f>+Acquisti!X158</f>
        <v>19107.5</v>
      </c>
      <c r="Y5" s="55">
        <f>+Acquisti!Y158</f>
        <v>19107.5</v>
      </c>
      <c r="Z5" s="55">
        <f>+Acquisti!Z158</f>
        <v>19107.5</v>
      </c>
      <c r="AA5" s="55">
        <f>+Acquisti!AA158</f>
        <v>19107.5</v>
      </c>
      <c r="AB5" s="55">
        <f>+Acquisti!AB158</f>
        <v>19107.5</v>
      </c>
      <c r="AC5" s="55">
        <f>+Acquisti!AC158</f>
        <v>19107.5</v>
      </c>
      <c r="AD5" s="55">
        <f>+Acquisti!AD158</f>
        <v>19107.5</v>
      </c>
      <c r="AE5" s="55">
        <f>+Acquisti!AE158</f>
        <v>19107.5</v>
      </c>
      <c r="AF5" s="55">
        <f>+Acquisti!AF158</f>
        <v>19107.5</v>
      </c>
      <c r="AG5" s="55">
        <f>+Acquisti!AG158</f>
        <v>19107.5</v>
      </c>
      <c r="AH5" s="55">
        <f>+Acquisti!AH158</f>
        <v>19107.5</v>
      </c>
      <c r="AI5" s="55">
        <f>+Acquisti!AI158</f>
        <v>19107.5</v>
      </c>
      <c r="AJ5" s="55">
        <f>+Acquisti!AJ158</f>
        <v>19107.5</v>
      </c>
      <c r="AK5" s="55">
        <f>+Acquisti!AK158</f>
        <v>19107.5</v>
      </c>
      <c r="AL5" s="55">
        <f>+Acquisti!AL158</f>
        <v>19107.5</v>
      </c>
      <c r="AM5" s="55">
        <f>+Acquisti!AM158</f>
        <v>19107.5</v>
      </c>
      <c r="AN5" s="34"/>
    </row>
    <row r="6" spans="2:40" x14ac:dyDescent="0.25">
      <c r="B6" t="s">
        <v>214</v>
      </c>
      <c r="D6" s="55">
        <f>+'Altri Costi'!D51</f>
        <v>1185</v>
      </c>
      <c r="E6" s="55">
        <f>+'Altri Costi'!E51</f>
        <v>1185</v>
      </c>
      <c r="F6" s="55">
        <f>+'Altri Costi'!F51</f>
        <v>1185</v>
      </c>
      <c r="G6" s="55">
        <f>+'Altri Costi'!G51</f>
        <v>1185</v>
      </c>
      <c r="H6" s="55">
        <f>+'Altri Costi'!H51</f>
        <v>1185</v>
      </c>
      <c r="I6" s="55">
        <f>+'Altri Costi'!I51</f>
        <v>1185</v>
      </c>
      <c r="J6" s="55">
        <f>+'Altri Costi'!J51</f>
        <v>1185</v>
      </c>
      <c r="K6" s="55">
        <f>+'Altri Costi'!K51</f>
        <v>1185</v>
      </c>
      <c r="L6" s="55">
        <f>+'Altri Costi'!L51</f>
        <v>1185</v>
      </c>
      <c r="M6" s="55">
        <f>+'Altri Costi'!M51</f>
        <v>1185</v>
      </c>
      <c r="N6" s="55">
        <f>+'Altri Costi'!N51</f>
        <v>1185</v>
      </c>
      <c r="O6" s="55">
        <f>+'Altri Costi'!O51</f>
        <v>1185</v>
      </c>
      <c r="P6" s="55">
        <f>+'Altri Costi'!P51</f>
        <v>1185</v>
      </c>
      <c r="Q6" s="55">
        <f>+'Altri Costi'!Q51</f>
        <v>1185</v>
      </c>
      <c r="R6" s="55">
        <f>+'Altri Costi'!R51</f>
        <v>1185</v>
      </c>
      <c r="S6" s="55">
        <f>+'Altri Costi'!S51</f>
        <v>1185</v>
      </c>
      <c r="T6" s="55">
        <f>+'Altri Costi'!T51</f>
        <v>1185</v>
      </c>
      <c r="U6" s="55">
        <f>+'Altri Costi'!U51</f>
        <v>1185</v>
      </c>
      <c r="V6" s="55">
        <f>+'Altri Costi'!V51</f>
        <v>1185</v>
      </c>
      <c r="W6" s="55">
        <f>+'Altri Costi'!W51</f>
        <v>1185</v>
      </c>
      <c r="X6" s="55">
        <f>+'Altri Costi'!X51</f>
        <v>1185</v>
      </c>
      <c r="Y6" s="55">
        <f>+'Altri Costi'!Y51</f>
        <v>1185</v>
      </c>
      <c r="Z6" s="55">
        <f>+'Altri Costi'!Z51</f>
        <v>1185</v>
      </c>
      <c r="AA6" s="55">
        <f>+'Altri Costi'!AA51</f>
        <v>1185</v>
      </c>
      <c r="AB6" s="55">
        <f>+'Altri Costi'!AB51</f>
        <v>1185</v>
      </c>
      <c r="AC6" s="55">
        <f>+'Altri Costi'!AC51</f>
        <v>1185</v>
      </c>
      <c r="AD6" s="55">
        <f>+'Altri Costi'!AD51</f>
        <v>1185</v>
      </c>
      <c r="AE6" s="55">
        <f>+'Altri Costi'!AE51</f>
        <v>1185</v>
      </c>
      <c r="AF6" s="55">
        <f>+'Altri Costi'!AF51</f>
        <v>1185</v>
      </c>
      <c r="AG6" s="55">
        <f>+'Altri Costi'!AG51</f>
        <v>1185</v>
      </c>
      <c r="AH6" s="55">
        <f>+'Altri Costi'!AH51</f>
        <v>1185</v>
      </c>
      <c r="AI6" s="55">
        <f>+'Altri Costi'!AI51</f>
        <v>1185</v>
      </c>
      <c r="AJ6" s="55">
        <f>+'Altri Costi'!AJ51</f>
        <v>1185</v>
      </c>
      <c r="AK6" s="55">
        <f>+'Altri Costi'!AK51</f>
        <v>1185</v>
      </c>
      <c r="AL6" s="55">
        <f>+'Altri Costi'!AL51</f>
        <v>1185</v>
      </c>
      <c r="AM6" s="55">
        <f>+'Altri Costi'!AM51</f>
        <v>1185</v>
      </c>
      <c r="AN6" s="34"/>
    </row>
    <row r="7" spans="2:40" x14ac:dyDescent="0.25">
      <c r="B7" t="s">
        <v>117</v>
      </c>
      <c r="D7" s="55">
        <f ca="1">+SUMIF(Investimenti!$B$5:$AP$23,'Variazioni Patrimoniali'!$B7,Investimenti!G$5:G$23)</f>
        <v>20000</v>
      </c>
      <c r="E7" s="55">
        <f ca="1">+SUMIF(Investimenti!$B$5:$AP$23,'Variazioni Patrimoniali'!$B7,Investimenti!H$5:H$23)</f>
        <v>0</v>
      </c>
      <c r="F7" s="55">
        <f ca="1">+SUMIF(Investimenti!$B$5:$AP$23,'Variazioni Patrimoniali'!$B7,Investimenti!I$5:I$23)</f>
        <v>2000</v>
      </c>
      <c r="G7" s="55">
        <f ca="1">+SUMIF(Investimenti!$B$5:$AP$23,'Variazioni Patrimoniali'!$B7,Investimenti!J$5:J$23)</f>
        <v>0</v>
      </c>
      <c r="H7" s="55">
        <f ca="1">+SUMIF(Investimenti!$B$5:$AP$23,'Variazioni Patrimoniali'!$B7,Investimenti!K$5:K$23)</f>
        <v>0</v>
      </c>
      <c r="I7" s="55">
        <f ca="1">+SUMIF(Investimenti!$B$5:$AP$23,'Variazioni Patrimoniali'!$B7,Investimenti!L$5:L$23)</f>
        <v>0</v>
      </c>
      <c r="J7" s="55">
        <f ca="1">+SUMIF(Investimenti!$B$5:$AP$23,'Variazioni Patrimoniali'!$B7,Investimenti!M$5:M$23)</f>
        <v>0</v>
      </c>
      <c r="K7" s="55">
        <f ca="1">+SUMIF(Investimenti!$B$5:$AP$23,'Variazioni Patrimoniali'!$B7,Investimenti!N$5:N$23)</f>
        <v>0</v>
      </c>
      <c r="L7" s="55">
        <f ca="1">+SUMIF(Investimenti!$B$5:$AP$23,'Variazioni Patrimoniali'!$B7,Investimenti!O$5:O$23)</f>
        <v>0</v>
      </c>
      <c r="M7" s="55">
        <f ca="1">+SUMIF(Investimenti!$B$5:$AP$23,'Variazioni Patrimoniali'!$B7,Investimenti!P$5:P$23)</f>
        <v>0</v>
      </c>
      <c r="N7" s="55">
        <f ca="1">+SUMIF(Investimenti!$B$5:$AP$23,'Variazioni Patrimoniali'!$B7,Investimenti!Q$5:Q$23)</f>
        <v>0</v>
      </c>
      <c r="O7" s="55">
        <f ca="1">+SUMIF(Investimenti!$B$5:$AP$23,'Variazioni Patrimoniali'!$B7,Investimenti!R$5:R$23)</f>
        <v>0</v>
      </c>
      <c r="P7" s="55">
        <f ca="1">+SUMIF(Investimenti!$B$5:$AP$23,'Variazioni Patrimoniali'!$B7,Investimenti!S$5:S$23)</f>
        <v>0</v>
      </c>
      <c r="Q7" s="55">
        <f ca="1">+SUMIF(Investimenti!$B$5:$AP$23,'Variazioni Patrimoniali'!$B7,Investimenti!T$5:T$23)</f>
        <v>0</v>
      </c>
      <c r="R7" s="55">
        <f ca="1">+SUMIF(Investimenti!$B$5:$AP$23,'Variazioni Patrimoniali'!$B7,Investimenti!U$5:U$23)</f>
        <v>0</v>
      </c>
      <c r="S7" s="55">
        <f ca="1">+SUMIF(Investimenti!$B$5:$AP$23,'Variazioni Patrimoniali'!$B7,Investimenti!V$5:V$23)</f>
        <v>0</v>
      </c>
      <c r="T7" s="55">
        <f ca="1">+SUMIF(Investimenti!$B$5:$AP$23,'Variazioni Patrimoniali'!$B7,Investimenti!W$5:W$23)</f>
        <v>0</v>
      </c>
      <c r="U7" s="55">
        <f ca="1">+SUMIF(Investimenti!$B$5:$AP$23,'Variazioni Patrimoniali'!$B7,Investimenti!X$5:X$23)</f>
        <v>0</v>
      </c>
      <c r="V7" s="55">
        <f ca="1">+SUMIF(Investimenti!$B$5:$AP$23,'Variazioni Patrimoniali'!$B7,Investimenti!Y$5:Y$23)</f>
        <v>0</v>
      </c>
      <c r="W7" s="55">
        <f ca="1">+SUMIF(Investimenti!$B$5:$AP$23,'Variazioni Patrimoniali'!$B7,Investimenti!Z$5:Z$23)</f>
        <v>0</v>
      </c>
      <c r="X7" s="55">
        <f ca="1">+SUMIF(Investimenti!$B$5:$AP$23,'Variazioni Patrimoniali'!$B7,Investimenti!AA$5:AA$23)</f>
        <v>0</v>
      </c>
      <c r="Y7" s="55">
        <f ca="1">+SUMIF(Investimenti!$B$5:$AP$23,'Variazioni Patrimoniali'!$B7,Investimenti!AB$5:AB$23)</f>
        <v>0</v>
      </c>
      <c r="Z7" s="55">
        <f ca="1">+SUMIF(Investimenti!$B$5:$AP$23,'Variazioni Patrimoniali'!$B7,Investimenti!AC$5:AC$23)</f>
        <v>0</v>
      </c>
      <c r="AA7" s="55">
        <f ca="1">+SUMIF(Investimenti!$B$5:$AP$23,'Variazioni Patrimoniali'!$B7,Investimenti!AD$5:AD$23)</f>
        <v>0</v>
      </c>
      <c r="AB7" s="55">
        <f ca="1">+SUMIF(Investimenti!$B$5:$AP$23,'Variazioni Patrimoniali'!$B7,Investimenti!AE$5:AE$23)</f>
        <v>0</v>
      </c>
      <c r="AC7" s="55">
        <f ca="1">+SUMIF(Investimenti!$B$5:$AP$23,'Variazioni Patrimoniali'!$B7,Investimenti!AF$5:AF$23)</f>
        <v>0</v>
      </c>
      <c r="AD7" s="55">
        <f ca="1">+SUMIF(Investimenti!$B$5:$AP$23,'Variazioni Patrimoniali'!$B7,Investimenti!AG$5:AG$23)</f>
        <v>0</v>
      </c>
      <c r="AE7" s="55">
        <f ca="1">+SUMIF(Investimenti!$B$5:$AP$23,'Variazioni Patrimoniali'!$B7,Investimenti!AH$5:AH$23)</f>
        <v>0</v>
      </c>
      <c r="AF7" s="55">
        <f ca="1">+SUMIF(Investimenti!$B$5:$AP$23,'Variazioni Patrimoniali'!$B7,Investimenti!AI$5:AI$23)</f>
        <v>0</v>
      </c>
      <c r="AG7" s="55">
        <f ca="1">+SUMIF(Investimenti!$B$5:$AP$23,'Variazioni Patrimoniali'!$B7,Investimenti!AJ$5:AJ$23)</f>
        <v>0</v>
      </c>
      <c r="AH7" s="55">
        <f ca="1">+SUMIF(Investimenti!$B$5:$AP$23,'Variazioni Patrimoniali'!$B7,Investimenti!AK$5:AK$23)</f>
        <v>0</v>
      </c>
      <c r="AI7" s="55">
        <f ca="1">+SUMIF(Investimenti!$B$5:$AP$23,'Variazioni Patrimoniali'!$B7,Investimenti!AL$5:AL$23)</f>
        <v>0</v>
      </c>
      <c r="AJ7" s="55">
        <f ca="1">+SUMIF(Investimenti!$B$5:$AP$23,'Variazioni Patrimoniali'!$B7,Investimenti!AM$5:AM$23)</f>
        <v>0</v>
      </c>
      <c r="AK7" s="55">
        <f ca="1">+SUMIF(Investimenti!$B$5:$AP$23,'Variazioni Patrimoniali'!$B7,Investimenti!AN$5:AN$23)</f>
        <v>0</v>
      </c>
      <c r="AL7" s="55">
        <f ca="1">+SUMIF(Investimenti!$B$5:$AP$23,'Variazioni Patrimoniali'!$B7,Investimenti!AO$5:AO$23)</f>
        <v>0</v>
      </c>
      <c r="AM7" s="55">
        <f ca="1">+SUMIF(Investimenti!$B$5:$AP$23,'Variazioni Patrimoniali'!$B7,Investimenti!AP$5:AP$23)</f>
        <v>0</v>
      </c>
      <c r="AN7" s="34"/>
    </row>
    <row r="8" spans="2:40" x14ac:dyDescent="0.25">
      <c r="B8" t="s">
        <v>259</v>
      </c>
      <c r="D8" s="55">
        <f ca="1">+SUMIF(Investimenti!$B$5:$AP$23,'Variazioni Patrimoniali'!$B8,Investimenti!G$5:G$23)</f>
        <v>100000</v>
      </c>
      <c r="E8" s="55">
        <f ca="1">+SUMIF(Investimenti!$B$5:$AP$23,'Variazioni Patrimoniali'!$B8,Investimenti!H$5:H$23)</f>
        <v>0</v>
      </c>
      <c r="F8" s="55">
        <f ca="1">+SUMIF(Investimenti!$B$5:$AP$23,'Variazioni Patrimoniali'!$B8,Investimenti!I$5:I$23)</f>
        <v>0</v>
      </c>
      <c r="G8" s="55">
        <f ca="1">+SUMIF(Investimenti!$B$5:$AP$23,'Variazioni Patrimoniali'!$B8,Investimenti!J$5:J$23)</f>
        <v>0</v>
      </c>
      <c r="H8" s="55">
        <f ca="1">+SUMIF(Investimenti!$B$5:$AP$23,'Variazioni Patrimoniali'!$B8,Investimenti!K$5:K$23)</f>
        <v>2000</v>
      </c>
      <c r="I8" s="55">
        <f ca="1">+SUMIF(Investimenti!$B$5:$AP$23,'Variazioni Patrimoniali'!$B8,Investimenti!L$5:L$23)</f>
        <v>0</v>
      </c>
      <c r="J8" s="55">
        <f ca="1">+SUMIF(Investimenti!$B$5:$AP$23,'Variazioni Patrimoniali'!$B8,Investimenti!M$5:M$23)</f>
        <v>0</v>
      </c>
      <c r="K8" s="55">
        <f ca="1">+SUMIF(Investimenti!$B$5:$AP$23,'Variazioni Patrimoniali'!$B8,Investimenti!N$5:N$23)</f>
        <v>0</v>
      </c>
      <c r="L8" s="55">
        <f ca="1">+SUMIF(Investimenti!$B$5:$AP$23,'Variazioni Patrimoniali'!$B8,Investimenti!O$5:O$23)</f>
        <v>0</v>
      </c>
      <c r="M8" s="55">
        <f ca="1">+SUMIF(Investimenti!$B$5:$AP$23,'Variazioni Patrimoniali'!$B8,Investimenti!P$5:P$23)</f>
        <v>0</v>
      </c>
      <c r="N8" s="55">
        <f ca="1">+SUMIF(Investimenti!$B$5:$AP$23,'Variazioni Patrimoniali'!$B8,Investimenti!Q$5:Q$23)</f>
        <v>0</v>
      </c>
      <c r="O8" s="55">
        <f ca="1">+SUMIF(Investimenti!$B$5:$AP$23,'Variazioni Patrimoniali'!$B8,Investimenti!R$5:R$23)</f>
        <v>0</v>
      </c>
      <c r="P8" s="55">
        <f ca="1">+SUMIF(Investimenti!$B$5:$AP$23,'Variazioni Patrimoniali'!$B8,Investimenti!S$5:S$23)</f>
        <v>0</v>
      </c>
      <c r="Q8" s="55">
        <f ca="1">+SUMIF(Investimenti!$B$5:$AP$23,'Variazioni Patrimoniali'!$B8,Investimenti!T$5:T$23)</f>
        <v>0</v>
      </c>
      <c r="R8" s="55">
        <f ca="1">+SUMIF(Investimenti!$B$5:$AP$23,'Variazioni Patrimoniali'!$B8,Investimenti!U$5:U$23)</f>
        <v>0</v>
      </c>
      <c r="S8" s="55">
        <f ca="1">+SUMIF(Investimenti!$B$5:$AP$23,'Variazioni Patrimoniali'!$B8,Investimenti!V$5:V$23)</f>
        <v>0</v>
      </c>
      <c r="T8" s="55">
        <f ca="1">+SUMIF(Investimenti!$B$5:$AP$23,'Variazioni Patrimoniali'!$B8,Investimenti!W$5:W$23)</f>
        <v>0</v>
      </c>
      <c r="U8" s="55">
        <f ca="1">+SUMIF(Investimenti!$B$5:$AP$23,'Variazioni Patrimoniali'!$B8,Investimenti!X$5:X$23)</f>
        <v>0</v>
      </c>
      <c r="V8" s="55">
        <f ca="1">+SUMIF(Investimenti!$B$5:$AP$23,'Variazioni Patrimoniali'!$B8,Investimenti!Y$5:Y$23)</f>
        <v>0</v>
      </c>
      <c r="W8" s="55">
        <f ca="1">+SUMIF(Investimenti!$B$5:$AP$23,'Variazioni Patrimoniali'!$B8,Investimenti!Z$5:Z$23)</f>
        <v>0</v>
      </c>
      <c r="X8" s="55">
        <f ca="1">+SUMIF(Investimenti!$B$5:$AP$23,'Variazioni Patrimoniali'!$B8,Investimenti!AA$5:AA$23)</f>
        <v>0</v>
      </c>
      <c r="Y8" s="55">
        <f ca="1">+SUMIF(Investimenti!$B$5:$AP$23,'Variazioni Patrimoniali'!$B8,Investimenti!AB$5:AB$23)</f>
        <v>0</v>
      </c>
      <c r="Z8" s="55">
        <f ca="1">+SUMIF(Investimenti!$B$5:$AP$23,'Variazioni Patrimoniali'!$B8,Investimenti!AC$5:AC$23)</f>
        <v>0</v>
      </c>
      <c r="AA8" s="55">
        <f ca="1">+SUMIF(Investimenti!$B$5:$AP$23,'Variazioni Patrimoniali'!$B8,Investimenti!AD$5:AD$23)</f>
        <v>0</v>
      </c>
      <c r="AB8" s="55">
        <f ca="1">+SUMIF(Investimenti!$B$5:$AP$23,'Variazioni Patrimoniali'!$B8,Investimenti!AE$5:AE$23)</f>
        <v>0</v>
      </c>
      <c r="AC8" s="55">
        <f ca="1">+SUMIF(Investimenti!$B$5:$AP$23,'Variazioni Patrimoniali'!$B8,Investimenti!AF$5:AF$23)</f>
        <v>0</v>
      </c>
      <c r="AD8" s="55">
        <f ca="1">+SUMIF(Investimenti!$B$5:$AP$23,'Variazioni Patrimoniali'!$B8,Investimenti!AG$5:AG$23)</f>
        <v>0</v>
      </c>
      <c r="AE8" s="55">
        <f ca="1">+SUMIF(Investimenti!$B$5:$AP$23,'Variazioni Patrimoniali'!$B8,Investimenti!AH$5:AH$23)</f>
        <v>0</v>
      </c>
      <c r="AF8" s="55">
        <f ca="1">+SUMIF(Investimenti!$B$5:$AP$23,'Variazioni Patrimoniali'!$B8,Investimenti!AI$5:AI$23)</f>
        <v>0</v>
      </c>
      <c r="AG8" s="55">
        <f ca="1">+SUMIF(Investimenti!$B$5:$AP$23,'Variazioni Patrimoniali'!$B8,Investimenti!AJ$5:AJ$23)</f>
        <v>0</v>
      </c>
      <c r="AH8" s="55">
        <f ca="1">+SUMIF(Investimenti!$B$5:$AP$23,'Variazioni Patrimoniali'!$B8,Investimenti!AK$5:AK$23)</f>
        <v>0</v>
      </c>
      <c r="AI8" s="55">
        <f ca="1">+SUMIF(Investimenti!$B$5:$AP$23,'Variazioni Patrimoniali'!$B8,Investimenti!AL$5:AL$23)</f>
        <v>0</v>
      </c>
      <c r="AJ8" s="55">
        <f ca="1">+SUMIF(Investimenti!$B$5:$AP$23,'Variazioni Patrimoniali'!$B8,Investimenti!AM$5:AM$23)</f>
        <v>0</v>
      </c>
      <c r="AK8" s="55">
        <f ca="1">+SUMIF(Investimenti!$B$5:$AP$23,'Variazioni Patrimoniali'!$B8,Investimenti!AN$5:AN$23)</f>
        <v>0</v>
      </c>
      <c r="AL8" s="55">
        <f ca="1">+SUMIF(Investimenti!$B$5:$AP$23,'Variazioni Patrimoniali'!$B8,Investimenti!AO$5:AO$23)</f>
        <v>0</v>
      </c>
      <c r="AM8" s="55">
        <f ca="1">+SUMIF(Investimenti!$B$5:$AP$23,'Variazioni Patrimoniali'!$B8,Investimenti!AP$5:AP$23)</f>
        <v>0</v>
      </c>
      <c r="AN8" s="34"/>
    </row>
    <row r="9" spans="2:40" x14ac:dyDescent="0.25">
      <c r="B9" t="s">
        <v>268</v>
      </c>
      <c r="D9" s="55">
        <f ca="1">+SUMIF(Investimenti!$B$5:$AP$23,'Variazioni Patrimoniali'!$B9,Investimenti!G$5:G$23)</f>
        <v>50000</v>
      </c>
      <c r="E9" s="55">
        <f ca="1">+SUMIF(Investimenti!$B$5:$AP$23,'Variazioni Patrimoniali'!$B9,Investimenti!H$5:H$23)</f>
        <v>0</v>
      </c>
      <c r="F9" s="55">
        <f ca="1">+SUMIF(Investimenti!$B$5:$AP$23,'Variazioni Patrimoniali'!$B9,Investimenti!I$5:I$23)</f>
        <v>0</v>
      </c>
      <c r="G9" s="55">
        <f ca="1">+SUMIF(Investimenti!$B$5:$AP$23,'Variazioni Patrimoniali'!$B9,Investimenti!J$5:J$23)</f>
        <v>0</v>
      </c>
      <c r="H9" s="55">
        <f ca="1">+SUMIF(Investimenti!$B$5:$AP$23,'Variazioni Patrimoniali'!$B9,Investimenti!K$5:K$23)</f>
        <v>0</v>
      </c>
      <c r="I9" s="55">
        <f ca="1">+SUMIF(Investimenti!$B$5:$AP$23,'Variazioni Patrimoniali'!$B9,Investimenti!L$5:L$23)</f>
        <v>0</v>
      </c>
      <c r="J9" s="55">
        <f ca="1">+SUMIF(Investimenti!$B$5:$AP$23,'Variazioni Patrimoniali'!$B9,Investimenti!M$5:M$23)</f>
        <v>0</v>
      </c>
      <c r="K9" s="55">
        <f ca="1">+SUMIF(Investimenti!$B$5:$AP$23,'Variazioni Patrimoniali'!$B9,Investimenti!N$5:N$23)</f>
        <v>0</v>
      </c>
      <c r="L9" s="55">
        <f ca="1">+SUMIF(Investimenti!$B$5:$AP$23,'Variazioni Patrimoniali'!$B9,Investimenti!O$5:O$23)</f>
        <v>0</v>
      </c>
      <c r="M9" s="55">
        <f ca="1">+SUMIF(Investimenti!$B$5:$AP$23,'Variazioni Patrimoniali'!$B9,Investimenti!P$5:P$23)</f>
        <v>0</v>
      </c>
      <c r="N9" s="55">
        <f ca="1">+SUMIF(Investimenti!$B$5:$AP$23,'Variazioni Patrimoniali'!$B9,Investimenti!Q$5:Q$23)</f>
        <v>0</v>
      </c>
      <c r="O9" s="55">
        <f ca="1">+SUMIF(Investimenti!$B$5:$AP$23,'Variazioni Patrimoniali'!$B9,Investimenti!R$5:R$23)</f>
        <v>0</v>
      </c>
      <c r="P9" s="55">
        <f ca="1">+SUMIF(Investimenti!$B$5:$AP$23,'Variazioni Patrimoniali'!$B9,Investimenti!S$5:S$23)</f>
        <v>0</v>
      </c>
      <c r="Q9" s="55">
        <f ca="1">+SUMIF(Investimenti!$B$5:$AP$23,'Variazioni Patrimoniali'!$B9,Investimenti!T$5:T$23)</f>
        <v>0</v>
      </c>
      <c r="R9" s="55">
        <f ca="1">+SUMIF(Investimenti!$B$5:$AP$23,'Variazioni Patrimoniali'!$B9,Investimenti!U$5:U$23)</f>
        <v>0</v>
      </c>
      <c r="S9" s="55">
        <f ca="1">+SUMIF(Investimenti!$B$5:$AP$23,'Variazioni Patrimoniali'!$B9,Investimenti!V$5:V$23)</f>
        <v>0</v>
      </c>
      <c r="T9" s="55">
        <f ca="1">+SUMIF(Investimenti!$B$5:$AP$23,'Variazioni Patrimoniali'!$B9,Investimenti!W$5:W$23)</f>
        <v>0</v>
      </c>
      <c r="U9" s="55">
        <f ca="1">+SUMIF(Investimenti!$B$5:$AP$23,'Variazioni Patrimoniali'!$B9,Investimenti!X$5:X$23)</f>
        <v>0</v>
      </c>
      <c r="V9" s="55">
        <f ca="1">+SUMIF(Investimenti!$B$5:$AP$23,'Variazioni Patrimoniali'!$B9,Investimenti!Y$5:Y$23)</f>
        <v>0</v>
      </c>
      <c r="W9" s="55">
        <f ca="1">+SUMIF(Investimenti!$B$5:$AP$23,'Variazioni Patrimoniali'!$B9,Investimenti!Z$5:Z$23)</f>
        <v>0</v>
      </c>
      <c r="X9" s="55">
        <f ca="1">+SUMIF(Investimenti!$B$5:$AP$23,'Variazioni Patrimoniali'!$B9,Investimenti!AA$5:AA$23)</f>
        <v>0</v>
      </c>
      <c r="Y9" s="55">
        <f ca="1">+SUMIF(Investimenti!$B$5:$AP$23,'Variazioni Patrimoniali'!$B9,Investimenti!AB$5:AB$23)</f>
        <v>0</v>
      </c>
      <c r="Z9" s="55">
        <f ca="1">+SUMIF(Investimenti!$B$5:$AP$23,'Variazioni Patrimoniali'!$B9,Investimenti!AC$5:AC$23)</f>
        <v>0</v>
      </c>
      <c r="AA9" s="55">
        <f ca="1">+SUMIF(Investimenti!$B$5:$AP$23,'Variazioni Patrimoniali'!$B9,Investimenti!AD$5:AD$23)</f>
        <v>0</v>
      </c>
      <c r="AB9" s="55">
        <f ca="1">+SUMIF(Investimenti!$B$5:$AP$23,'Variazioni Patrimoniali'!$B9,Investimenti!AE$5:AE$23)</f>
        <v>0</v>
      </c>
      <c r="AC9" s="55">
        <f ca="1">+SUMIF(Investimenti!$B$5:$AP$23,'Variazioni Patrimoniali'!$B9,Investimenti!AF$5:AF$23)</f>
        <v>0</v>
      </c>
      <c r="AD9" s="55">
        <f ca="1">+SUMIF(Investimenti!$B$5:$AP$23,'Variazioni Patrimoniali'!$B9,Investimenti!AG$5:AG$23)</f>
        <v>0</v>
      </c>
      <c r="AE9" s="55">
        <f ca="1">+SUMIF(Investimenti!$B$5:$AP$23,'Variazioni Patrimoniali'!$B9,Investimenti!AH$5:AH$23)</f>
        <v>0</v>
      </c>
      <c r="AF9" s="55">
        <f ca="1">+SUMIF(Investimenti!$B$5:$AP$23,'Variazioni Patrimoniali'!$B9,Investimenti!AI$5:AI$23)</f>
        <v>0</v>
      </c>
      <c r="AG9" s="55">
        <f ca="1">+SUMIF(Investimenti!$B$5:$AP$23,'Variazioni Patrimoniali'!$B9,Investimenti!AJ$5:AJ$23)</f>
        <v>0</v>
      </c>
      <c r="AH9" s="55">
        <f ca="1">+SUMIF(Investimenti!$B$5:$AP$23,'Variazioni Patrimoniali'!$B9,Investimenti!AK$5:AK$23)</f>
        <v>0</v>
      </c>
      <c r="AI9" s="55">
        <f ca="1">+SUMIF(Investimenti!$B$5:$AP$23,'Variazioni Patrimoniali'!$B9,Investimenti!AL$5:AL$23)</f>
        <v>0</v>
      </c>
      <c r="AJ9" s="55">
        <f ca="1">+SUMIF(Investimenti!$B$5:$AP$23,'Variazioni Patrimoniali'!$B9,Investimenti!AM$5:AM$23)</f>
        <v>0</v>
      </c>
      <c r="AK9" s="55">
        <f ca="1">+SUMIF(Investimenti!$B$5:$AP$23,'Variazioni Patrimoniali'!$B9,Investimenti!AN$5:AN$23)</f>
        <v>0</v>
      </c>
      <c r="AL9" s="55">
        <f ca="1">+SUMIF(Investimenti!$B$5:$AP$23,'Variazioni Patrimoniali'!$B9,Investimenti!AO$5:AO$23)</f>
        <v>0</v>
      </c>
      <c r="AM9" s="55">
        <f ca="1">+SUMIF(Investimenti!$B$5:$AP$23,'Variazioni Patrimoniali'!$B9,Investimenti!AP$5:AP$23)</f>
        <v>0</v>
      </c>
      <c r="AN9" s="34"/>
    </row>
    <row r="10" spans="2:40" x14ac:dyDescent="0.25">
      <c r="B10" t="s">
        <v>261</v>
      </c>
      <c r="D10" s="55">
        <f ca="1">+SUMIF(Investimenti!$B$5:$AP$23,'Variazioni Patrimoniali'!$B10,Investimenti!G$5:G$23)</f>
        <v>0</v>
      </c>
      <c r="E10" s="55">
        <f ca="1">+SUMIF(Investimenti!$B$5:$AP$23,'Variazioni Patrimoniali'!$B10,Investimenti!H$5:H$23)</f>
        <v>3000</v>
      </c>
      <c r="F10" s="55">
        <f ca="1">+SUMIF(Investimenti!$B$5:$AP$23,'Variazioni Patrimoniali'!$B10,Investimenti!I$5:I$23)</f>
        <v>0</v>
      </c>
      <c r="G10" s="55">
        <f ca="1">+SUMIF(Investimenti!$B$5:$AP$23,'Variazioni Patrimoniali'!$B10,Investimenti!J$5:J$23)</f>
        <v>0</v>
      </c>
      <c r="H10" s="55">
        <f ca="1">+SUMIF(Investimenti!$B$5:$AP$23,'Variazioni Patrimoniali'!$B10,Investimenti!K$5:K$23)</f>
        <v>0</v>
      </c>
      <c r="I10" s="55">
        <f ca="1">+SUMIF(Investimenti!$B$5:$AP$23,'Variazioni Patrimoniali'!$B10,Investimenti!L$5:L$23)</f>
        <v>0</v>
      </c>
      <c r="J10" s="55">
        <f ca="1">+SUMIF(Investimenti!$B$5:$AP$23,'Variazioni Patrimoniali'!$B10,Investimenti!M$5:M$23)</f>
        <v>0</v>
      </c>
      <c r="K10" s="55">
        <f ca="1">+SUMIF(Investimenti!$B$5:$AP$23,'Variazioni Patrimoniali'!$B10,Investimenti!N$5:N$23)</f>
        <v>0</v>
      </c>
      <c r="L10" s="55">
        <f ca="1">+SUMIF(Investimenti!$B$5:$AP$23,'Variazioni Patrimoniali'!$B10,Investimenti!O$5:O$23)</f>
        <v>0</v>
      </c>
      <c r="M10" s="55">
        <f ca="1">+SUMIF(Investimenti!$B$5:$AP$23,'Variazioni Patrimoniali'!$B10,Investimenti!P$5:P$23)</f>
        <v>0</v>
      </c>
      <c r="N10" s="55">
        <f ca="1">+SUMIF(Investimenti!$B$5:$AP$23,'Variazioni Patrimoniali'!$B10,Investimenti!Q$5:Q$23)</f>
        <v>0</v>
      </c>
      <c r="O10" s="55">
        <f ca="1">+SUMIF(Investimenti!$B$5:$AP$23,'Variazioni Patrimoniali'!$B10,Investimenti!R$5:R$23)</f>
        <v>0</v>
      </c>
      <c r="P10" s="55">
        <f ca="1">+SUMIF(Investimenti!$B$5:$AP$23,'Variazioni Patrimoniali'!$B10,Investimenti!S$5:S$23)</f>
        <v>0</v>
      </c>
      <c r="Q10" s="55">
        <f ca="1">+SUMIF(Investimenti!$B$5:$AP$23,'Variazioni Patrimoniali'!$B10,Investimenti!T$5:T$23)</f>
        <v>0</v>
      </c>
      <c r="R10" s="55">
        <f ca="1">+SUMIF(Investimenti!$B$5:$AP$23,'Variazioni Patrimoniali'!$B10,Investimenti!U$5:U$23)</f>
        <v>0</v>
      </c>
      <c r="S10" s="55">
        <f ca="1">+SUMIF(Investimenti!$B$5:$AP$23,'Variazioni Patrimoniali'!$B10,Investimenti!V$5:V$23)</f>
        <v>0</v>
      </c>
      <c r="T10" s="55">
        <f ca="1">+SUMIF(Investimenti!$B$5:$AP$23,'Variazioni Patrimoniali'!$B10,Investimenti!W$5:W$23)</f>
        <v>0</v>
      </c>
      <c r="U10" s="55">
        <f ca="1">+SUMIF(Investimenti!$B$5:$AP$23,'Variazioni Patrimoniali'!$B10,Investimenti!X$5:X$23)</f>
        <v>0</v>
      </c>
      <c r="V10" s="55">
        <f ca="1">+SUMIF(Investimenti!$B$5:$AP$23,'Variazioni Patrimoniali'!$B10,Investimenti!Y$5:Y$23)</f>
        <v>0</v>
      </c>
      <c r="W10" s="55">
        <f ca="1">+SUMIF(Investimenti!$B$5:$AP$23,'Variazioni Patrimoniali'!$B10,Investimenti!Z$5:Z$23)</f>
        <v>0</v>
      </c>
      <c r="X10" s="55">
        <f ca="1">+SUMIF(Investimenti!$B$5:$AP$23,'Variazioni Patrimoniali'!$B10,Investimenti!AA$5:AA$23)</f>
        <v>0</v>
      </c>
      <c r="Y10" s="55">
        <f ca="1">+SUMIF(Investimenti!$B$5:$AP$23,'Variazioni Patrimoniali'!$B10,Investimenti!AB$5:AB$23)</f>
        <v>0</v>
      </c>
      <c r="Z10" s="55">
        <f ca="1">+SUMIF(Investimenti!$B$5:$AP$23,'Variazioni Patrimoniali'!$B10,Investimenti!AC$5:AC$23)</f>
        <v>0</v>
      </c>
      <c r="AA10" s="55">
        <f ca="1">+SUMIF(Investimenti!$B$5:$AP$23,'Variazioni Patrimoniali'!$B10,Investimenti!AD$5:AD$23)</f>
        <v>0</v>
      </c>
      <c r="AB10" s="55">
        <f ca="1">+SUMIF(Investimenti!$B$5:$AP$23,'Variazioni Patrimoniali'!$B10,Investimenti!AE$5:AE$23)</f>
        <v>0</v>
      </c>
      <c r="AC10" s="55">
        <f ca="1">+SUMIF(Investimenti!$B$5:$AP$23,'Variazioni Patrimoniali'!$B10,Investimenti!AF$5:AF$23)</f>
        <v>0</v>
      </c>
      <c r="AD10" s="55">
        <f ca="1">+SUMIF(Investimenti!$B$5:$AP$23,'Variazioni Patrimoniali'!$B10,Investimenti!AG$5:AG$23)</f>
        <v>0</v>
      </c>
      <c r="AE10" s="55">
        <f ca="1">+SUMIF(Investimenti!$B$5:$AP$23,'Variazioni Patrimoniali'!$B10,Investimenti!AH$5:AH$23)</f>
        <v>0</v>
      </c>
      <c r="AF10" s="55">
        <f ca="1">+SUMIF(Investimenti!$B$5:$AP$23,'Variazioni Patrimoniali'!$B10,Investimenti!AI$5:AI$23)</f>
        <v>0</v>
      </c>
      <c r="AG10" s="55">
        <f ca="1">+SUMIF(Investimenti!$B$5:$AP$23,'Variazioni Patrimoniali'!$B10,Investimenti!AJ$5:AJ$23)</f>
        <v>0</v>
      </c>
      <c r="AH10" s="55">
        <f ca="1">+SUMIF(Investimenti!$B$5:$AP$23,'Variazioni Patrimoniali'!$B10,Investimenti!AK$5:AK$23)</f>
        <v>0</v>
      </c>
      <c r="AI10" s="55">
        <f ca="1">+SUMIF(Investimenti!$B$5:$AP$23,'Variazioni Patrimoniali'!$B10,Investimenti!AL$5:AL$23)</f>
        <v>0</v>
      </c>
      <c r="AJ10" s="55">
        <f ca="1">+SUMIF(Investimenti!$B$5:$AP$23,'Variazioni Patrimoniali'!$B10,Investimenti!AM$5:AM$23)</f>
        <v>0</v>
      </c>
      <c r="AK10" s="55">
        <f ca="1">+SUMIF(Investimenti!$B$5:$AP$23,'Variazioni Patrimoniali'!$B10,Investimenti!AN$5:AN$23)</f>
        <v>0</v>
      </c>
      <c r="AL10" s="55">
        <f ca="1">+SUMIF(Investimenti!$B$5:$AP$23,'Variazioni Patrimoniali'!$B10,Investimenti!AO$5:AO$23)</f>
        <v>0</v>
      </c>
      <c r="AM10" s="55">
        <f ca="1">+SUMIF(Investimenti!$B$5:$AP$23,'Variazioni Patrimoniali'!$B10,Investimenti!AP$5:AP$23)</f>
        <v>0</v>
      </c>
      <c r="AN10" s="34"/>
    </row>
    <row r="11" spans="2:40" x14ac:dyDescent="0.25">
      <c r="B11" t="s">
        <v>263</v>
      </c>
      <c r="D11" s="55">
        <f ca="1">+SUMIF(Investimenti!$B$5:$AP$23,'Variazioni Patrimoniali'!$B11,Investimenti!G$5:G$23)</f>
        <v>0</v>
      </c>
      <c r="E11" s="55">
        <f ca="1">+SUMIF(Investimenti!$B$5:$AP$23,'Variazioni Patrimoniali'!$B11,Investimenti!H$5:H$23)</f>
        <v>0</v>
      </c>
      <c r="F11" s="55">
        <f ca="1">+SUMIF(Investimenti!$B$5:$AP$23,'Variazioni Patrimoniali'!$B11,Investimenti!I$5:I$23)</f>
        <v>0</v>
      </c>
      <c r="G11" s="55">
        <f ca="1">+SUMIF(Investimenti!$B$5:$AP$23,'Variazioni Patrimoniali'!$B11,Investimenti!J$5:J$23)</f>
        <v>0</v>
      </c>
      <c r="H11" s="55">
        <f ca="1">+SUMIF(Investimenti!$B$5:$AP$23,'Variazioni Patrimoniali'!$B11,Investimenti!K$5:K$23)</f>
        <v>3000</v>
      </c>
      <c r="I11" s="55">
        <f ca="1">+SUMIF(Investimenti!$B$5:$AP$23,'Variazioni Patrimoniali'!$B11,Investimenti!L$5:L$23)</f>
        <v>0</v>
      </c>
      <c r="J11" s="55">
        <f ca="1">+SUMIF(Investimenti!$B$5:$AP$23,'Variazioni Patrimoniali'!$B11,Investimenti!M$5:M$23)</f>
        <v>0</v>
      </c>
      <c r="K11" s="55">
        <f ca="1">+SUMIF(Investimenti!$B$5:$AP$23,'Variazioni Patrimoniali'!$B11,Investimenti!N$5:N$23)</f>
        <v>0</v>
      </c>
      <c r="L11" s="55">
        <f ca="1">+SUMIF(Investimenti!$B$5:$AP$23,'Variazioni Patrimoniali'!$B11,Investimenti!O$5:O$23)</f>
        <v>0</v>
      </c>
      <c r="M11" s="55">
        <f ca="1">+SUMIF(Investimenti!$B$5:$AP$23,'Variazioni Patrimoniali'!$B11,Investimenti!P$5:P$23)</f>
        <v>0</v>
      </c>
      <c r="N11" s="55">
        <f ca="1">+SUMIF(Investimenti!$B$5:$AP$23,'Variazioni Patrimoniali'!$B11,Investimenti!Q$5:Q$23)</f>
        <v>0</v>
      </c>
      <c r="O11" s="55">
        <f ca="1">+SUMIF(Investimenti!$B$5:$AP$23,'Variazioni Patrimoniali'!$B11,Investimenti!R$5:R$23)</f>
        <v>0</v>
      </c>
      <c r="P11" s="55">
        <f ca="1">+SUMIF(Investimenti!$B$5:$AP$23,'Variazioni Patrimoniali'!$B11,Investimenti!S$5:S$23)</f>
        <v>0</v>
      </c>
      <c r="Q11" s="55">
        <f ca="1">+SUMIF(Investimenti!$B$5:$AP$23,'Variazioni Patrimoniali'!$B11,Investimenti!T$5:T$23)</f>
        <v>0</v>
      </c>
      <c r="R11" s="55">
        <f ca="1">+SUMIF(Investimenti!$B$5:$AP$23,'Variazioni Patrimoniali'!$B11,Investimenti!U$5:U$23)</f>
        <v>0</v>
      </c>
      <c r="S11" s="55">
        <f ca="1">+SUMIF(Investimenti!$B$5:$AP$23,'Variazioni Patrimoniali'!$B11,Investimenti!V$5:V$23)</f>
        <v>0</v>
      </c>
      <c r="T11" s="55">
        <f ca="1">+SUMIF(Investimenti!$B$5:$AP$23,'Variazioni Patrimoniali'!$B11,Investimenti!W$5:W$23)</f>
        <v>0</v>
      </c>
      <c r="U11" s="55">
        <f ca="1">+SUMIF(Investimenti!$B$5:$AP$23,'Variazioni Patrimoniali'!$B11,Investimenti!X$5:X$23)</f>
        <v>0</v>
      </c>
      <c r="V11" s="55">
        <f ca="1">+SUMIF(Investimenti!$B$5:$AP$23,'Variazioni Patrimoniali'!$B11,Investimenti!Y$5:Y$23)</f>
        <v>0</v>
      </c>
      <c r="W11" s="55">
        <f ca="1">+SUMIF(Investimenti!$B$5:$AP$23,'Variazioni Patrimoniali'!$B11,Investimenti!Z$5:Z$23)</f>
        <v>0</v>
      </c>
      <c r="X11" s="55">
        <f ca="1">+SUMIF(Investimenti!$B$5:$AP$23,'Variazioni Patrimoniali'!$B11,Investimenti!AA$5:AA$23)</f>
        <v>0</v>
      </c>
      <c r="Y11" s="55">
        <f ca="1">+SUMIF(Investimenti!$B$5:$AP$23,'Variazioni Patrimoniali'!$B11,Investimenti!AB$5:AB$23)</f>
        <v>0</v>
      </c>
      <c r="Z11" s="55">
        <f ca="1">+SUMIF(Investimenti!$B$5:$AP$23,'Variazioni Patrimoniali'!$B11,Investimenti!AC$5:AC$23)</f>
        <v>0</v>
      </c>
      <c r="AA11" s="55">
        <f ca="1">+SUMIF(Investimenti!$B$5:$AP$23,'Variazioni Patrimoniali'!$B11,Investimenti!AD$5:AD$23)</f>
        <v>0</v>
      </c>
      <c r="AB11" s="55">
        <f ca="1">+SUMIF(Investimenti!$B$5:$AP$23,'Variazioni Patrimoniali'!$B11,Investimenti!AE$5:AE$23)</f>
        <v>0</v>
      </c>
      <c r="AC11" s="55">
        <f ca="1">+SUMIF(Investimenti!$B$5:$AP$23,'Variazioni Patrimoniali'!$B11,Investimenti!AF$5:AF$23)</f>
        <v>0</v>
      </c>
      <c r="AD11" s="55">
        <f ca="1">+SUMIF(Investimenti!$B$5:$AP$23,'Variazioni Patrimoniali'!$B11,Investimenti!AG$5:AG$23)</f>
        <v>0</v>
      </c>
      <c r="AE11" s="55">
        <f ca="1">+SUMIF(Investimenti!$B$5:$AP$23,'Variazioni Patrimoniali'!$B11,Investimenti!AH$5:AH$23)</f>
        <v>0</v>
      </c>
      <c r="AF11" s="55">
        <f ca="1">+SUMIF(Investimenti!$B$5:$AP$23,'Variazioni Patrimoniali'!$B11,Investimenti!AI$5:AI$23)</f>
        <v>0</v>
      </c>
      <c r="AG11" s="55">
        <f ca="1">+SUMIF(Investimenti!$B$5:$AP$23,'Variazioni Patrimoniali'!$B11,Investimenti!AJ$5:AJ$23)</f>
        <v>0</v>
      </c>
      <c r="AH11" s="55">
        <f ca="1">+SUMIF(Investimenti!$B$5:$AP$23,'Variazioni Patrimoniali'!$B11,Investimenti!AK$5:AK$23)</f>
        <v>0</v>
      </c>
      <c r="AI11" s="55">
        <f ca="1">+SUMIF(Investimenti!$B$5:$AP$23,'Variazioni Patrimoniali'!$B11,Investimenti!AL$5:AL$23)</f>
        <v>0</v>
      </c>
      <c r="AJ11" s="55">
        <f ca="1">+SUMIF(Investimenti!$B$5:$AP$23,'Variazioni Patrimoniali'!$B11,Investimenti!AM$5:AM$23)</f>
        <v>0</v>
      </c>
      <c r="AK11" s="55">
        <f ca="1">+SUMIF(Investimenti!$B$5:$AP$23,'Variazioni Patrimoniali'!$B11,Investimenti!AN$5:AN$23)</f>
        <v>0</v>
      </c>
      <c r="AL11" s="55">
        <f ca="1">+SUMIF(Investimenti!$B$5:$AP$23,'Variazioni Patrimoniali'!$B11,Investimenti!AO$5:AO$23)</f>
        <v>0</v>
      </c>
      <c r="AM11" s="55">
        <f ca="1">+SUMIF(Investimenti!$B$5:$AP$23,'Variazioni Patrimoniali'!$B11,Investimenti!AP$5:AP$23)</f>
        <v>0</v>
      </c>
      <c r="AN11" s="34"/>
    </row>
    <row r="12" spans="2:40" x14ac:dyDescent="0.25">
      <c r="B12" t="s">
        <v>262</v>
      </c>
      <c r="D12" s="55">
        <f ca="1">+SUMIF(Investimenti!$B$5:$AP$23,'Variazioni Patrimoniali'!$B12,Investimenti!G$5:G$23)</f>
        <v>0</v>
      </c>
      <c r="E12" s="55">
        <f ca="1">+SUMIF(Investimenti!$B$5:$AP$23,'Variazioni Patrimoniali'!$B12,Investimenti!H$5:H$23)</f>
        <v>2000</v>
      </c>
      <c r="F12" s="55">
        <f ca="1">+SUMIF(Investimenti!$B$5:$AP$23,'Variazioni Patrimoniali'!$B12,Investimenti!I$5:I$23)</f>
        <v>0</v>
      </c>
      <c r="G12" s="55">
        <f ca="1">+SUMIF(Investimenti!$B$5:$AP$23,'Variazioni Patrimoniali'!$B12,Investimenti!J$5:J$23)</f>
        <v>0</v>
      </c>
      <c r="H12" s="55">
        <f ca="1">+SUMIF(Investimenti!$B$5:$AP$23,'Variazioni Patrimoniali'!$B12,Investimenti!K$5:K$23)</f>
        <v>0</v>
      </c>
      <c r="I12" s="55">
        <f ca="1">+SUMIF(Investimenti!$B$5:$AP$23,'Variazioni Patrimoniali'!$B12,Investimenti!L$5:L$23)</f>
        <v>0</v>
      </c>
      <c r="J12" s="55">
        <f ca="1">+SUMIF(Investimenti!$B$5:$AP$23,'Variazioni Patrimoniali'!$B12,Investimenti!M$5:M$23)</f>
        <v>0</v>
      </c>
      <c r="K12" s="55">
        <f ca="1">+SUMIF(Investimenti!$B$5:$AP$23,'Variazioni Patrimoniali'!$B12,Investimenti!N$5:N$23)</f>
        <v>0</v>
      </c>
      <c r="L12" s="55">
        <f ca="1">+SUMIF(Investimenti!$B$5:$AP$23,'Variazioni Patrimoniali'!$B12,Investimenti!O$5:O$23)</f>
        <v>0</v>
      </c>
      <c r="M12" s="55">
        <f ca="1">+SUMIF(Investimenti!$B$5:$AP$23,'Variazioni Patrimoniali'!$B12,Investimenti!P$5:P$23)</f>
        <v>0</v>
      </c>
      <c r="N12" s="55">
        <f ca="1">+SUMIF(Investimenti!$B$5:$AP$23,'Variazioni Patrimoniali'!$B12,Investimenti!Q$5:Q$23)</f>
        <v>0</v>
      </c>
      <c r="O12" s="55">
        <f ca="1">+SUMIF(Investimenti!$B$5:$AP$23,'Variazioni Patrimoniali'!$B12,Investimenti!R$5:R$23)</f>
        <v>0</v>
      </c>
      <c r="P12" s="55">
        <f ca="1">+SUMIF(Investimenti!$B$5:$AP$23,'Variazioni Patrimoniali'!$B12,Investimenti!S$5:S$23)</f>
        <v>0</v>
      </c>
      <c r="Q12" s="55">
        <f ca="1">+SUMIF(Investimenti!$B$5:$AP$23,'Variazioni Patrimoniali'!$B12,Investimenti!T$5:T$23)</f>
        <v>0</v>
      </c>
      <c r="R12" s="55">
        <f ca="1">+SUMIF(Investimenti!$B$5:$AP$23,'Variazioni Patrimoniali'!$B12,Investimenti!U$5:U$23)</f>
        <v>0</v>
      </c>
      <c r="S12" s="55">
        <f ca="1">+SUMIF(Investimenti!$B$5:$AP$23,'Variazioni Patrimoniali'!$B12,Investimenti!V$5:V$23)</f>
        <v>0</v>
      </c>
      <c r="T12" s="55">
        <f ca="1">+SUMIF(Investimenti!$B$5:$AP$23,'Variazioni Patrimoniali'!$B12,Investimenti!W$5:W$23)</f>
        <v>0</v>
      </c>
      <c r="U12" s="55">
        <f ca="1">+SUMIF(Investimenti!$B$5:$AP$23,'Variazioni Patrimoniali'!$B12,Investimenti!X$5:X$23)</f>
        <v>0</v>
      </c>
      <c r="V12" s="55">
        <f ca="1">+SUMIF(Investimenti!$B$5:$AP$23,'Variazioni Patrimoniali'!$B12,Investimenti!Y$5:Y$23)</f>
        <v>0</v>
      </c>
      <c r="W12" s="55">
        <f ca="1">+SUMIF(Investimenti!$B$5:$AP$23,'Variazioni Patrimoniali'!$B12,Investimenti!Z$5:Z$23)</f>
        <v>0</v>
      </c>
      <c r="X12" s="55">
        <f ca="1">+SUMIF(Investimenti!$B$5:$AP$23,'Variazioni Patrimoniali'!$B12,Investimenti!AA$5:AA$23)</f>
        <v>0</v>
      </c>
      <c r="Y12" s="55">
        <f ca="1">+SUMIF(Investimenti!$B$5:$AP$23,'Variazioni Patrimoniali'!$B12,Investimenti!AB$5:AB$23)</f>
        <v>0</v>
      </c>
      <c r="Z12" s="55">
        <f ca="1">+SUMIF(Investimenti!$B$5:$AP$23,'Variazioni Patrimoniali'!$B12,Investimenti!AC$5:AC$23)</f>
        <v>0</v>
      </c>
      <c r="AA12" s="55">
        <f ca="1">+SUMIF(Investimenti!$B$5:$AP$23,'Variazioni Patrimoniali'!$B12,Investimenti!AD$5:AD$23)</f>
        <v>0</v>
      </c>
      <c r="AB12" s="55">
        <f ca="1">+SUMIF(Investimenti!$B$5:$AP$23,'Variazioni Patrimoniali'!$B12,Investimenti!AE$5:AE$23)</f>
        <v>0</v>
      </c>
      <c r="AC12" s="55">
        <f ca="1">+SUMIF(Investimenti!$B$5:$AP$23,'Variazioni Patrimoniali'!$B12,Investimenti!AF$5:AF$23)</f>
        <v>0</v>
      </c>
      <c r="AD12" s="55">
        <f ca="1">+SUMIF(Investimenti!$B$5:$AP$23,'Variazioni Patrimoniali'!$B12,Investimenti!AG$5:AG$23)</f>
        <v>0</v>
      </c>
      <c r="AE12" s="55">
        <f ca="1">+SUMIF(Investimenti!$B$5:$AP$23,'Variazioni Patrimoniali'!$B12,Investimenti!AH$5:AH$23)</f>
        <v>0</v>
      </c>
      <c r="AF12" s="55">
        <f ca="1">+SUMIF(Investimenti!$B$5:$AP$23,'Variazioni Patrimoniali'!$B12,Investimenti!AI$5:AI$23)</f>
        <v>0</v>
      </c>
      <c r="AG12" s="55">
        <f ca="1">+SUMIF(Investimenti!$B$5:$AP$23,'Variazioni Patrimoniali'!$B12,Investimenti!AJ$5:AJ$23)</f>
        <v>0</v>
      </c>
      <c r="AH12" s="55">
        <f ca="1">+SUMIF(Investimenti!$B$5:$AP$23,'Variazioni Patrimoniali'!$B12,Investimenti!AK$5:AK$23)</f>
        <v>0</v>
      </c>
      <c r="AI12" s="55">
        <f ca="1">+SUMIF(Investimenti!$B$5:$AP$23,'Variazioni Patrimoniali'!$B12,Investimenti!AL$5:AL$23)</f>
        <v>0</v>
      </c>
      <c r="AJ12" s="55">
        <f ca="1">+SUMIF(Investimenti!$B$5:$AP$23,'Variazioni Patrimoniali'!$B12,Investimenti!AM$5:AM$23)</f>
        <v>0</v>
      </c>
      <c r="AK12" s="55">
        <f ca="1">+SUMIF(Investimenti!$B$5:$AP$23,'Variazioni Patrimoniali'!$B12,Investimenti!AN$5:AN$23)</f>
        <v>0</v>
      </c>
      <c r="AL12" s="55">
        <f ca="1">+SUMIF(Investimenti!$B$5:$AP$23,'Variazioni Patrimoniali'!$B12,Investimenti!AO$5:AO$23)</f>
        <v>0</v>
      </c>
      <c r="AM12" s="55">
        <f ca="1">+SUMIF(Investimenti!$B$5:$AP$23,'Variazioni Patrimoniali'!$B12,Investimenti!AP$5:AP$23)</f>
        <v>0</v>
      </c>
      <c r="AN12" s="34"/>
    </row>
    <row r="13" spans="2:40" x14ac:dyDescent="0.25">
      <c r="B13" t="s">
        <v>118</v>
      </c>
      <c r="D13" s="55">
        <f>+Investimenti!G73</f>
        <v>35700</v>
      </c>
      <c r="E13" s="55">
        <f>+Investimenti!H73</f>
        <v>1050</v>
      </c>
      <c r="F13" s="55">
        <f>+Investimenti!I73</f>
        <v>420</v>
      </c>
      <c r="G13" s="55">
        <f>+Investimenti!J73</f>
        <v>0</v>
      </c>
      <c r="H13" s="55">
        <f>+Investimenti!K73</f>
        <v>1050</v>
      </c>
      <c r="I13" s="55">
        <f>+Investimenti!L73</f>
        <v>0</v>
      </c>
      <c r="J13" s="55">
        <f>+Investimenti!M73</f>
        <v>0</v>
      </c>
      <c r="K13" s="55">
        <f>+Investimenti!N73</f>
        <v>0</v>
      </c>
      <c r="L13" s="55">
        <f>+Investimenti!O73</f>
        <v>0</v>
      </c>
      <c r="M13" s="55">
        <f>+Investimenti!P73</f>
        <v>0</v>
      </c>
      <c r="N13" s="55">
        <f>+Investimenti!Q73</f>
        <v>0</v>
      </c>
      <c r="O13" s="55">
        <f>+Investimenti!R73</f>
        <v>0</v>
      </c>
      <c r="P13" s="55">
        <f>+Investimenti!S73</f>
        <v>0</v>
      </c>
      <c r="Q13" s="55">
        <f>+Investimenti!T73</f>
        <v>0</v>
      </c>
      <c r="R13" s="55">
        <f>+Investimenti!U73</f>
        <v>0</v>
      </c>
      <c r="S13" s="55">
        <f>+Investimenti!V73</f>
        <v>0</v>
      </c>
      <c r="T13" s="55">
        <f>+Investimenti!W73</f>
        <v>0</v>
      </c>
      <c r="U13" s="55">
        <f>+Investimenti!X73</f>
        <v>0</v>
      </c>
      <c r="V13" s="55">
        <f>+Investimenti!Y73</f>
        <v>0</v>
      </c>
      <c r="W13" s="55">
        <f>+Investimenti!Z73</f>
        <v>0</v>
      </c>
      <c r="X13" s="55">
        <f>+Investimenti!AA73</f>
        <v>0</v>
      </c>
      <c r="Y13" s="55">
        <f>+Investimenti!AB73</f>
        <v>0</v>
      </c>
      <c r="Z13" s="55">
        <f>+Investimenti!AC73</f>
        <v>0</v>
      </c>
      <c r="AA13" s="55">
        <f>+Investimenti!AD73</f>
        <v>0</v>
      </c>
      <c r="AB13" s="55">
        <f>+Investimenti!AE73</f>
        <v>0</v>
      </c>
      <c r="AC13" s="55">
        <f>+Investimenti!AF73</f>
        <v>0</v>
      </c>
      <c r="AD13" s="55">
        <f>+Investimenti!AG73</f>
        <v>0</v>
      </c>
      <c r="AE13" s="55">
        <f>+Investimenti!AH73</f>
        <v>0</v>
      </c>
      <c r="AF13" s="55">
        <f>+Investimenti!AI73</f>
        <v>0</v>
      </c>
      <c r="AG13" s="55">
        <f>+Investimenti!AJ73</f>
        <v>0</v>
      </c>
      <c r="AH13" s="55">
        <f>+Investimenti!AK73</f>
        <v>0</v>
      </c>
      <c r="AI13" s="55">
        <f>+Investimenti!AL73</f>
        <v>0</v>
      </c>
      <c r="AJ13" s="55">
        <f>+Investimenti!AM73</f>
        <v>0</v>
      </c>
      <c r="AK13" s="55">
        <f>+Investimenti!AN73</f>
        <v>0</v>
      </c>
      <c r="AL13" s="55">
        <f>+Investimenti!AO73</f>
        <v>0</v>
      </c>
      <c r="AM13" s="55">
        <f>+Investimenti!AP73</f>
        <v>0</v>
      </c>
      <c r="AN13" s="34"/>
    </row>
    <row r="14" spans="2:40" x14ac:dyDescent="0.25">
      <c r="B14" t="s">
        <v>306</v>
      </c>
      <c r="D14" s="55">
        <f>+Leasing!C31</f>
        <v>0</v>
      </c>
      <c r="E14" s="55">
        <f>+Leasing!D31</f>
        <v>0</v>
      </c>
      <c r="F14" s="55">
        <f>+Leasing!E31</f>
        <v>10000</v>
      </c>
      <c r="G14" s="55">
        <f>+Leasing!F31</f>
        <v>-354.43329359293602</v>
      </c>
      <c r="H14" s="55">
        <f>+Leasing!G31</f>
        <v>-356.15851557154076</v>
      </c>
      <c r="I14" s="55">
        <f>+Leasing!H31</f>
        <v>-357.89213515536272</v>
      </c>
      <c r="J14" s="55">
        <f>+Leasing!I31</f>
        <v>-359.63419322017006</v>
      </c>
      <c r="K14" s="55">
        <f>+Leasing!J31</f>
        <v>-361.38473084069557</v>
      </c>
      <c r="L14" s="55">
        <f>+Leasing!K31</f>
        <v>-363.14378929160557</v>
      </c>
      <c r="M14" s="55">
        <f>+Leasing!L31</f>
        <v>-364.9114100484727</v>
      </c>
      <c r="N14" s="55">
        <f>+Leasing!M31</f>
        <v>-366.68763478875428</v>
      </c>
      <c r="O14" s="55">
        <f>+Leasing!N31</f>
        <v>-368.47250539277462</v>
      </c>
      <c r="P14" s="55">
        <f>+Leasing!O31</f>
        <v>-370.26606394471258</v>
      </c>
      <c r="Q14" s="55">
        <f>+Leasing!P31</f>
        <v>-372.068352733594</v>
      </c>
      <c r="R14" s="55">
        <f>+Leasing!Q31</f>
        <v>-373.87941425428869</v>
      </c>
      <c r="S14" s="55">
        <f>+Leasing!R31</f>
        <v>-375.69929120851225</v>
      </c>
      <c r="T14" s="55">
        <f>+Leasing!S31</f>
        <v>-377.52802650583322</v>
      </c>
      <c r="U14" s="55">
        <f>+Leasing!T31</f>
        <v>-379.36566326468454</v>
      </c>
      <c r="V14" s="55">
        <f>+Leasing!U31</f>
        <v>-381.21224481338032</v>
      </c>
      <c r="W14" s="55">
        <f>+Leasing!V31</f>
        <v>-383.06781469113736</v>
      </c>
      <c r="X14" s="55">
        <f>+Leasing!W31</f>
        <v>-384.93241664910192</v>
      </c>
      <c r="Y14" s="55">
        <f>+Leasing!X31</f>
        <v>-386.80609465138116</v>
      </c>
      <c r="Z14" s="55">
        <f>+Leasing!Y31</f>
        <v>-388.68889287607959</v>
      </c>
      <c r="AA14" s="55">
        <f>+Leasing!Z31</f>
        <v>-390.58085571634115</v>
      </c>
      <c r="AB14" s="55">
        <f>+Leasing!AA31</f>
        <v>-392.4820277813954</v>
      </c>
      <c r="AC14" s="55">
        <f>+Leasing!AB31</f>
        <v>-394.3924538976097</v>
      </c>
      <c r="AD14" s="55">
        <f>+Leasing!AC31</f>
        <v>-1396.3121791095459</v>
      </c>
      <c r="AE14" s="55">
        <f>+Leasing!AD31</f>
        <v>0</v>
      </c>
      <c r="AF14" s="55">
        <f>+Leasing!AE31</f>
        <v>0</v>
      </c>
      <c r="AG14" s="55">
        <f>+Leasing!AF31</f>
        <v>0</v>
      </c>
      <c r="AH14" s="55">
        <f>+Leasing!AG31</f>
        <v>0</v>
      </c>
      <c r="AI14" s="55">
        <f>+Leasing!AH31</f>
        <v>0</v>
      </c>
      <c r="AJ14" s="55">
        <f>+Leasing!AI31</f>
        <v>0</v>
      </c>
      <c r="AK14" s="55">
        <f>+Leasing!AJ31</f>
        <v>0</v>
      </c>
      <c r="AL14" s="55">
        <f>+Leasing!AK31</f>
        <v>0</v>
      </c>
      <c r="AM14" s="55">
        <f>+Leasing!AL31</f>
        <v>0</v>
      </c>
    </row>
    <row r="15" spans="2:40" x14ac:dyDescent="0.25">
      <c r="B15" t="s">
        <v>307</v>
      </c>
      <c r="D15" s="55">
        <f>+Leasing!C37</f>
        <v>0</v>
      </c>
      <c r="E15" s="55">
        <f>+Leasing!D37</f>
        <v>0</v>
      </c>
      <c r="F15" s="55">
        <f>+Leasing!E37</f>
        <v>0</v>
      </c>
      <c r="G15" s="55">
        <f>+Leasing!F37</f>
        <v>85.730662223014932</v>
      </c>
      <c r="H15" s="55">
        <f>+Leasing!G37</f>
        <v>85.730662223014932</v>
      </c>
      <c r="I15" s="55">
        <f>+Leasing!H37</f>
        <v>85.730662223014932</v>
      </c>
      <c r="J15" s="55">
        <f>+Leasing!I37</f>
        <v>85.730662223014932</v>
      </c>
      <c r="K15" s="55">
        <f>+Leasing!J37</f>
        <v>85.730662223014932</v>
      </c>
      <c r="L15" s="55">
        <f>+Leasing!K37</f>
        <v>85.730662223014932</v>
      </c>
      <c r="M15" s="55">
        <f>+Leasing!L37</f>
        <v>85.730662223014932</v>
      </c>
      <c r="N15" s="55">
        <f>+Leasing!M37</f>
        <v>85.730662223014932</v>
      </c>
      <c r="O15" s="55">
        <f>+Leasing!N37</f>
        <v>85.730662223014932</v>
      </c>
      <c r="P15" s="55">
        <f>+Leasing!O37</f>
        <v>85.730662223014932</v>
      </c>
      <c r="Q15" s="55">
        <f>+Leasing!P37</f>
        <v>85.730662223014932</v>
      </c>
      <c r="R15" s="55">
        <f>+Leasing!Q37</f>
        <v>85.730662223014946</v>
      </c>
      <c r="S15" s="55">
        <f>+Leasing!R37</f>
        <v>85.730662223014932</v>
      </c>
      <c r="T15" s="55">
        <f>+Leasing!S37</f>
        <v>85.730662223014932</v>
      </c>
      <c r="U15" s="55">
        <f>+Leasing!T37</f>
        <v>85.730662223014932</v>
      </c>
      <c r="V15" s="55">
        <f>+Leasing!U37</f>
        <v>85.730662223014932</v>
      </c>
      <c r="W15" s="55">
        <f>+Leasing!V37</f>
        <v>85.730662223014932</v>
      </c>
      <c r="X15" s="55">
        <f>+Leasing!W37</f>
        <v>85.730662223014932</v>
      </c>
      <c r="Y15" s="55">
        <f>+Leasing!X37</f>
        <v>85.730662223014932</v>
      </c>
      <c r="Z15" s="55">
        <f>+Leasing!Y37</f>
        <v>85.730662223014932</v>
      </c>
      <c r="AA15" s="55">
        <f>+Leasing!Z37</f>
        <v>85.730662223014932</v>
      </c>
      <c r="AB15" s="55">
        <f>+Leasing!AA37</f>
        <v>85.730662223014932</v>
      </c>
      <c r="AC15" s="55">
        <f>+Leasing!AB37</f>
        <v>85.730662223014932</v>
      </c>
      <c r="AD15" s="55">
        <f>+Leasing!AC37</f>
        <v>295.73066222301492</v>
      </c>
      <c r="AE15" s="55">
        <f>+Leasing!AD37</f>
        <v>0</v>
      </c>
      <c r="AF15" s="55">
        <f>+Leasing!AE37</f>
        <v>0</v>
      </c>
      <c r="AG15" s="55">
        <f>+Leasing!AF37</f>
        <v>0</v>
      </c>
      <c r="AH15" s="55">
        <f>+Leasing!AG37</f>
        <v>0</v>
      </c>
      <c r="AI15" s="55">
        <f>+Leasing!AH37</f>
        <v>0</v>
      </c>
      <c r="AJ15" s="55">
        <f>+Leasing!AI37</f>
        <v>0</v>
      </c>
      <c r="AK15" s="55">
        <f>+Leasing!AJ37</f>
        <v>0</v>
      </c>
      <c r="AL15" s="55">
        <f>+Leasing!AK37</f>
        <v>0</v>
      </c>
      <c r="AM15" s="55">
        <f>+Leasing!AL37</f>
        <v>0</v>
      </c>
    </row>
    <row r="16" spans="2:40" x14ac:dyDescent="0.25">
      <c r="B16" t="s">
        <v>312</v>
      </c>
      <c r="D16" s="55">
        <f>+Leasing!C41</f>
        <v>0</v>
      </c>
      <c r="E16" s="55">
        <f>+Leasing!D41-Leasing!C41</f>
        <v>0</v>
      </c>
      <c r="F16" s="55">
        <f>+Leasing!E41-Leasing!D41</f>
        <v>10000</v>
      </c>
      <c r="G16" s="55">
        <f>+Leasing!F41-Leasing!E41</f>
        <v>-354.43329359293602</v>
      </c>
      <c r="H16" s="55">
        <f>+Leasing!G41-Leasing!F41</f>
        <v>-356.15851557154019</v>
      </c>
      <c r="I16" s="55">
        <f>+Leasing!H41-Leasing!G41</f>
        <v>-357.89213515536358</v>
      </c>
      <c r="J16" s="55">
        <f>+Leasing!I41-Leasing!H41</f>
        <v>-359.63419322017035</v>
      </c>
      <c r="K16" s="55">
        <f>+Leasing!J41-Leasing!I41</f>
        <v>-361.38473084069483</v>
      </c>
      <c r="L16" s="55">
        <f>+Leasing!K41-Leasing!J41</f>
        <v>-363.14378929160557</v>
      </c>
      <c r="M16" s="55">
        <f>+Leasing!L41-Leasing!K41</f>
        <v>-364.91141004847304</v>
      </c>
      <c r="N16" s="55">
        <f>+Leasing!M41-Leasing!L41</f>
        <v>-366.68763478875371</v>
      </c>
      <c r="O16" s="55">
        <f>+Leasing!N41-Leasing!M41</f>
        <v>-368.47250539277411</v>
      </c>
      <c r="P16" s="55">
        <f>+Leasing!O41-Leasing!N41</f>
        <v>-370.2660639447131</v>
      </c>
      <c r="Q16" s="55">
        <f>+Leasing!P41-Leasing!O41</f>
        <v>-372.06835273359411</v>
      </c>
      <c r="R16" s="55">
        <f>+Leasing!Q41-Leasing!P41</f>
        <v>-373.87941425428835</v>
      </c>
      <c r="S16" s="55">
        <f>+Leasing!R41-Leasing!Q41</f>
        <v>-375.69929120851248</v>
      </c>
      <c r="T16" s="55">
        <f>+Leasing!S41-Leasing!R41</f>
        <v>-377.52802650583362</v>
      </c>
      <c r="U16" s="55">
        <f>+Leasing!T41-Leasing!S41</f>
        <v>-379.36566326468437</v>
      </c>
      <c r="V16" s="55">
        <f>+Leasing!U41-Leasing!T41</f>
        <v>-381.21224481338049</v>
      </c>
      <c r="W16" s="55">
        <f>+Leasing!V41-Leasing!U41</f>
        <v>-383.06781469113776</v>
      </c>
      <c r="X16" s="55">
        <f>+Leasing!W41-Leasing!V41</f>
        <v>-384.93241664910238</v>
      </c>
      <c r="Y16" s="55">
        <f>+Leasing!X41-Leasing!W41</f>
        <v>-386.8060946513815</v>
      </c>
      <c r="Z16" s="55">
        <f>+Leasing!Y41-Leasing!X41</f>
        <v>-388.68889287607999</v>
      </c>
      <c r="AA16" s="55">
        <f>+Leasing!Z41-Leasing!Y41</f>
        <v>-390.58085571634092</v>
      </c>
      <c r="AB16" s="55">
        <f>+Leasing!AA41-Leasing!Z41</f>
        <v>-392.48202778139512</v>
      </c>
      <c r="AC16" s="55">
        <f>+Leasing!AB41-Leasing!AA41</f>
        <v>-394.39245389760981</v>
      </c>
      <c r="AD16" s="55">
        <f>+Leasing!AC41-Leasing!AB41</f>
        <v>-1396.3121791095455</v>
      </c>
      <c r="AE16" s="55">
        <f>+Leasing!AD41-Leasing!AC41</f>
        <v>-8.9130480773746967E-11</v>
      </c>
      <c r="AF16" s="55">
        <f>+Leasing!AE41-Leasing!AD41</f>
        <v>0</v>
      </c>
      <c r="AG16" s="55">
        <f>+Leasing!AF41-Leasing!AE41</f>
        <v>0</v>
      </c>
      <c r="AH16" s="55">
        <f>+Leasing!AG41-Leasing!AF41</f>
        <v>0</v>
      </c>
      <c r="AI16" s="55">
        <f>+Leasing!AH41-Leasing!AG41</f>
        <v>0</v>
      </c>
      <c r="AJ16" s="55">
        <f>+Leasing!AI41-Leasing!AH41</f>
        <v>0</v>
      </c>
      <c r="AK16" s="55">
        <f>+Leasing!AJ41-Leasing!AI41</f>
        <v>0</v>
      </c>
      <c r="AL16" s="55">
        <f>+Leasing!AK41-Leasing!AJ41</f>
        <v>0</v>
      </c>
      <c r="AM16" s="55">
        <f>+Leasing!AL41-Leasing!AK41</f>
        <v>0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L28"/>
  <sheetViews>
    <sheetView showGridLines="0" workbookViewId="0">
      <selection activeCell="F7" sqref="F7"/>
    </sheetView>
  </sheetViews>
  <sheetFormatPr defaultRowHeight="15" x14ac:dyDescent="0.25"/>
  <cols>
    <col min="1" max="1" width="24.7109375" bestFit="1" customWidth="1"/>
    <col min="2" max="2" width="14.42578125" customWidth="1"/>
    <col min="3" max="3" width="11.28515625" bestFit="1" customWidth="1"/>
    <col min="4" max="4" width="9" bestFit="1" customWidth="1"/>
  </cols>
  <sheetData>
    <row r="2" spans="1:38" x14ac:dyDescent="0.25">
      <c r="C2" s="22">
        <v>41640</v>
      </c>
      <c r="D2" s="22">
        <f>EOMONTH(C2,1)</f>
        <v>41698</v>
      </c>
      <c r="E2" s="22">
        <f t="shared" ref="E2:O2" si="0">EOMONTH(D2,1)</f>
        <v>41729</v>
      </c>
      <c r="F2" s="22">
        <f t="shared" si="0"/>
        <v>41759</v>
      </c>
      <c r="G2" s="22">
        <f t="shared" si="0"/>
        <v>41790</v>
      </c>
      <c r="H2" s="22">
        <f t="shared" si="0"/>
        <v>41820</v>
      </c>
      <c r="I2" s="22">
        <f t="shared" si="0"/>
        <v>41851</v>
      </c>
      <c r="J2" s="22">
        <f t="shared" si="0"/>
        <v>41882</v>
      </c>
      <c r="K2" s="22">
        <f t="shared" si="0"/>
        <v>41912</v>
      </c>
      <c r="L2" s="22">
        <f t="shared" si="0"/>
        <v>41943</v>
      </c>
      <c r="M2" s="22">
        <f t="shared" si="0"/>
        <v>41973</v>
      </c>
      <c r="N2" s="22">
        <f t="shared" si="0"/>
        <v>42004</v>
      </c>
      <c r="O2" s="22">
        <f t="shared" si="0"/>
        <v>42035</v>
      </c>
      <c r="P2" s="22">
        <f t="shared" ref="P2:AA2" si="1">EOMONTH(O2,1)</f>
        <v>42063</v>
      </c>
      <c r="Q2" s="22">
        <f t="shared" si="1"/>
        <v>42094</v>
      </c>
      <c r="R2" s="22">
        <f t="shared" si="1"/>
        <v>42124</v>
      </c>
      <c r="S2" s="22">
        <f t="shared" si="1"/>
        <v>42155</v>
      </c>
      <c r="T2" s="22">
        <f t="shared" si="1"/>
        <v>42185</v>
      </c>
      <c r="U2" s="22">
        <f t="shared" si="1"/>
        <v>42216</v>
      </c>
      <c r="V2" s="22">
        <f t="shared" si="1"/>
        <v>42247</v>
      </c>
      <c r="W2" s="22">
        <f t="shared" si="1"/>
        <v>42277</v>
      </c>
      <c r="X2" s="22">
        <f t="shared" si="1"/>
        <v>42308</v>
      </c>
      <c r="Y2" s="22">
        <f t="shared" si="1"/>
        <v>42338</v>
      </c>
      <c r="Z2" s="22">
        <f t="shared" si="1"/>
        <v>42369</v>
      </c>
      <c r="AA2" s="22">
        <f t="shared" si="1"/>
        <v>42400</v>
      </c>
      <c r="AB2" s="22">
        <f t="shared" ref="AB2:AK2" si="2">EOMONTH(AA2,1)</f>
        <v>42429</v>
      </c>
      <c r="AC2" s="22">
        <f t="shared" si="2"/>
        <v>42460</v>
      </c>
      <c r="AD2" s="22">
        <f t="shared" si="2"/>
        <v>42490</v>
      </c>
      <c r="AE2" s="22">
        <f t="shared" si="2"/>
        <v>42521</v>
      </c>
      <c r="AF2" s="22">
        <f t="shared" si="2"/>
        <v>42551</v>
      </c>
      <c r="AG2" s="22">
        <f t="shared" si="2"/>
        <v>42582</v>
      </c>
      <c r="AH2" s="22">
        <f t="shared" si="2"/>
        <v>42613</v>
      </c>
      <c r="AI2" s="22">
        <f t="shared" si="2"/>
        <v>42643</v>
      </c>
      <c r="AJ2" s="22">
        <f t="shared" si="2"/>
        <v>42674</v>
      </c>
      <c r="AK2" s="22">
        <f t="shared" si="2"/>
        <v>42704</v>
      </c>
      <c r="AL2" s="22">
        <f t="shared" ref="AL2" si="3">EOMONTH(AK2,1)</f>
        <v>42735</v>
      </c>
    </row>
    <row r="3" spans="1:38" x14ac:dyDescent="0.25">
      <c r="A3" s="23" t="s">
        <v>128</v>
      </c>
      <c r="B3" s="23"/>
      <c r="C3" s="24">
        <f>-C4+C7</f>
        <v>42072.5</v>
      </c>
      <c r="D3" s="24">
        <f>-D4+D7</f>
        <v>-16872.5</v>
      </c>
      <c r="E3" s="24">
        <f t="shared" ref="E3:O3" si="4">-E4+E7</f>
        <v>-17502.5</v>
      </c>
      <c r="F3" s="24">
        <f t="shared" si="4"/>
        <v>-17836.769337776987</v>
      </c>
      <c r="G3" s="24">
        <f t="shared" si="4"/>
        <v>-16786.769337776987</v>
      </c>
      <c r="H3" s="24">
        <f t="shared" si="4"/>
        <v>-17836.769337776987</v>
      </c>
      <c r="I3" s="24">
        <f t="shared" si="4"/>
        <v>-17836.769337776987</v>
      </c>
      <c r="J3" s="24">
        <f t="shared" si="4"/>
        <v>-17836.769337776987</v>
      </c>
      <c r="K3" s="24">
        <f t="shared" si="4"/>
        <v>-17836.769337776987</v>
      </c>
      <c r="L3" s="24">
        <f t="shared" si="4"/>
        <v>-17836.769337776987</v>
      </c>
      <c r="M3" s="24">
        <f t="shared" si="4"/>
        <v>-17836.769337776987</v>
      </c>
      <c r="N3" s="24">
        <f t="shared" si="4"/>
        <v>-17836.769337776987</v>
      </c>
      <c r="O3" s="24">
        <f t="shared" si="4"/>
        <v>-17836.769337776987</v>
      </c>
      <c r="P3" s="24">
        <f t="shared" ref="P3" si="5">-P4+P7</f>
        <v>-17836.769337776987</v>
      </c>
      <c r="Q3" s="24">
        <f t="shared" ref="Q3" si="6">-Q4+Q7</f>
        <v>-17836.769337776987</v>
      </c>
      <c r="R3" s="24">
        <f t="shared" ref="R3" si="7">-R4+R7</f>
        <v>-17836.769337776987</v>
      </c>
      <c r="S3" s="24">
        <f t="shared" ref="S3" si="8">-S4+S7</f>
        <v>-17836.769337776987</v>
      </c>
      <c r="T3" s="24">
        <f t="shared" ref="T3" si="9">-T4+T7</f>
        <v>-17836.769337776987</v>
      </c>
      <c r="U3" s="24">
        <f t="shared" ref="U3" si="10">-U4+U7</f>
        <v>-17836.769337776987</v>
      </c>
      <c r="V3" s="24">
        <f t="shared" ref="V3" si="11">-V4+V7</f>
        <v>-17836.769337776987</v>
      </c>
      <c r="W3" s="24">
        <f t="shared" ref="W3" si="12">-W4+W7</f>
        <v>-17836.769337776987</v>
      </c>
      <c r="X3" s="24">
        <f t="shared" ref="X3" si="13">-X4+X7</f>
        <v>-17836.769337776987</v>
      </c>
      <c r="Y3" s="24">
        <f t="shared" ref="Y3" si="14">-Y4+Y7</f>
        <v>-17836.769337776987</v>
      </c>
      <c r="Z3" s="24">
        <f t="shared" ref="Z3" si="15">-Z4+Z7</f>
        <v>-17836.769337776987</v>
      </c>
      <c r="AA3" s="24">
        <f t="shared" ref="AA3" si="16">-AA4+AA7</f>
        <v>-17836.769337776987</v>
      </c>
      <c r="AB3" s="24">
        <f t="shared" ref="AB3" si="17">-AB4+AB7</f>
        <v>-17836.769337776987</v>
      </c>
      <c r="AC3" s="24">
        <f t="shared" ref="AC3" si="18">-AC4+AC7</f>
        <v>-17626.769337776987</v>
      </c>
      <c r="AD3" s="24">
        <f t="shared" ref="AD3" si="19">-AD4+AD7</f>
        <v>-17922.5</v>
      </c>
      <c r="AE3" s="24">
        <f t="shared" ref="AE3" si="20">-AE4+AE7</f>
        <v>-17922.5</v>
      </c>
      <c r="AF3" s="24">
        <f t="shared" ref="AF3" si="21">-AF4+AF7</f>
        <v>-17922.5</v>
      </c>
      <c r="AG3" s="24">
        <f t="shared" ref="AG3" si="22">-AG4+AG7</f>
        <v>-17922.5</v>
      </c>
      <c r="AH3" s="24">
        <f t="shared" ref="AH3" si="23">-AH4+AH7</f>
        <v>-17922.5</v>
      </c>
      <c r="AI3" s="24">
        <f t="shared" ref="AI3" si="24">-AI4+AI7</f>
        <v>-17922.5</v>
      </c>
      <c r="AJ3" s="24">
        <f t="shared" ref="AJ3" si="25">-AJ4+AJ7</f>
        <v>-17922.5</v>
      </c>
      <c r="AK3" s="24">
        <f t="shared" ref="AK3:AL3" si="26">-AK4+AK7</f>
        <v>-17922.5</v>
      </c>
      <c r="AL3" s="24">
        <f t="shared" si="26"/>
        <v>-17922.5</v>
      </c>
    </row>
    <row r="4" spans="1:38" x14ac:dyDescent="0.25">
      <c r="A4" s="23" t="s">
        <v>129</v>
      </c>
      <c r="B4" s="23"/>
      <c r="C4" s="25">
        <f>+SUM(C5:C6)</f>
        <v>38215</v>
      </c>
      <c r="D4" s="25">
        <f t="shared" ref="D4:O4" si="27">+SUM(D5:D6)</f>
        <v>38215</v>
      </c>
      <c r="E4" s="25">
        <f t="shared" si="27"/>
        <v>38215</v>
      </c>
      <c r="F4" s="25">
        <f t="shared" si="27"/>
        <v>38215</v>
      </c>
      <c r="G4" s="25">
        <f t="shared" si="27"/>
        <v>38215</v>
      </c>
      <c r="H4" s="25">
        <f t="shared" si="27"/>
        <v>38215</v>
      </c>
      <c r="I4" s="25">
        <f t="shared" si="27"/>
        <v>38215</v>
      </c>
      <c r="J4" s="25">
        <f t="shared" si="27"/>
        <v>38215</v>
      </c>
      <c r="K4" s="25">
        <f t="shared" si="27"/>
        <v>38215</v>
      </c>
      <c r="L4" s="25">
        <f t="shared" si="27"/>
        <v>38215</v>
      </c>
      <c r="M4" s="25">
        <f t="shared" si="27"/>
        <v>38215</v>
      </c>
      <c r="N4" s="25">
        <f t="shared" si="27"/>
        <v>38215</v>
      </c>
      <c r="O4" s="25">
        <f t="shared" si="27"/>
        <v>38215</v>
      </c>
      <c r="P4" s="25">
        <f t="shared" ref="P4:AA4" si="28">+SUM(P5:P6)</f>
        <v>38215</v>
      </c>
      <c r="Q4" s="25">
        <f t="shared" si="28"/>
        <v>38215</v>
      </c>
      <c r="R4" s="25">
        <f t="shared" si="28"/>
        <v>38215</v>
      </c>
      <c r="S4" s="25">
        <f t="shared" si="28"/>
        <v>38215</v>
      </c>
      <c r="T4" s="25">
        <f t="shared" si="28"/>
        <v>38215</v>
      </c>
      <c r="U4" s="25">
        <f t="shared" si="28"/>
        <v>38215</v>
      </c>
      <c r="V4" s="25">
        <f t="shared" si="28"/>
        <v>38215</v>
      </c>
      <c r="W4" s="25">
        <f t="shared" si="28"/>
        <v>38215</v>
      </c>
      <c r="X4" s="25">
        <f t="shared" si="28"/>
        <v>38215</v>
      </c>
      <c r="Y4" s="25">
        <f t="shared" si="28"/>
        <v>38215</v>
      </c>
      <c r="Z4" s="25">
        <f t="shared" si="28"/>
        <v>38215</v>
      </c>
      <c r="AA4" s="25">
        <f t="shared" si="28"/>
        <v>38215</v>
      </c>
      <c r="AB4" s="25">
        <f t="shared" ref="AB4:AK4" si="29">+SUM(AB5:AB6)</f>
        <v>38215</v>
      </c>
      <c r="AC4" s="25">
        <f t="shared" si="29"/>
        <v>38215</v>
      </c>
      <c r="AD4" s="25">
        <f t="shared" si="29"/>
        <v>38215</v>
      </c>
      <c r="AE4" s="25">
        <f t="shared" si="29"/>
        <v>38215</v>
      </c>
      <c r="AF4" s="25">
        <f t="shared" si="29"/>
        <v>38215</v>
      </c>
      <c r="AG4" s="25">
        <f t="shared" si="29"/>
        <v>38215</v>
      </c>
      <c r="AH4" s="25">
        <f t="shared" si="29"/>
        <v>38215</v>
      </c>
      <c r="AI4" s="25">
        <f t="shared" si="29"/>
        <v>38215</v>
      </c>
      <c r="AJ4" s="25">
        <f t="shared" si="29"/>
        <v>38215</v>
      </c>
      <c r="AK4" s="25">
        <f t="shared" si="29"/>
        <v>38215</v>
      </c>
      <c r="AL4" s="25">
        <f t="shared" ref="AL4" si="30">+SUM(AL5:AL6)</f>
        <v>38215</v>
      </c>
    </row>
    <row r="5" spans="1:38" x14ac:dyDescent="0.25">
      <c r="A5" s="26" t="s">
        <v>130</v>
      </c>
      <c r="B5" s="26"/>
      <c r="C5" s="32">
        <f>+'Variazioni Patrimoniali'!D4</f>
        <v>38215</v>
      </c>
      <c r="D5" s="32">
        <f>+'Variazioni Patrimoniali'!E4</f>
        <v>38215</v>
      </c>
      <c r="E5" s="32">
        <f>+'Variazioni Patrimoniali'!F4</f>
        <v>38215</v>
      </c>
      <c r="F5" s="32">
        <f>+'Variazioni Patrimoniali'!G4</f>
        <v>38215</v>
      </c>
      <c r="G5" s="32">
        <f>+'Variazioni Patrimoniali'!H4</f>
        <v>38215</v>
      </c>
      <c r="H5" s="32">
        <f>+'Variazioni Patrimoniali'!I4</f>
        <v>38215</v>
      </c>
      <c r="I5" s="32">
        <f>+'Variazioni Patrimoniali'!J4</f>
        <v>38215</v>
      </c>
      <c r="J5" s="32">
        <f>+'Variazioni Patrimoniali'!K4</f>
        <v>38215</v>
      </c>
      <c r="K5" s="32">
        <f>+'Variazioni Patrimoniali'!L4</f>
        <v>38215</v>
      </c>
      <c r="L5" s="32">
        <f>+'Variazioni Patrimoniali'!M4</f>
        <v>38215</v>
      </c>
      <c r="M5" s="32">
        <f>+'Variazioni Patrimoniali'!N4</f>
        <v>38215</v>
      </c>
      <c r="N5" s="32">
        <f>+'Variazioni Patrimoniali'!O4</f>
        <v>38215</v>
      </c>
      <c r="O5" s="32">
        <f>+'Variazioni Patrimoniali'!P4</f>
        <v>38215</v>
      </c>
      <c r="P5" s="32">
        <f>+'Variazioni Patrimoniali'!Q4</f>
        <v>38215</v>
      </c>
      <c r="Q5" s="32">
        <f>+'Variazioni Patrimoniali'!R4</f>
        <v>38215</v>
      </c>
      <c r="R5" s="32">
        <f>+'Variazioni Patrimoniali'!S4</f>
        <v>38215</v>
      </c>
      <c r="S5" s="32">
        <f>+'Variazioni Patrimoniali'!T4</f>
        <v>38215</v>
      </c>
      <c r="T5" s="32">
        <f>+'Variazioni Patrimoniali'!U4</f>
        <v>38215</v>
      </c>
      <c r="U5" s="32">
        <f>+'Variazioni Patrimoniali'!V4</f>
        <v>38215</v>
      </c>
      <c r="V5" s="32">
        <f>+'Variazioni Patrimoniali'!W4</f>
        <v>38215</v>
      </c>
      <c r="W5" s="32">
        <f>+'Variazioni Patrimoniali'!X4</f>
        <v>38215</v>
      </c>
      <c r="X5" s="32">
        <f>+'Variazioni Patrimoniali'!Y4</f>
        <v>38215</v>
      </c>
      <c r="Y5" s="32">
        <f>+'Variazioni Patrimoniali'!Z4</f>
        <v>38215</v>
      </c>
      <c r="Z5" s="32">
        <f>+'Variazioni Patrimoniali'!AA4</f>
        <v>38215</v>
      </c>
      <c r="AA5" s="32">
        <f>+'Variazioni Patrimoniali'!AB4</f>
        <v>38215</v>
      </c>
      <c r="AB5" s="32">
        <f>+'Variazioni Patrimoniali'!AC4</f>
        <v>38215</v>
      </c>
      <c r="AC5" s="32">
        <f>+'Variazioni Patrimoniali'!AD4</f>
        <v>38215</v>
      </c>
      <c r="AD5" s="32">
        <f>+'Variazioni Patrimoniali'!AE4</f>
        <v>38215</v>
      </c>
      <c r="AE5" s="32">
        <f>+'Variazioni Patrimoniali'!AF4</f>
        <v>38215</v>
      </c>
      <c r="AF5" s="32">
        <f>+'Variazioni Patrimoniali'!AG4</f>
        <v>38215</v>
      </c>
      <c r="AG5" s="32">
        <f>+'Variazioni Patrimoniali'!AH4</f>
        <v>38215</v>
      </c>
      <c r="AH5" s="32">
        <f>+'Variazioni Patrimoniali'!AI4</f>
        <v>38215</v>
      </c>
      <c r="AI5" s="32">
        <f>+'Variazioni Patrimoniali'!AJ4</f>
        <v>38215</v>
      </c>
      <c r="AJ5" s="32">
        <f>+'Variazioni Patrimoniali'!AK4</f>
        <v>38215</v>
      </c>
      <c r="AK5" s="32">
        <f>+'Variazioni Patrimoniali'!AL4</f>
        <v>38215</v>
      </c>
      <c r="AL5" s="32">
        <f>+'Variazioni Patrimoniali'!AM4</f>
        <v>38215</v>
      </c>
    </row>
    <row r="6" spans="1:38" x14ac:dyDescent="0.25">
      <c r="A6" s="26"/>
      <c r="B6" s="26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</row>
    <row r="7" spans="1:38" x14ac:dyDescent="0.25">
      <c r="A7" s="23" t="s">
        <v>131</v>
      </c>
      <c r="B7" s="23"/>
      <c r="C7" s="24">
        <f>SUM(C8:C11)</f>
        <v>80287.5</v>
      </c>
      <c r="D7" s="24">
        <f t="shared" ref="D7:AL7" si="31">SUM(D8:D11)</f>
        <v>21342.5</v>
      </c>
      <c r="E7" s="24">
        <f t="shared" si="31"/>
        <v>20712.5</v>
      </c>
      <c r="F7" s="24">
        <f t="shared" si="31"/>
        <v>20378.230662223013</v>
      </c>
      <c r="G7" s="24">
        <f t="shared" si="31"/>
        <v>21428.230662223013</v>
      </c>
      <c r="H7" s="24">
        <f t="shared" si="31"/>
        <v>20378.230662223013</v>
      </c>
      <c r="I7" s="24">
        <f t="shared" si="31"/>
        <v>20378.230662223013</v>
      </c>
      <c r="J7" s="24">
        <f t="shared" si="31"/>
        <v>20378.230662223013</v>
      </c>
      <c r="K7" s="24">
        <f t="shared" si="31"/>
        <v>20378.230662223013</v>
      </c>
      <c r="L7" s="24">
        <f t="shared" si="31"/>
        <v>20378.230662223013</v>
      </c>
      <c r="M7" s="24">
        <f t="shared" si="31"/>
        <v>20378.230662223013</v>
      </c>
      <c r="N7" s="24">
        <f t="shared" si="31"/>
        <v>20378.230662223013</v>
      </c>
      <c r="O7" s="24">
        <f t="shared" si="31"/>
        <v>20378.230662223013</v>
      </c>
      <c r="P7" s="24">
        <f t="shared" si="31"/>
        <v>20378.230662223013</v>
      </c>
      <c r="Q7" s="24">
        <f t="shared" si="31"/>
        <v>20378.230662223013</v>
      </c>
      <c r="R7" s="24">
        <f t="shared" si="31"/>
        <v>20378.230662223013</v>
      </c>
      <c r="S7" s="24">
        <f t="shared" si="31"/>
        <v>20378.230662223013</v>
      </c>
      <c r="T7" s="24">
        <f t="shared" si="31"/>
        <v>20378.230662223013</v>
      </c>
      <c r="U7" s="24">
        <f t="shared" si="31"/>
        <v>20378.230662223013</v>
      </c>
      <c r="V7" s="24">
        <f t="shared" si="31"/>
        <v>20378.230662223013</v>
      </c>
      <c r="W7" s="24">
        <f t="shared" si="31"/>
        <v>20378.230662223013</v>
      </c>
      <c r="X7" s="24">
        <f t="shared" si="31"/>
        <v>20378.230662223013</v>
      </c>
      <c r="Y7" s="24">
        <f t="shared" si="31"/>
        <v>20378.230662223013</v>
      </c>
      <c r="Z7" s="24">
        <f t="shared" si="31"/>
        <v>20378.230662223013</v>
      </c>
      <c r="AA7" s="24">
        <f t="shared" si="31"/>
        <v>20378.230662223013</v>
      </c>
      <c r="AB7" s="24">
        <f t="shared" si="31"/>
        <v>20378.230662223013</v>
      </c>
      <c r="AC7" s="24">
        <f t="shared" si="31"/>
        <v>20588.230662223013</v>
      </c>
      <c r="AD7" s="24">
        <f t="shared" si="31"/>
        <v>20292.5</v>
      </c>
      <c r="AE7" s="24">
        <f t="shared" si="31"/>
        <v>20292.5</v>
      </c>
      <c r="AF7" s="24">
        <f t="shared" si="31"/>
        <v>20292.5</v>
      </c>
      <c r="AG7" s="24">
        <f t="shared" si="31"/>
        <v>20292.5</v>
      </c>
      <c r="AH7" s="24">
        <f t="shared" si="31"/>
        <v>20292.5</v>
      </c>
      <c r="AI7" s="24">
        <f t="shared" si="31"/>
        <v>20292.5</v>
      </c>
      <c r="AJ7" s="24">
        <f t="shared" si="31"/>
        <v>20292.5</v>
      </c>
      <c r="AK7" s="24">
        <f t="shared" si="31"/>
        <v>20292.5</v>
      </c>
      <c r="AL7" s="24">
        <f t="shared" si="31"/>
        <v>20292.5</v>
      </c>
    </row>
    <row r="8" spans="1:38" x14ac:dyDescent="0.25">
      <c r="A8" s="26" t="s">
        <v>132</v>
      </c>
      <c r="B8" s="26"/>
      <c r="C8" s="32">
        <f>+'Variazioni Patrimoniali'!D5</f>
        <v>43402.5</v>
      </c>
      <c r="D8" s="32">
        <f>+'Variazioni Patrimoniali'!E5</f>
        <v>19107.5</v>
      </c>
      <c r="E8" s="32">
        <f>+'Variazioni Patrimoniali'!F5</f>
        <v>19107.5</v>
      </c>
      <c r="F8" s="32">
        <f>+'Variazioni Patrimoniali'!G5</f>
        <v>19107.5</v>
      </c>
      <c r="G8" s="32">
        <f>+'Variazioni Patrimoniali'!H5</f>
        <v>19107.5</v>
      </c>
      <c r="H8" s="32">
        <f>+'Variazioni Patrimoniali'!I5</f>
        <v>19107.5</v>
      </c>
      <c r="I8" s="32">
        <f>+'Variazioni Patrimoniali'!J5</f>
        <v>19107.5</v>
      </c>
      <c r="J8" s="32">
        <f>+'Variazioni Patrimoniali'!K5</f>
        <v>19107.5</v>
      </c>
      <c r="K8" s="32">
        <f>+'Variazioni Patrimoniali'!L5</f>
        <v>19107.5</v>
      </c>
      <c r="L8" s="32">
        <f>+'Variazioni Patrimoniali'!M5</f>
        <v>19107.5</v>
      </c>
      <c r="M8" s="32">
        <f>+'Variazioni Patrimoniali'!N5</f>
        <v>19107.5</v>
      </c>
      <c r="N8" s="32">
        <f>+'Variazioni Patrimoniali'!O5</f>
        <v>19107.5</v>
      </c>
      <c r="O8" s="32">
        <f>+'Variazioni Patrimoniali'!P5</f>
        <v>19107.5</v>
      </c>
      <c r="P8" s="32">
        <f>+'Variazioni Patrimoniali'!Q5</f>
        <v>19107.5</v>
      </c>
      <c r="Q8" s="32">
        <f>+'Variazioni Patrimoniali'!R5</f>
        <v>19107.5</v>
      </c>
      <c r="R8" s="32">
        <f>+'Variazioni Patrimoniali'!S5</f>
        <v>19107.5</v>
      </c>
      <c r="S8" s="32">
        <f>+'Variazioni Patrimoniali'!T5</f>
        <v>19107.5</v>
      </c>
      <c r="T8" s="32">
        <f>+'Variazioni Patrimoniali'!U5</f>
        <v>19107.5</v>
      </c>
      <c r="U8" s="32">
        <f>+'Variazioni Patrimoniali'!V5</f>
        <v>19107.5</v>
      </c>
      <c r="V8" s="32">
        <f>+'Variazioni Patrimoniali'!W5</f>
        <v>19107.5</v>
      </c>
      <c r="W8" s="32">
        <f>+'Variazioni Patrimoniali'!X5</f>
        <v>19107.5</v>
      </c>
      <c r="X8" s="32">
        <f>+'Variazioni Patrimoniali'!Y5</f>
        <v>19107.5</v>
      </c>
      <c r="Y8" s="32">
        <f>+'Variazioni Patrimoniali'!Z5</f>
        <v>19107.5</v>
      </c>
      <c r="Z8" s="32">
        <f>+'Variazioni Patrimoniali'!AA5</f>
        <v>19107.5</v>
      </c>
      <c r="AA8" s="32">
        <f>+'Variazioni Patrimoniali'!AB5</f>
        <v>19107.5</v>
      </c>
      <c r="AB8" s="32">
        <f>+'Variazioni Patrimoniali'!AC5</f>
        <v>19107.5</v>
      </c>
      <c r="AC8" s="32">
        <f>+'Variazioni Patrimoniali'!AD5</f>
        <v>19107.5</v>
      </c>
      <c r="AD8" s="32">
        <f>+'Variazioni Patrimoniali'!AE5</f>
        <v>19107.5</v>
      </c>
      <c r="AE8" s="32">
        <f>+'Variazioni Patrimoniali'!AF5</f>
        <v>19107.5</v>
      </c>
      <c r="AF8" s="32">
        <f>+'Variazioni Patrimoniali'!AG5</f>
        <v>19107.5</v>
      </c>
      <c r="AG8" s="32">
        <f>+'Variazioni Patrimoniali'!AH5</f>
        <v>19107.5</v>
      </c>
      <c r="AH8" s="32">
        <f>+'Variazioni Patrimoniali'!AI5</f>
        <v>19107.5</v>
      </c>
      <c r="AI8" s="32">
        <f>+'Variazioni Patrimoniali'!AJ5</f>
        <v>19107.5</v>
      </c>
      <c r="AJ8" s="32">
        <f>+'Variazioni Patrimoniali'!AK5</f>
        <v>19107.5</v>
      </c>
      <c r="AK8" s="32">
        <f>+'Variazioni Patrimoniali'!AL5</f>
        <v>19107.5</v>
      </c>
      <c r="AL8" s="32">
        <f>+'Variazioni Patrimoniali'!AM5</f>
        <v>19107.5</v>
      </c>
    </row>
    <row r="9" spans="1:38" x14ac:dyDescent="0.25">
      <c r="A9" s="26" t="s">
        <v>133</v>
      </c>
      <c r="B9" s="26"/>
      <c r="C9" s="32">
        <f>+'Variazioni Patrimoniali'!D13</f>
        <v>35700</v>
      </c>
      <c r="D9" s="32">
        <f>+'Variazioni Patrimoniali'!E13</f>
        <v>1050</v>
      </c>
      <c r="E9" s="32">
        <f>+'Variazioni Patrimoniali'!F13</f>
        <v>420</v>
      </c>
      <c r="F9" s="32">
        <f>+'Variazioni Patrimoniali'!G13</f>
        <v>0</v>
      </c>
      <c r="G9" s="32">
        <f>+'Variazioni Patrimoniali'!H13</f>
        <v>1050</v>
      </c>
      <c r="H9" s="32">
        <f>+'Variazioni Patrimoniali'!I13</f>
        <v>0</v>
      </c>
      <c r="I9" s="32">
        <f>+'Variazioni Patrimoniali'!J13</f>
        <v>0</v>
      </c>
      <c r="J9" s="32">
        <f>+'Variazioni Patrimoniali'!K13</f>
        <v>0</v>
      </c>
      <c r="K9" s="32">
        <f>+'Variazioni Patrimoniali'!L13</f>
        <v>0</v>
      </c>
      <c r="L9" s="32">
        <f>+'Variazioni Patrimoniali'!M13</f>
        <v>0</v>
      </c>
      <c r="M9" s="32">
        <f>+'Variazioni Patrimoniali'!N13</f>
        <v>0</v>
      </c>
      <c r="N9" s="32">
        <f>+'Variazioni Patrimoniali'!O13</f>
        <v>0</v>
      </c>
      <c r="O9" s="32">
        <f>+'Variazioni Patrimoniali'!P13</f>
        <v>0</v>
      </c>
      <c r="P9" s="32">
        <f>+'Variazioni Patrimoniali'!Q13</f>
        <v>0</v>
      </c>
      <c r="Q9" s="32">
        <f>+'Variazioni Patrimoniali'!R13</f>
        <v>0</v>
      </c>
      <c r="R9" s="32">
        <f>+'Variazioni Patrimoniali'!S13</f>
        <v>0</v>
      </c>
      <c r="S9" s="32">
        <f>+'Variazioni Patrimoniali'!T13</f>
        <v>0</v>
      </c>
      <c r="T9" s="32">
        <f>+'Variazioni Patrimoniali'!U13</f>
        <v>0</v>
      </c>
      <c r="U9" s="32">
        <f>+'Variazioni Patrimoniali'!V13</f>
        <v>0</v>
      </c>
      <c r="V9" s="32">
        <f>+'Variazioni Patrimoniali'!W13</f>
        <v>0</v>
      </c>
      <c r="W9" s="32">
        <f>+'Variazioni Patrimoniali'!X13</f>
        <v>0</v>
      </c>
      <c r="X9" s="32">
        <f>+'Variazioni Patrimoniali'!Y13</f>
        <v>0</v>
      </c>
      <c r="Y9" s="32">
        <f>+'Variazioni Patrimoniali'!Z13</f>
        <v>0</v>
      </c>
      <c r="Z9" s="32">
        <f>+'Variazioni Patrimoniali'!AA13</f>
        <v>0</v>
      </c>
      <c r="AA9" s="32">
        <f>+'Variazioni Patrimoniali'!AB13</f>
        <v>0</v>
      </c>
      <c r="AB9" s="32">
        <f>+'Variazioni Patrimoniali'!AC13</f>
        <v>0</v>
      </c>
      <c r="AC9" s="32">
        <f>+'Variazioni Patrimoniali'!AD13</f>
        <v>0</v>
      </c>
      <c r="AD9" s="32">
        <f>+'Variazioni Patrimoniali'!AE13</f>
        <v>0</v>
      </c>
      <c r="AE9" s="32">
        <f>+'Variazioni Patrimoniali'!AF13</f>
        <v>0</v>
      </c>
      <c r="AF9" s="32">
        <f>+'Variazioni Patrimoniali'!AG13</f>
        <v>0</v>
      </c>
      <c r="AG9" s="32">
        <f>+'Variazioni Patrimoniali'!AH13</f>
        <v>0</v>
      </c>
      <c r="AH9" s="32">
        <f>+'Variazioni Patrimoniali'!AI13</f>
        <v>0</v>
      </c>
      <c r="AI9" s="32">
        <f>+'Variazioni Patrimoniali'!AJ13</f>
        <v>0</v>
      </c>
      <c r="AJ9" s="32">
        <f>+'Variazioni Patrimoniali'!AK13</f>
        <v>0</v>
      </c>
      <c r="AK9" s="32">
        <f>+'Variazioni Patrimoniali'!AL13</f>
        <v>0</v>
      </c>
      <c r="AL9" s="32">
        <f>+'Variazioni Patrimoniali'!AM13</f>
        <v>0</v>
      </c>
    </row>
    <row r="10" spans="1:38" x14ac:dyDescent="0.25">
      <c r="A10" s="26" t="s">
        <v>215</v>
      </c>
      <c r="B10" s="26"/>
      <c r="C10" s="27">
        <f>+'Variazioni Patrimoniali'!D6</f>
        <v>1185</v>
      </c>
      <c r="D10" s="27">
        <f>+'Variazioni Patrimoniali'!E6</f>
        <v>1185</v>
      </c>
      <c r="E10" s="27">
        <f>+'Variazioni Patrimoniali'!F6</f>
        <v>1185</v>
      </c>
      <c r="F10" s="27">
        <f>+'Variazioni Patrimoniali'!G6</f>
        <v>1185</v>
      </c>
      <c r="G10" s="27">
        <f>+'Variazioni Patrimoniali'!H6</f>
        <v>1185</v>
      </c>
      <c r="H10" s="27">
        <f>+'Variazioni Patrimoniali'!I6</f>
        <v>1185</v>
      </c>
      <c r="I10" s="27">
        <f>+'Variazioni Patrimoniali'!J6</f>
        <v>1185</v>
      </c>
      <c r="J10" s="27">
        <f>+'Variazioni Patrimoniali'!K6</f>
        <v>1185</v>
      </c>
      <c r="K10" s="27">
        <f>+'Variazioni Patrimoniali'!L6</f>
        <v>1185</v>
      </c>
      <c r="L10" s="27">
        <f>+'Variazioni Patrimoniali'!M6</f>
        <v>1185</v>
      </c>
      <c r="M10" s="27">
        <f>+'Variazioni Patrimoniali'!N6</f>
        <v>1185</v>
      </c>
      <c r="N10" s="27">
        <f>+'Variazioni Patrimoniali'!O6</f>
        <v>1185</v>
      </c>
      <c r="O10" s="27">
        <f>+'Variazioni Patrimoniali'!P6</f>
        <v>1185</v>
      </c>
      <c r="P10" s="27">
        <f>+'Variazioni Patrimoniali'!Q6</f>
        <v>1185</v>
      </c>
      <c r="Q10" s="27">
        <f>+'Variazioni Patrimoniali'!R6</f>
        <v>1185</v>
      </c>
      <c r="R10" s="27">
        <f>+'Variazioni Patrimoniali'!S6</f>
        <v>1185</v>
      </c>
      <c r="S10" s="27">
        <f>+'Variazioni Patrimoniali'!T6</f>
        <v>1185</v>
      </c>
      <c r="T10" s="27">
        <f>+'Variazioni Patrimoniali'!U6</f>
        <v>1185</v>
      </c>
      <c r="U10" s="27">
        <f>+'Variazioni Patrimoniali'!V6</f>
        <v>1185</v>
      </c>
      <c r="V10" s="27">
        <f>+'Variazioni Patrimoniali'!W6</f>
        <v>1185</v>
      </c>
      <c r="W10" s="27">
        <f>+'Variazioni Patrimoniali'!X6</f>
        <v>1185</v>
      </c>
      <c r="X10" s="27">
        <f>+'Variazioni Patrimoniali'!Y6</f>
        <v>1185</v>
      </c>
      <c r="Y10" s="27">
        <f>+'Variazioni Patrimoniali'!Z6</f>
        <v>1185</v>
      </c>
      <c r="Z10" s="27">
        <f>+'Variazioni Patrimoniali'!AA6</f>
        <v>1185</v>
      </c>
      <c r="AA10" s="27">
        <f>+'Variazioni Patrimoniali'!AB6</f>
        <v>1185</v>
      </c>
      <c r="AB10" s="27">
        <f>+'Variazioni Patrimoniali'!AC6</f>
        <v>1185</v>
      </c>
      <c r="AC10" s="27">
        <f>+'Variazioni Patrimoniali'!AD6</f>
        <v>1185</v>
      </c>
      <c r="AD10" s="27">
        <f>+'Variazioni Patrimoniali'!AE6</f>
        <v>1185</v>
      </c>
      <c r="AE10" s="27">
        <f>+'Variazioni Patrimoniali'!AF6</f>
        <v>1185</v>
      </c>
      <c r="AF10" s="27">
        <f>+'Variazioni Patrimoniali'!AG6</f>
        <v>1185</v>
      </c>
      <c r="AG10" s="27">
        <f>+'Variazioni Patrimoniali'!AH6</f>
        <v>1185</v>
      </c>
      <c r="AH10" s="27">
        <f>+'Variazioni Patrimoniali'!AI6</f>
        <v>1185</v>
      </c>
      <c r="AI10" s="27">
        <f>+'Variazioni Patrimoniali'!AJ6</f>
        <v>1185</v>
      </c>
      <c r="AJ10" s="27">
        <f>+'Variazioni Patrimoniali'!AK6</f>
        <v>1185</v>
      </c>
      <c r="AK10" s="27">
        <f>+'Variazioni Patrimoniali'!AL6</f>
        <v>1185</v>
      </c>
      <c r="AL10" s="27">
        <f>+'Variazioni Patrimoniali'!AM6</f>
        <v>1185</v>
      </c>
    </row>
    <row r="11" spans="1:38" x14ac:dyDescent="0.25">
      <c r="A11" s="26" t="s">
        <v>308</v>
      </c>
      <c r="B11" s="26"/>
      <c r="C11" s="27">
        <f>+'Variazioni Patrimoniali'!D15</f>
        <v>0</v>
      </c>
      <c r="D11" s="27">
        <f>+'Variazioni Patrimoniali'!E15</f>
        <v>0</v>
      </c>
      <c r="E11" s="27">
        <f>+'Variazioni Patrimoniali'!F15</f>
        <v>0</v>
      </c>
      <c r="F11" s="27">
        <f>+'Variazioni Patrimoniali'!G15</f>
        <v>85.730662223014932</v>
      </c>
      <c r="G11" s="27">
        <f>+'Variazioni Patrimoniali'!H15</f>
        <v>85.730662223014932</v>
      </c>
      <c r="H11" s="27">
        <f>+'Variazioni Patrimoniali'!I15</f>
        <v>85.730662223014932</v>
      </c>
      <c r="I11" s="27">
        <f>+'Variazioni Patrimoniali'!J15</f>
        <v>85.730662223014932</v>
      </c>
      <c r="J11" s="27">
        <f>+'Variazioni Patrimoniali'!K15</f>
        <v>85.730662223014932</v>
      </c>
      <c r="K11" s="27">
        <f>+'Variazioni Patrimoniali'!L15</f>
        <v>85.730662223014932</v>
      </c>
      <c r="L11" s="27">
        <f>+'Variazioni Patrimoniali'!M15</f>
        <v>85.730662223014932</v>
      </c>
      <c r="M11" s="27">
        <f>+'Variazioni Patrimoniali'!N15</f>
        <v>85.730662223014932</v>
      </c>
      <c r="N11" s="27">
        <f>+'Variazioni Patrimoniali'!O15</f>
        <v>85.730662223014932</v>
      </c>
      <c r="O11" s="27">
        <f>+'Variazioni Patrimoniali'!P15</f>
        <v>85.730662223014932</v>
      </c>
      <c r="P11" s="27">
        <f>+'Variazioni Patrimoniali'!Q15</f>
        <v>85.730662223014932</v>
      </c>
      <c r="Q11" s="27">
        <f>+'Variazioni Patrimoniali'!R15</f>
        <v>85.730662223014946</v>
      </c>
      <c r="R11" s="27">
        <f>+'Variazioni Patrimoniali'!S15</f>
        <v>85.730662223014932</v>
      </c>
      <c r="S11" s="27">
        <f>+'Variazioni Patrimoniali'!T15</f>
        <v>85.730662223014932</v>
      </c>
      <c r="T11" s="27">
        <f>+'Variazioni Patrimoniali'!U15</f>
        <v>85.730662223014932</v>
      </c>
      <c r="U11" s="27">
        <f>+'Variazioni Patrimoniali'!V15</f>
        <v>85.730662223014932</v>
      </c>
      <c r="V11" s="27">
        <f>+'Variazioni Patrimoniali'!W15</f>
        <v>85.730662223014932</v>
      </c>
      <c r="W11" s="27">
        <f>+'Variazioni Patrimoniali'!X15</f>
        <v>85.730662223014932</v>
      </c>
      <c r="X11" s="27">
        <f>+'Variazioni Patrimoniali'!Y15</f>
        <v>85.730662223014932</v>
      </c>
      <c r="Y11" s="27">
        <f>+'Variazioni Patrimoniali'!Z15</f>
        <v>85.730662223014932</v>
      </c>
      <c r="Z11" s="27">
        <f>+'Variazioni Patrimoniali'!AA15</f>
        <v>85.730662223014932</v>
      </c>
      <c r="AA11" s="27">
        <f>+'Variazioni Patrimoniali'!AB15</f>
        <v>85.730662223014932</v>
      </c>
      <c r="AB11" s="27">
        <f>+'Variazioni Patrimoniali'!AC15</f>
        <v>85.730662223014932</v>
      </c>
      <c r="AC11" s="27">
        <f>+'Variazioni Patrimoniali'!AD15</f>
        <v>295.73066222301492</v>
      </c>
      <c r="AD11" s="27">
        <f>+'Variazioni Patrimoniali'!AE15</f>
        <v>0</v>
      </c>
      <c r="AE11" s="27">
        <f>+'Variazioni Patrimoniali'!AF15</f>
        <v>0</v>
      </c>
      <c r="AF11" s="27">
        <f>+'Variazioni Patrimoniali'!AG15</f>
        <v>0</v>
      </c>
      <c r="AG11" s="27">
        <f>+'Variazioni Patrimoniali'!AH15</f>
        <v>0</v>
      </c>
      <c r="AH11" s="27">
        <f>+'Variazioni Patrimoniali'!AI15</f>
        <v>0</v>
      </c>
      <c r="AI11" s="27">
        <f>+'Variazioni Patrimoniali'!AJ15</f>
        <v>0</v>
      </c>
      <c r="AJ11" s="27">
        <f>+'Variazioni Patrimoniali'!AK15</f>
        <v>0</v>
      </c>
      <c r="AK11" s="27">
        <f>+'Variazioni Patrimoniali'!AL15</f>
        <v>0</v>
      </c>
      <c r="AL11" s="27">
        <f>+'Variazioni Patrimoniali'!AM15</f>
        <v>0</v>
      </c>
    </row>
    <row r="12" spans="1:38" x14ac:dyDescent="0.25">
      <c r="A12" s="26"/>
      <c r="B12" s="26"/>
    </row>
    <row r="13" spans="1:38" x14ac:dyDescent="0.25">
      <c r="A13" s="23" t="s">
        <v>134</v>
      </c>
      <c r="B13" s="26"/>
      <c r="C13" s="28">
        <f>+C2</f>
        <v>41640</v>
      </c>
      <c r="D13" s="28">
        <f>+D2</f>
        <v>41698</v>
      </c>
      <c r="E13" s="28">
        <f t="shared" ref="E13:O13" si="32">+E2</f>
        <v>41729</v>
      </c>
      <c r="F13" s="28">
        <f t="shared" si="32"/>
        <v>41759</v>
      </c>
      <c r="G13" s="28">
        <f t="shared" si="32"/>
        <v>41790</v>
      </c>
      <c r="H13" s="28">
        <f t="shared" si="32"/>
        <v>41820</v>
      </c>
      <c r="I13" s="28">
        <f t="shared" si="32"/>
        <v>41851</v>
      </c>
      <c r="J13" s="28">
        <f t="shared" si="32"/>
        <v>41882</v>
      </c>
      <c r="K13" s="28">
        <f t="shared" si="32"/>
        <v>41912</v>
      </c>
      <c r="L13" s="28">
        <f t="shared" si="32"/>
        <v>41943</v>
      </c>
      <c r="M13" s="28">
        <f t="shared" si="32"/>
        <v>41973</v>
      </c>
      <c r="N13" s="28">
        <f t="shared" si="32"/>
        <v>42004</v>
      </c>
      <c r="O13" s="28">
        <f t="shared" si="32"/>
        <v>42035</v>
      </c>
      <c r="P13" s="28">
        <f t="shared" ref="P13:AA13" si="33">+P2</f>
        <v>42063</v>
      </c>
      <c r="Q13" s="28">
        <f t="shared" si="33"/>
        <v>42094</v>
      </c>
      <c r="R13" s="28">
        <f t="shared" si="33"/>
        <v>42124</v>
      </c>
      <c r="S13" s="28">
        <f t="shared" si="33"/>
        <v>42155</v>
      </c>
      <c r="T13" s="28">
        <f t="shared" si="33"/>
        <v>42185</v>
      </c>
      <c r="U13" s="28">
        <f t="shared" si="33"/>
        <v>42216</v>
      </c>
      <c r="V13" s="28">
        <f t="shared" si="33"/>
        <v>42247</v>
      </c>
      <c r="W13" s="28">
        <f t="shared" si="33"/>
        <v>42277</v>
      </c>
      <c r="X13" s="28">
        <f t="shared" si="33"/>
        <v>42308</v>
      </c>
      <c r="Y13" s="28">
        <f t="shared" si="33"/>
        <v>42338</v>
      </c>
      <c r="Z13" s="28">
        <f t="shared" si="33"/>
        <v>42369</v>
      </c>
      <c r="AA13" s="28">
        <f t="shared" si="33"/>
        <v>42400</v>
      </c>
      <c r="AB13" s="28">
        <f t="shared" ref="AB13:AK13" si="34">+AB2</f>
        <v>42429</v>
      </c>
      <c r="AC13" s="28">
        <f t="shared" si="34"/>
        <v>42460</v>
      </c>
      <c r="AD13" s="28">
        <f t="shared" si="34"/>
        <v>42490</v>
      </c>
      <c r="AE13" s="28">
        <f t="shared" si="34"/>
        <v>42521</v>
      </c>
      <c r="AF13" s="28">
        <f t="shared" si="34"/>
        <v>42551</v>
      </c>
      <c r="AG13" s="28">
        <f t="shared" si="34"/>
        <v>42582</v>
      </c>
      <c r="AH13" s="28">
        <f t="shared" si="34"/>
        <v>42613</v>
      </c>
      <c r="AI13" s="28">
        <f t="shared" si="34"/>
        <v>42643</v>
      </c>
      <c r="AJ13" s="28">
        <f t="shared" si="34"/>
        <v>42674</v>
      </c>
      <c r="AK13" s="28">
        <f t="shared" si="34"/>
        <v>42704</v>
      </c>
      <c r="AL13" s="28">
        <f t="shared" ref="AL13" si="35">+AL2</f>
        <v>42735</v>
      </c>
    </row>
    <row r="14" spans="1:38" x14ac:dyDescent="0.25">
      <c r="A14" s="23" t="s">
        <v>135</v>
      </c>
      <c r="B14" s="26"/>
      <c r="C14" s="27">
        <f>+C3</f>
        <v>42072.5</v>
      </c>
      <c r="D14" s="27">
        <f>+D3</f>
        <v>-16872.5</v>
      </c>
      <c r="E14" s="27">
        <f t="shared" ref="E14:O14" si="36">+E3</f>
        <v>-17502.5</v>
      </c>
      <c r="F14" s="27">
        <f t="shared" si="36"/>
        <v>-17836.769337776987</v>
      </c>
      <c r="G14" s="27">
        <f t="shared" si="36"/>
        <v>-16786.769337776987</v>
      </c>
      <c r="H14" s="27">
        <f t="shared" si="36"/>
        <v>-17836.769337776987</v>
      </c>
      <c r="I14" s="27">
        <f t="shared" si="36"/>
        <v>-17836.769337776987</v>
      </c>
      <c r="J14" s="27">
        <f t="shared" si="36"/>
        <v>-17836.769337776987</v>
      </c>
      <c r="K14" s="27">
        <f t="shared" si="36"/>
        <v>-17836.769337776987</v>
      </c>
      <c r="L14" s="27">
        <f t="shared" si="36"/>
        <v>-17836.769337776987</v>
      </c>
      <c r="M14" s="27">
        <f t="shared" si="36"/>
        <v>-17836.769337776987</v>
      </c>
      <c r="N14" s="27">
        <f t="shared" si="36"/>
        <v>-17836.769337776987</v>
      </c>
      <c r="O14" s="27">
        <f t="shared" si="36"/>
        <v>-17836.769337776987</v>
      </c>
      <c r="P14" s="27">
        <f t="shared" ref="P14:AA14" si="37">+P3</f>
        <v>-17836.769337776987</v>
      </c>
      <c r="Q14" s="27">
        <f t="shared" si="37"/>
        <v>-17836.769337776987</v>
      </c>
      <c r="R14" s="27">
        <f t="shared" si="37"/>
        <v>-17836.769337776987</v>
      </c>
      <c r="S14" s="27">
        <f t="shared" si="37"/>
        <v>-17836.769337776987</v>
      </c>
      <c r="T14" s="27">
        <f t="shared" si="37"/>
        <v>-17836.769337776987</v>
      </c>
      <c r="U14" s="27">
        <f t="shared" si="37"/>
        <v>-17836.769337776987</v>
      </c>
      <c r="V14" s="27">
        <f t="shared" si="37"/>
        <v>-17836.769337776987</v>
      </c>
      <c r="W14" s="27">
        <f t="shared" si="37"/>
        <v>-17836.769337776987</v>
      </c>
      <c r="X14" s="27">
        <f t="shared" si="37"/>
        <v>-17836.769337776987</v>
      </c>
      <c r="Y14" s="27">
        <f t="shared" si="37"/>
        <v>-17836.769337776987</v>
      </c>
      <c r="Z14" s="27">
        <f t="shared" si="37"/>
        <v>-17836.769337776987</v>
      </c>
      <c r="AA14" s="27">
        <f t="shared" si="37"/>
        <v>-17836.769337776987</v>
      </c>
      <c r="AB14" s="27">
        <f t="shared" ref="AB14:AK14" si="38">+AB3</f>
        <v>-17836.769337776987</v>
      </c>
      <c r="AC14" s="27">
        <f t="shared" si="38"/>
        <v>-17626.769337776987</v>
      </c>
      <c r="AD14" s="27">
        <f t="shared" si="38"/>
        <v>-17922.5</v>
      </c>
      <c r="AE14" s="27">
        <f t="shared" si="38"/>
        <v>-17922.5</v>
      </c>
      <c r="AF14" s="27">
        <f t="shared" si="38"/>
        <v>-17922.5</v>
      </c>
      <c r="AG14" s="27">
        <f t="shared" si="38"/>
        <v>-17922.5</v>
      </c>
      <c r="AH14" s="27">
        <f t="shared" si="38"/>
        <v>-17922.5</v>
      </c>
      <c r="AI14" s="27">
        <f t="shared" si="38"/>
        <v>-17922.5</v>
      </c>
      <c r="AJ14" s="27">
        <f t="shared" si="38"/>
        <v>-17922.5</v>
      </c>
      <c r="AK14" s="27">
        <f t="shared" si="38"/>
        <v>-17922.5</v>
      </c>
      <c r="AL14" s="27">
        <f t="shared" ref="AL14" si="39">+AL3</f>
        <v>-17922.5</v>
      </c>
    </row>
    <row r="15" spans="1:38" x14ac:dyDescent="0.25">
      <c r="A15" s="23" t="s">
        <v>136</v>
      </c>
      <c r="B15" s="26"/>
      <c r="C15" s="27">
        <v>0</v>
      </c>
      <c r="D15" s="27">
        <f t="shared" ref="D15" si="40">+IF(D14&gt;0,0,IF(C17&gt;-D14,-D14,C17))</f>
        <v>16872.5</v>
      </c>
      <c r="E15" s="27">
        <f t="shared" ref="E15" si="41">+IF(E14&gt;0,0,IF(D17&gt;-E14,-E14,D17))</f>
        <v>17502.5</v>
      </c>
      <c r="F15" s="27">
        <f t="shared" ref="F15" si="42">+IF(F14&gt;0,0,IF(E17&gt;-F14,-F14,E17))</f>
        <v>7697.5</v>
      </c>
      <c r="G15" s="27">
        <f t="shared" ref="G15" si="43">+IF(G14&gt;0,0,IF(F17&gt;-G14,-G14,F17))</f>
        <v>0</v>
      </c>
      <c r="H15" s="27">
        <f t="shared" ref="H15" si="44">+IF(H14&gt;0,0,IF(G17&gt;-H14,-H14,G17))</f>
        <v>0</v>
      </c>
      <c r="I15" s="27">
        <f t="shared" ref="I15" si="45">+IF(I14&gt;0,0,IF(H17&gt;-I14,-I14,H17))</f>
        <v>0</v>
      </c>
      <c r="J15" s="27">
        <f t="shared" ref="J15" si="46">+IF(J14&gt;0,0,IF(I17&gt;-J14,-J14,I17))</f>
        <v>0</v>
      </c>
      <c r="K15" s="27">
        <f t="shared" ref="K15" si="47">+IF(K14&gt;0,0,IF(J17&gt;-K14,-K14,J17))</f>
        <v>0</v>
      </c>
      <c r="L15" s="27">
        <f t="shared" ref="L15" si="48">+IF(L14&gt;0,0,IF(K17&gt;-L14,-L14,K17))</f>
        <v>0</v>
      </c>
      <c r="M15" s="27">
        <f t="shared" ref="M15" si="49">+IF(M14&gt;0,0,IF(L17&gt;-M14,-M14,L17))</f>
        <v>0</v>
      </c>
      <c r="N15" s="27">
        <f t="shared" ref="N15" si="50">+IF(N14&gt;0,0,IF(M17&gt;-N14,-N14,M17))</f>
        <v>0</v>
      </c>
      <c r="O15" s="27">
        <f t="shared" ref="O15" si="51">+IF(O14&gt;0,0,IF(N17&gt;-O14,-O14,N17))</f>
        <v>0</v>
      </c>
      <c r="P15" s="27">
        <f t="shared" ref="P15" si="52">+IF(P14&gt;0,0,IF(O17&gt;-P14,-P14,O17))</f>
        <v>0</v>
      </c>
      <c r="Q15" s="27">
        <f t="shared" ref="Q15" si="53">+IF(Q14&gt;0,0,IF(P17&gt;-Q14,-Q14,P17))</f>
        <v>0</v>
      </c>
      <c r="R15" s="27">
        <f t="shared" ref="R15" si="54">+IF(R14&gt;0,0,IF(Q17&gt;-R14,-R14,Q17))</f>
        <v>0</v>
      </c>
      <c r="S15" s="27">
        <f t="shared" ref="S15" si="55">+IF(S14&gt;0,0,IF(R17&gt;-S14,-S14,R17))</f>
        <v>0</v>
      </c>
      <c r="T15" s="27">
        <f t="shared" ref="T15" si="56">+IF(T14&gt;0,0,IF(S17&gt;-T14,-T14,S17))</f>
        <v>0</v>
      </c>
      <c r="U15" s="27">
        <f t="shared" ref="U15" si="57">+IF(U14&gt;0,0,IF(T17&gt;-U14,-U14,T17))</f>
        <v>0</v>
      </c>
      <c r="V15" s="27">
        <f t="shared" ref="V15" si="58">+IF(V14&gt;0,0,IF(U17&gt;-V14,-V14,U17))</f>
        <v>0</v>
      </c>
      <c r="W15" s="27">
        <f t="shared" ref="W15" si="59">+IF(W14&gt;0,0,IF(V17&gt;-W14,-W14,V17))</f>
        <v>0</v>
      </c>
      <c r="X15" s="27">
        <f t="shared" ref="X15" si="60">+IF(X14&gt;0,0,IF(W17&gt;-X14,-X14,W17))</f>
        <v>0</v>
      </c>
      <c r="Y15" s="27">
        <f t="shared" ref="Y15" si="61">+IF(Y14&gt;0,0,IF(X17&gt;-Y14,-Y14,X17))</f>
        <v>0</v>
      </c>
      <c r="Z15" s="27">
        <f t="shared" ref="Z15" si="62">+IF(Z14&gt;0,0,IF(Y17&gt;-Z14,-Z14,Y17))</f>
        <v>0</v>
      </c>
      <c r="AA15" s="27">
        <f t="shared" ref="AA15" si="63">+IF(AA14&gt;0,0,IF(Z17&gt;-AA14,-AA14,Z17))</f>
        <v>0</v>
      </c>
      <c r="AB15" s="27">
        <f t="shared" ref="AB15" si="64">+IF(AB14&gt;0,0,IF(AA17&gt;-AB14,-AB14,AA17))</f>
        <v>0</v>
      </c>
      <c r="AC15" s="27">
        <f t="shared" ref="AC15" si="65">+IF(AC14&gt;0,0,IF(AB17&gt;-AC14,-AC14,AB17))</f>
        <v>0</v>
      </c>
      <c r="AD15" s="27">
        <f t="shared" ref="AD15" si="66">+IF(AD14&gt;0,0,IF(AC17&gt;-AD14,-AD14,AC17))</f>
        <v>0</v>
      </c>
      <c r="AE15" s="27">
        <f t="shared" ref="AE15" si="67">+IF(AE14&gt;0,0,IF(AD17&gt;-AE14,-AE14,AD17))</f>
        <v>0</v>
      </c>
      <c r="AF15" s="27">
        <f t="shared" ref="AF15" si="68">+IF(AF14&gt;0,0,IF(AE17&gt;-AF14,-AF14,AE17))</f>
        <v>0</v>
      </c>
      <c r="AG15" s="27">
        <f t="shared" ref="AG15" si="69">+IF(AG14&gt;0,0,IF(AF17&gt;-AG14,-AG14,AF17))</f>
        <v>0</v>
      </c>
      <c r="AH15" s="27">
        <f t="shared" ref="AH15" si="70">+IF(AH14&gt;0,0,IF(AG17&gt;-AH14,-AH14,AG17))</f>
        <v>0</v>
      </c>
      <c r="AI15" s="27">
        <f t="shared" ref="AI15" si="71">+IF(AI14&gt;0,0,IF(AH17&gt;-AI14,-AI14,AH17))</f>
        <v>0</v>
      </c>
      <c r="AJ15" s="27">
        <f t="shared" ref="AJ15" si="72">+IF(AJ14&gt;0,0,IF(AI17&gt;-AJ14,-AJ14,AI17))</f>
        <v>0</v>
      </c>
      <c r="AK15" s="27">
        <f t="shared" ref="AK15:AL15" si="73">+IF(AK14&gt;0,0,IF(AJ17&gt;-AK14,-AK14,AJ17))</f>
        <v>0</v>
      </c>
      <c r="AL15" s="27">
        <f t="shared" si="73"/>
        <v>0</v>
      </c>
    </row>
    <row r="16" spans="1:38" x14ac:dyDescent="0.25">
      <c r="A16" s="23" t="s">
        <v>137</v>
      </c>
      <c r="B16" s="26"/>
      <c r="C16" s="27">
        <f t="shared" ref="C16:D16" si="74">+IF((C14+C15)&gt;0,0,(C14+C15))</f>
        <v>0</v>
      </c>
      <c r="D16" s="27">
        <f t="shared" si="74"/>
        <v>0</v>
      </c>
      <c r="E16" s="27">
        <f t="shared" ref="E16:O16" si="75">+IF((E14+E15)&gt;0,0,(E14+E15))</f>
        <v>0</v>
      </c>
      <c r="F16" s="27">
        <f t="shared" si="75"/>
        <v>-10139.269337776987</v>
      </c>
      <c r="G16" s="27">
        <f t="shared" si="75"/>
        <v>-16786.769337776987</v>
      </c>
      <c r="H16" s="27">
        <f t="shared" si="75"/>
        <v>-17836.769337776987</v>
      </c>
      <c r="I16" s="27">
        <f t="shared" si="75"/>
        <v>-17836.769337776987</v>
      </c>
      <c r="J16" s="27">
        <f t="shared" si="75"/>
        <v>-17836.769337776987</v>
      </c>
      <c r="K16" s="27">
        <f t="shared" si="75"/>
        <v>-17836.769337776987</v>
      </c>
      <c r="L16" s="27">
        <f t="shared" si="75"/>
        <v>-17836.769337776987</v>
      </c>
      <c r="M16" s="27">
        <f t="shared" si="75"/>
        <v>-17836.769337776987</v>
      </c>
      <c r="N16" s="27">
        <f t="shared" si="75"/>
        <v>-17836.769337776987</v>
      </c>
      <c r="O16" s="27">
        <f t="shared" si="75"/>
        <v>-17836.769337776987</v>
      </c>
      <c r="P16" s="27">
        <f t="shared" ref="P16:AA16" si="76">+IF((P14+P15)&gt;0,0,(P14+P15))</f>
        <v>-17836.769337776987</v>
      </c>
      <c r="Q16" s="27">
        <f t="shared" si="76"/>
        <v>-17836.769337776987</v>
      </c>
      <c r="R16" s="27">
        <f t="shared" si="76"/>
        <v>-17836.769337776987</v>
      </c>
      <c r="S16" s="27">
        <f t="shared" si="76"/>
        <v>-17836.769337776987</v>
      </c>
      <c r="T16" s="27">
        <f t="shared" si="76"/>
        <v>-17836.769337776987</v>
      </c>
      <c r="U16" s="27">
        <f t="shared" si="76"/>
        <v>-17836.769337776987</v>
      </c>
      <c r="V16" s="27">
        <f t="shared" si="76"/>
        <v>-17836.769337776987</v>
      </c>
      <c r="W16" s="27">
        <f t="shared" si="76"/>
        <v>-17836.769337776987</v>
      </c>
      <c r="X16" s="27">
        <f t="shared" si="76"/>
        <v>-17836.769337776987</v>
      </c>
      <c r="Y16" s="27">
        <f t="shared" si="76"/>
        <v>-17836.769337776987</v>
      </c>
      <c r="Z16" s="27">
        <f t="shared" si="76"/>
        <v>-17836.769337776987</v>
      </c>
      <c r="AA16" s="27">
        <f t="shared" si="76"/>
        <v>-17836.769337776987</v>
      </c>
      <c r="AB16" s="27">
        <f t="shared" ref="AB16:AK16" si="77">+IF((AB14+AB15)&gt;0,0,(AB14+AB15))</f>
        <v>-17836.769337776987</v>
      </c>
      <c r="AC16" s="27">
        <f t="shared" si="77"/>
        <v>-17626.769337776987</v>
      </c>
      <c r="AD16" s="27">
        <f t="shared" si="77"/>
        <v>-17922.5</v>
      </c>
      <c r="AE16" s="27">
        <f t="shared" si="77"/>
        <v>-17922.5</v>
      </c>
      <c r="AF16" s="27">
        <f t="shared" si="77"/>
        <v>-17922.5</v>
      </c>
      <c r="AG16" s="27">
        <f t="shared" si="77"/>
        <v>-17922.5</v>
      </c>
      <c r="AH16" s="27">
        <f t="shared" si="77"/>
        <v>-17922.5</v>
      </c>
      <c r="AI16" s="27">
        <f t="shared" si="77"/>
        <v>-17922.5</v>
      </c>
      <c r="AJ16" s="27">
        <f t="shared" si="77"/>
        <v>-17922.5</v>
      </c>
      <c r="AK16" s="27">
        <f t="shared" si="77"/>
        <v>-17922.5</v>
      </c>
      <c r="AL16" s="27">
        <f t="shared" ref="AL16" si="78">+IF((AL14+AL15)&gt;0,0,(AL14+AL15))</f>
        <v>-17922.5</v>
      </c>
    </row>
    <row r="17" spans="1:38" x14ac:dyDescent="0.25">
      <c r="A17" s="23" t="s">
        <v>138</v>
      </c>
      <c r="B17" s="26"/>
      <c r="C17" s="27">
        <f>+IF(C7&gt;C4,C7-C4,0)</f>
        <v>42072.5</v>
      </c>
      <c r="D17" s="27">
        <f t="shared" ref="D17" si="79">+IF(D14&gt;0,C17+D14,C17-D15)</f>
        <v>25200</v>
      </c>
      <c r="E17" s="27">
        <f t="shared" ref="E17" si="80">+IF(E14&gt;0,D17+E14,D17-E15)</f>
        <v>7697.5</v>
      </c>
      <c r="F17" s="27">
        <f t="shared" ref="F17" si="81">+IF(F14&gt;0,E17+F14,E17-F15)</f>
        <v>0</v>
      </c>
      <c r="G17" s="27">
        <f t="shared" ref="G17" si="82">+IF(G14&gt;0,F17+G14,F17-G15)</f>
        <v>0</v>
      </c>
      <c r="H17" s="27">
        <f t="shared" ref="H17" si="83">+IF(H14&gt;0,G17+H14,G17-H15)</f>
        <v>0</v>
      </c>
      <c r="I17" s="27">
        <f t="shared" ref="I17" si="84">+IF(I14&gt;0,H17+I14,H17-I15)</f>
        <v>0</v>
      </c>
      <c r="J17" s="27">
        <f t="shared" ref="J17" si="85">+IF(J14&gt;0,I17+J14,I17-J15)</f>
        <v>0</v>
      </c>
      <c r="K17" s="27">
        <f t="shared" ref="K17" si="86">+IF(K14&gt;0,J17+K14,J17-K15)</f>
        <v>0</v>
      </c>
      <c r="L17" s="27">
        <f t="shared" ref="L17" si="87">+IF(L14&gt;0,K17+L14,K17-L15)</f>
        <v>0</v>
      </c>
      <c r="M17" s="27">
        <f t="shared" ref="M17" si="88">+IF(M14&gt;0,L17+M14,L17-M15)</f>
        <v>0</v>
      </c>
      <c r="N17" s="27">
        <f t="shared" ref="N17" si="89">+IF(N14&gt;0,M17+N14,M17-N15)</f>
        <v>0</v>
      </c>
      <c r="O17" s="27">
        <f t="shared" ref="O17" si="90">+IF(O14&gt;0,N17+O14,N17-O15)</f>
        <v>0</v>
      </c>
      <c r="P17" s="27">
        <f t="shared" ref="P17" si="91">+IF(P14&gt;0,O17+P14,O17-P15)</f>
        <v>0</v>
      </c>
      <c r="Q17" s="27">
        <f t="shared" ref="Q17" si="92">+IF(Q14&gt;0,P17+Q14,P17-Q15)</f>
        <v>0</v>
      </c>
      <c r="R17" s="27">
        <f t="shared" ref="R17" si="93">+IF(R14&gt;0,Q17+R14,Q17-R15)</f>
        <v>0</v>
      </c>
      <c r="S17" s="27">
        <f t="shared" ref="S17" si="94">+IF(S14&gt;0,R17+S14,R17-S15)</f>
        <v>0</v>
      </c>
      <c r="T17" s="27">
        <f t="shared" ref="T17" si="95">+IF(T14&gt;0,S17+T14,S17-T15)</f>
        <v>0</v>
      </c>
      <c r="U17" s="27">
        <f t="shared" ref="U17" si="96">+IF(U14&gt;0,T17+U14,T17-U15)</f>
        <v>0</v>
      </c>
      <c r="V17" s="27">
        <f t="shared" ref="V17" si="97">+IF(V14&gt;0,U17+V14,U17-V15)</f>
        <v>0</v>
      </c>
      <c r="W17" s="27">
        <f t="shared" ref="W17" si="98">+IF(W14&gt;0,V17+W14,V17-W15)</f>
        <v>0</v>
      </c>
      <c r="X17" s="27">
        <f t="shared" ref="X17" si="99">+IF(X14&gt;0,W17+X14,W17-X15)</f>
        <v>0</v>
      </c>
      <c r="Y17" s="27">
        <f t="shared" ref="Y17" si="100">+IF(Y14&gt;0,X17+Y14,X17-Y15)</f>
        <v>0</v>
      </c>
      <c r="Z17" s="27">
        <f t="shared" ref="Z17" si="101">+IF(Z14&gt;0,Y17+Z14,Y17-Z15)</f>
        <v>0</v>
      </c>
      <c r="AA17" s="27">
        <f t="shared" ref="AA17" si="102">+IF(AA14&gt;0,Z17+AA14,Z17-AA15)</f>
        <v>0</v>
      </c>
      <c r="AB17" s="27">
        <f t="shared" ref="AB17" si="103">+IF(AB14&gt;0,AA17+AB14,AA17-AB15)</f>
        <v>0</v>
      </c>
      <c r="AC17" s="27">
        <f t="shared" ref="AC17" si="104">+IF(AC14&gt;0,AB17+AC14,AB17-AC15)</f>
        <v>0</v>
      </c>
      <c r="AD17" s="27">
        <f t="shared" ref="AD17" si="105">+IF(AD14&gt;0,AC17+AD14,AC17-AD15)</f>
        <v>0</v>
      </c>
      <c r="AE17" s="27">
        <f t="shared" ref="AE17" si="106">+IF(AE14&gt;0,AD17+AE14,AD17-AE15)</f>
        <v>0</v>
      </c>
      <c r="AF17" s="27">
        <f t="shared" ref="AF17" si="107">+IF(AF14&gt;0,AE17+AF14,AE17-AF15)</f>
        <v>0</v>
      </c>
      <c r="AG17" s="27">
        <f t="shared" ref="AG17" si="108">+IF(AG14&gt;0,AF17+AG14,AF17-AG15)</f>
        <v>0</v>
      </c>
      <c r="AH17" s="27">
        <f t="shared" ref="AH17" si="109">+IF(AH14&gt;0,AG17+AH14,AG17-AH15)</f>
        <v>0</v>
      </c>
      <c r="AI17" s="27">
        <f t="shared" ref="AI17" si="110">+IF(AI14&gt;0,AH17+AI14,AH17-AI15)</f>
        <v>0</v>
      </c>
      <c r="AJ17" s="27">
        <f t="shared" ref="AJ17" si="111">+IF(AJ14&gt;0,AI17+AJ14,AI17-AJ15)</f>
        <v>0</v>
      </c>
      <c r="AK17" s="27">
        <f t="shared" ref="AK17:AL17" si="112">+IF(AK14&gt;0,AJ17+AK14,AJ17-AK15)</f>
        <v>0</v>
      </c>
      <c r="AL17" s="27">
        <f t="shared" si="112"/>
        <v>0</v>
      </c>
    </row>
    <row r="18" spans="1:38" x14ac:dyDescent="0.25">
      <c r="A18" s="23" t="s">
        <v>139</v>
      </c>
      <c r="B18" s="26"/>
      <c r="C18" s="27">
        <v>0</v>
      </c>
      <c r="D18" s="27">
        <f t="shared" ref="D18" si="113">+C16</f>
        <v>0</v>
      </c>
      <c r="E18" s="27">
        <f t="shared" ref="E18" si="114">+D16</f>
        <v>0</v>
      </c>
      <c r="F18" s="27">
        <f t="shared" ref="F18" si="115">+E16</f>
        <v>0</v>
      </c>
      <c r="G18" s="27">
        <f t="shared" ref="G18" si="116">+F16</f>
        <v>-10139.269337776987</v>
      </c>
      <c r="H18" s="27">
        <f t="shared" ref="H18" si="117">+G16</f>
        <v>-16786.769337776987</v>
      </c>
      <c r="I18" s="27">
        <f t="shared" ref="I18" si="118">+H16</f>
        <v>-17836.769337776987</v>
      </c>
      <c r="J18" s="27">
        <f t="shared" ref="J18" si="119">+I16</f>
        <v>-17836.769337776987</v>
      </c>
      <c r="K18" s="27">
        <f t="shared" ref="K18" si="120">+J16</f>
        <v>-17836.769337776987</v>
      </c>
      <c r="L18" s="27">
        <f t="shared" ref="L18" si="121">+K16</f>
        <v>-17836.769337776987</v>
      </c>
      <c r="M18" s="27">
        <f t="shared" ref="M18" si="122">+L16</f>
        <v>-17836.769337776987</v>
      </c>
      <c r="N18" s="27">
        <f t="shared" ref="N18" si="123">+M16</f>
        <v>-17836.769337776987</v>
      </c>
      <c r="O18" s="27">
        <f t="shared" ref="O18" si="124">+N16</f>
        <v>-17836.769337776987</v>
      </c>
      <c r="P18" s="27">
        <f t="shared" ref="P18" si="125">+O16</f>
        <v>-17836.769337776987</v>
      </c>
      <c r="Q18" s="27">
        <f t="shared" ref="Q18" si="126">+P16</f>
        <v>-17836.769337776987</v>
      </c>
      <c r="R18" s="27">
        <f t="shared" ref="R18" si="127">+Q16</f>
        <v>-17836.769337776987</v>
      </c>
      <c r="S18" s="27">
        <f t="shared" ref="S18" si="128">+R16</f>
        <v>-17836.769337776987</v>
      </c>
      <c r="T18" s="27">
        <f t="shared" ref="T18" si="129">+S16</f>
        <v>-17836.769337776987</v>
      </c>
      <c r="U18" s="27">
        <f t="shared" ref="U18" si="130">+T16</f>
        <v>-17836.769337776987</v>
      </c>
      <c r="V18" s="27">
        <f t="shared" ref="V18" si="131">+U16</f>
        <v>-17836.769337776987</v>
      </c>
      <c r="W18" s="27">
        <f t="shared" ref="W18" si="132">+V16</f>
        <v>-17836.769337776987</v>
      </c>
      <c r="X18" s="27">
        <f t="shared" ref="X18" si="133">+W16</f>
        <v>-17836.769337776987</v>
      </c>
      <c r="Y18" s="27">
        <f t="shared" ref="Y18" si="134">+X16</f>
        <v>-17836.769337776987</v>
      </c>
      <c r="Z18" s="27">
        <f t="shared" ref="Z18" si="135">+Y16</f>
        <v>-17836.769337776987</v>
      </c>
      <c r="AA18" s="27">
        <f t="shared" ref="AA18" si="136">+Z16</f>
        <v>-17836.769337776987</v>
      </c>
      <c r="AB18" s="27">
        <f t="shared" ref="AB18" si="137">+AA16</f>
        <v>-17836.769337776987</v>
      </c>
      <c r="AC18" s="27">
        <f t="shared" ref="AC18" si="138">+AB16</f>
        <v>-17836.769337776987</v>
      </c>
      <c r="AD18" s="27">
        <f t="shared" ref="AD18" si="139">+AC16</f>
        <v>-17626.769337776987</v>
      </c>
      <c r="AE18" s="27">
        <f t="shared" ref="AE18" si="140">+AD16</f>
        <v>-17922.5</v>
      </c>
      <c r="AF18" s="27">
        <f t="shared" ref="AF18" si="141">+AE16</f>
        <v>-17922.5</v>
      </c>
      <c r="AG18" s="27">
        <f t="shared" ref="AG18" si="142">+AF16</f>
        <v>-17922.5</v>
      </c>
      <c r="AH18" s="27">
        <f t="shared" ref="AH18" si="143">+AG16</f>
        <v>-17922.5</v>
      </c>
      <c r="AI18" s="27">
        <f t="shared" ref="AI18" si="144">+AH16</f>
        <v>-17922.5</v>
      </c>
      <c r="AJ18" s="27">
        <f t="shared" ref="AJ18" si="145">+AI16</f>
        <v>-17922.5</v>
      </c>
      <c r="AK18" s="27">
        <f t="shared" ref="AK18:AL18" si="146">+AJ16</f>
        <v>-17922.5</v>
      </c>
      <c r="AL18" s="27">
        <f t="shared" si="146"/>
        <v>-17922.5</v>
      </c>
    </row>
    <row r="19" spans="1:38" x14ac:dyDescent="0.25">
      <c r="A19" s="26"/>
      <c r="B19" s="26"/>
    </row>
    <row r="20" spans="1:38" x14ac:dyDescent="0.25">
      <c r="A20" s="26"/>
      <c r="B20" s="26"/>
    </row>
    <row r="21" spans="1:38" x14ac:dyDescent="0.25">
      <c r="A21" s="26"/>
      <c r="B21" s="26"/>
    </row>
    <row r="22" spans="1:38" x14ac:dyDescent="0.25">
      <c r="A22" s="29" t="s">
        <v>111</v>
      </c>
      <c r="B22" s="23" t="s">
        <v>140</v>
      </c>
      <c r="C22" s="28">
        <f>+C2</f>
        <v>41640</v>
      </c>
      <c r="D22" s="28">
        <f>+D2</f>
        <v>41698</v>
      </c>
      <c r="E22" s="28">
        <f t="shared" ref="E22:O22" si="147">+E2</f>
        <v>41729</v>
      </c>
      <c r="F22" s="28">
        <f t="shared" si="147"/>
        <v>41759</v>
      </c>
      <c r="G22" s="28">
        <f t="shared" si="147"/>
        <v>41790</v>
      </c>
      <c r="H22" s="28">
        <f t="shared" si="147"/>
        <v>41820</v>
      </c>
      <c r="I22" s="28">
        <f t="shared" si="147"/>
        <v>41851</v>
      </c>
      <c r="J22" s="28">
        <f t="shared" si="147"/>
        <v>41882</v>
      </c>
      <c r="K22" s="28">
        <f t="shared" si="147"/>
        <v>41912</v>
      </c>
      <c r="L22" s="28">
        <f t="shared" si="147"/>
        <v>41943</v>
      </c>
      <c r="M22" s="28">
        <f t="shared" si="147"/>
        <v>41973</v>
      </c>
      <c r="N22" s="28">
        <f t="shared" si="147"/>
        <v>42004</v>
      </c>
      <c r="O22" s="28">
        <f t="shared" si="147"/>
        <v>42035</v>
      </c>
      <c r="P22" s="28">
        <f t="shared" ref="P22:AA22" si="148">+P2</f>
        <v>42063</v>
      </c>
      <c r="Q22" s="28">
        <f t="shared" si="148"/>
        <v>42094</v>
      </c>
      <c r="R22" s="28">
        <f t="shared" si="148"/>
        <v>42124</v>
      </c>
      <c r="S22" s="28">
        <f t="shared" si="148"/>
        <v>42155</v>
      </c>
      <c r="T22" s="28">
        <f t="shared" si="148"/>
        <v>42185</v>
      </c>
      <c r="U22" s="28">
        <f t="shared" si="148"/>
        <v>42216</v>
      </c>
      <c r="V22" s="28">
        <f t="shared" si="148"/>
        <v>42247</v>
      </c>
      <c r="W22" s="28">
        <f t="shared" si="148"/>
        <v>42277</v>
      </c>
      <c r="X22" s="28">
        <f t="shared" si="148"/>
        <v>42308</v>
      </c>
      <c r="Y22" s="28">
        <f t="shared" si="148"/>
        <v>42338</v>
      </c>
      <c r="Z22" s="28">
        <f t="shared" si="148"/>
        <v>42369</v>
      </c>
      <c r="AA22" s="28">
        <f t="shared" si="148"/>
        <v>42400</v>
      </c>
      <c r="AB22" s="28">
        <f t="shared" ref="AB22:AK22" si="149">+AB2</f>
        <v>42429</v>
      </c>
      <c r="AC22" s="28">
        <f t="shared" si="149"/>
        <v>42460</v>
      </c>
      <c r="AD22" s="28">
        <f t="shared" si="149"/>
        <v>42490</v>
      </c>
      <c r="AE22" s="28">
        <f t="shared" si="149"/>
        <v>42521</v>
      </c>
      <c r="AF22" s="28">
        <f t="shared" si="149"/>
        <v>42551</v>
      </c>
      <c r="AG22" s="28">
        <f t="shared" si="149"/>
        <v>42582</v>
      </c>
      <c r="AH22" s="28">
        <f t="shared" si="149"/>
        <v>42613</v>
      </c>
      <c r="AI22" s="28">
        <f t="shared" si="149"/>
        <v>42643</v>
      </c>
      <c r="AJ22" s="28">
        <f t="shared" si="149"/>
        <v>42674</v>
      </c>
      <c r="AK22" s="28">
        <f t="shared" si="149"/>
        <v>42704</v>
      </c>
      <c r="AL22" s="28">
        <f t="shared" ref="AL22" si="150">+AL2</f>
        <v>42735</v>
      </c>
    </row>
    <row r="23" spans="1:38" x14ac:dyDescent="0.25">
      <c r="A23" s="26"/>
      <c r="B23" s="26"/>
      <c r="C23" s="19">
        <f>+C3-C18</f>
        <v>42072.5</v>
      </c>
      <c r="D23" s="27">
        <f>+D3-D18</f>
        <v>-16872.5</v>
      </c>
      <c r="E23" s="27">
        <f t="shared" ref="E23:O23" si="151">+E3-E18</f>
        <v>-17502.5</v>
      </c>
      <c r="F23" s="27">
        <f t="shared" si="151"/>
        <v>-17836.769337776987</v>
      </c>
      <c r="G23" s="27">
        <f t="shared" si="151"/>
        <v>-6647.5</v>
      </c>
      <c r="H23" s="27">
        <f t="shared" si="151"/>
        <v>-1050</v>
      </c>
      <c r="I23" s="27">
        <f t="shared" si="151"/>
        <v>0</v>
      </c>
      <c r="J23" s="27">
        <f t="shared" si="151"/>
        <v>0</v>
      </c>
      <c r="K23" s="27">
        <f t="shared" si="151"/>
        <v>0</v>
      </c>
      <c r="L23" s="27">
        <f t="shared" si="151"/>
        <v>0</v>
      </c>
      <c r="M23" s="27">
        <f t="shared" si="151"/>
        <v>0</v>
      </c>
      <c r="N23" s="27">
        <f t="shared" si="151"/>
        <v>0</v>
      </c>
      <c r="O23" s="27">
        <f t="shared" si="151"/>
        <v>0</v>
      </c>
      <c r="P23" s="27">
        <f t="shared" ref="P23:AA23" si="152">+P3-P18</f>
        <v>0</v>
      </c>
      <c r="Q23" s="27">
        <f t="shared" si="152"/>
        <v>0</v>
      </c>
      <c r="R23" s="27">
        <f t="shared" si="152"/>
        <v>0</v>
      </c>
      <c r="S23" s="27">
        <f t="shared" si="152"/>
        <v>0</v>
      </c>
      <c r="T23" s="27">
        <f t="shared" si="152"/>
        <v>0</v>
      </c>
      <c r="U23" s="27">
        <f t="shared" si="152"/>
        <v>0</v>
      </c>
      <c r="V23" s="27">
        <f t="shared" si="152"/>
        <v>0</v>
      </c>
      <c r="W23" s="27">
        <f t="shared" si="152"/>
        <v>0</v>
      </c>
      <c r="X23" s="27">
        <f t="shared" si="152"/>
        <v>0</v>
      </c>
      <c r="Y23" s="27">
        <f t="shared" si="152"/>
        <v>0</v>
      </c>
      <c r="Z23" s="27">
        <f t="shared" si="152"/>
        <v>0</v>
      </c>
      <c r="AA23" s="27">
        <f t="shared" si="152"/>
        <v>0</v>
      </c>
      <c r="AB23" s="27">
        <f t="shared" ref="AB23:AK23" si="153">+AB3-AB18</f>
        <v>0</v>
      </c>
      <c r="AC23" s="27">
        <f t="shared" si="153"/>
        <v>210</v>
      </c>
      <c r="AD23" s="27">
        <f t="shared" si="153"/>
        <v>-295.7306622230135</v>
      </c>
      <c r="AE23" s="27">
        <f t="shared" si="153"/>
        <v>0</v>
      </c>
      <c r="AF23" s="27">
        <f t="shared" si="153"/>
        <v>0</v>
      </c>
      <c r="AG23" s="27">
        <f t="shared" si="153"/>
        <v>0</v>
      </c>
      <c r="AH23" s="27">
        <f t="shared" si="153"/>
        <v>0</v>
      </c>
      <c r="AI23" s="27">
        <f t="shared" si="153"/>
        <v>0</v>
      </c>
      <c r="AJ23" s="27">
        <f t="shared" si="153"/>
        <v>0</v>
      </c>
      <c r="AK23" s="27">
        <f t="shared" si="153"/>
        <v>0</v>
      </c>
      <c r="AL23" s="27">
        <f t="shared" ref="AL23" si="154">+AL3-AL18</f>
        <v>0</v>
      </c>
    </row>
    <row r="24" spans="1:38" x14ac:dyDescent="0.25">
      <c r="A24" s="26"/>
      <c r="B24" s="26"/>
    </row>
    <row r="25" spans="1:38" x14ac:dyDescent="0.25">
      <c r="A25" s="26"/>
      <c r="B25" s="26"/>
    </row>
    <row r="26" spans="1:38" x14ac:dyDescent="0.25">
      <c r="A26" s="29" t="s">
        <v>141</v>
      </c>
      <c r="B26" s="30" t="s">
        <v>142</v>
      </c>
      <c r="C26" s="28">
        <f>+C2</f>
        <v>41640</v>
      </c>
      <c r="D26" s="28">
        <f>+D2</f>
        <v>41698</v>
      </c>
      <c r="E26" s="28">
        <f t="shared" ref="E26:O26" si="155">+E2</f>
        <v>41729</v>
      </c>
      <c r="F26" s="28">
        <f t="shared" si="155"/>
        <v>41759</v>
      </c>
      <c r="G26" s="28">
        <f t="shared" si="155"/>
        <v>41790</v>
      </c>
      <c r="H26" s="28">
        <f t="shared" si="155"/>
        <v>41820</v>
      </c>
      <c r="I26" s="28">
        <f t="shared" si="155"/>
        <v>41851</v>
      </c>
      <c r="J26" s="28">
        <f t="shared" si="155"/>
        <v>41882</v>
      </c>
      <c r="K26" s="28">
        <f t="shared" si="155"/>
        <v>41912</v>
      </c>
      <c r="L26" s="28">
        <f t="shared" si="155"/>
        <v>41943</v>
      </c>
      <c r="M26" s="28">
        <f t="shared" si="155"/>
        <v>41973</v>
      </c>
      <c r="N26" s="28">
        <f t="shared" si="155"/>
        <v>42004</v>
      </c>
      <c r="O26" s="28">
        <f t="shared" si="155"/>
        <v>42035</v>
      </c>
      <c r="P26" s="28">
        <f t="shared" ref="P26:AA26" si="156">+P2</f>
        <v>42063</v>
      </c>
      <c r="Q26" s="28">
        <f t="shared" si="156"/>
        <v>42094</v>
      </c>
      <c r="R26" s="28">
        <f t="shared" si="156"/>
        <v>42124</v>
      </c>
      <c r="S26" s="28">
        <f t="shared" si="156"/>
        <v>42155</v>
      </c>
      <c r="T26" s="28">
        <f t="shared" si="156"/>
        <v>42185</v>
      </c>
      <c r="U26" s="28">
        <f t="shared" si="156"/>
        <v>42216</v>
      </c>
      <c r="V26" s="28">
        <f t="shared" si="156"/>
        <v>42247</v>
      </c>
      <c r="W26" s="28">
        <f t="shared" si="156"/>
        <v>42277</v>
      </c>
      <c r="X26" s="28">
        <f t="shared" si="156"/>
        <v>42308</v>
      </c>
      <c r="Y26" s="28">
        <f t="shared" si="156"/>
        <v>42338</v>
      </c>
      <c r="Z26" s="28">
        <f t="shared" si="156"/>
        <v>42369</v>
      </c>
      <c r="AA26" s="28">
        <f t="shared" si="156"/>
        <v>42400</v>
      </c>
      <c r="AB26" s="28">
        <f t="shared" ref="AB26:AK26" si="157">+AB2</f>
        <v>42429</v>
      </c>
      <c r="AC26" s="28">
        <f t="shared" si="157"/>
        <v>42460</v>
      </c>
      <c r="AD26" s="28">
        <f t="shared" si="157"/>
        <v>42490</v>
      </c>
      <c r="AE26" s="28">
        <f t="shared" si="157"/>
        <v>42521</v>
      </c>
      <c r="AF26" s="28">
        <f t="shared" si="157"/>
        <v>42551</v>
      </c>
      <c r="AG26" s="28">
        <f t="shared" si="157"/>
        <v>42582</v>
      </c>
      <c r="AH26" s="28">
        <f t="shared" si="157"/>
        <v>42613</v>
      </c>
      <c r="AI26" s="28">
        <f t="shared" si="157"/>
        <v>42643</v>
      </c>
      <c r="AJ26" s="28">
        <f t="shared" si="157"/>
        <v>42674</v>
      </c>
      <c r="AK26" s="28">
        <f t="shared" si="157"/>
        <v>42704</v>
      </c>
      <c r="AL26" s="28">
        <f t="shared" ref="AL26" si="158">+AL2</f>
        <v>42735</v>
      </c>
    </row>
    <row r="27" spans="1:38" x14ac:dyDescent="0.25">
      <c r="A27" s="26"/>
      <c r="B27" s="26"/>
      <c r="C27" s="27">
        <f>+C18</f>
        <v>0</v>
      </c>
      <c r="D27" s="27">
        <f>+D18</f>
        <v>0</v>
      </c>
      <c r="E27" s="27">
        <f t="shared" ref="E27:O27" si="159">+E18</f>
        <v>0</v>
      </c>
      <c r="F27" s="27">
        <f t="shared" si="159"/>
        <v>0</v>
      </c>
      <c r="G27" s="27">
        <f t="shared" si="159"/>
        <v>-10139.269337776987</v>
      </c>
      <c r="H27" s="27">
        <f t="shared" si="159"/>
        <v>-16786.769337776987</v>
      </c>
      <c r="I27" s="27">
        <f t="shared" si="159"/>
        <v>-17836.769337776987</v>
      </c>
      <c r="J27" s="27">
        <f t="shared" si="159"/>
        <v>-17836.769337776987</v>
      </c>
      <c r="K27" s="27">
        <f t="shared" si="159"/>
        <v>-17836.769337776987</v>
      </c>
      <c r="L27" s="27">
        <f t="shared" si="159"/>
        <v>-17836.769337776987</v>
      </c>
      <c r="M27" s="27">
        <f t="shared" si="159"/>
        <v>-17836.769337776987</v>
      </c>
      <c r="N27" s="27">
        <f t="shared" si="159"/>
        <v>-17836.769337776987</v>
      </c>
      <c r="O27" s="27">
        <f t="shared" si="159"/>
        <v>-17836.769337776987</v>
      </c>
      <c r="P27" s="27">
        <f t="shared" ref="P27:AA27" si="160">+P18</f>
        <v>-17836.769337776987</v>
      </c>
      <c r="Q27" s="27">
        <f t="shared" si="160"/>
        <v>-17836.769337776987</v>
      </c>
      <c r="R27" s="27">
        <f t="shared" si="160"/>
        <v>-17836.769337776987</v>
      </c>
      <c r="S27" s="27">
        <f t="shared" si="160"/>
        <v>-17836.769337776987</v>
      </c>
      <c r="T27" s="27">
        <f t="shared" si="160"/>
        <v>-17836.769337776987</v>
      </c>
      <c r="U27" s="27">
        <f t="shared" si="160"/>
        <v>-17836.769337776987</v>
      </c>
      <c r="V27" s="27">
        <f t="shared" si="160"/>
        <v>-17836.769337776987</v>
      </c>
      <c r="W27" s="27">
        <f t="shared" si="160"/>
        <v>-17836.769337776987</v>
      </c>
      <c r="X27" s="27">
        <f t="shared" si="160"/>
        <v>-17836.769337776987</v>
      </c>
      <c r="Y27" s="27">
        <f t="shared" si="160"/>
        <v>-17836.769337776987</v>
      </c>
      <c r="Z27" s="27">
        <f t="shared" si="160"/>
        <v>-17836.769337776987</v>
      </c>
      <c r="AA27" s="27">
        <f t="shared" si="160"/>
        <v>-17836.769337776987</v>
      </c>
      <c r="AB27" s="27">
        <f t="shared" ref="AB27:AK27" si="161">+AB18</f>
        <v>-17836.769337776987</v>
      </c>
      <c r="AC27" s="27">
        <f t="shared" si="161"/>
        <v>-17836.769337776987</v>
      </c>
      <c r="AD27" s="27">
        <f t="shared" si="161"/>
        <v>-17626.769337776987</v>
      </c>
      <c r="AE27" s="27">
        <f t="shared" si="161"/>
        <v>-17922.5</v>
      </c>
      <c r="AF27" s="27">
        <f t="shared" si="161"/>
        <v>-17922.5</v>
      </c>
      <c r="AG27" s="27">
        <f t="shared" si="161"/>
        <v>-17922.5</v>
      </c>
      <c r="AH27" s="27">
        <f t="shared" si="161"/>
        <v>-17922.5</v>
      </c>
      <c r="AI27" s="27">
        <f t="shared" si="161"/>
        <v>-17922.5</v>
      </c>
      <c r="AJ27" s="27">
        <f t="shared" si="161"/>
        <v>-17922.5</v>
      </c>
      <c r="AK27" s="27">
        <f t="shared" si="161"/>
        <v>-17922.5</v>
      </c>
      <c r="AL27" s="27">
        <f t="shared" ref="AL27" si="162">+AL18</f>
        <v>-17922.5</v>
      </c>
    </row>
    <row r="28" spans="1:38" x14ac:dyDescent="0.25">
      <c r="A28" s="31"/>
      <c r="B28" s="31"/>
      <c r="C28" s="27"/>
    </row>
  </sheetData>
  <dataValidations count="1">
    <dataValidation type="list" allowBlank="1" showInputMessage="1" showErrorMessage="1" sqref="B1">
      <formula1>#REF!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B2:AL35"/>
  <sheetViews>
    <sheetView showGridLines="0" tabSelected="1" workbookViewId="0">
      <selection activeCell="B46" sqref="B46"/>
    </sheetView>
  </sheetViews>
  <sheetFormatPr defaultRowHeight="15" x14ac:dyDescent="0.25"/>
  <cols>
    <col min="2" max="2" width="40.7109375" bestFit="1" customWidth="1"/>
    <col min="3" max="3" width="10.140625" bestFit="1" customWidth="1"/>
    <col min="4" max="4" width="9.85546875" bestFit="1" customWidth="1"/>
    <col min="5" max="14" width="11.140625" bestFit="1" customWidth="1"/>
    <col min="15" max="15" width="11.85546875" bestFit="1" customWidth="1"/>
    <col min="16" max="19" width="11.140625" bestFit="1" customWidth="1"/>
    <col min="20" max="20" width="11.85546875" bestFit="1" customWidth="1"/>
    <col min="21" max="24" width="11.140625" bestFit="1" customWidth="1"/>
    <col min="25" max="25" width="11.85546875" bestFit="1" customWidth="1"/>
    <col min="26" max="26" width="11.140625" bestFit="1" customWidth="1"/>
    <col min="27" max="27" width="11.85546875" bestFit="1" customWidth="1"/>
    <col min="28" max="31" width="11.140625" bestFit="1" customWidth="1"/>
    <col min="32" max="32" width="10.140625" bestFit="1" customWidth="1"/>
    <col min="33" max="36" width="11.140625" bestFit="1" customWidth="1"/>
    <col min="37" max="37" width="11.85546875" bestFit="1" customWidth="1"/>
    <col min="38" max="38" width="11.140625" bestFit="1" customWidth="1"/>
  </cols>
  <sheetData>
    <row r="2" spans="2:38" x14ac:dyDescent="0.25">
      <c r="C2" s="33">
        <f>+CEm!B2</f>
        <v>41640</v>
      </c>
      <c r="D2" s="33">
        <f>+CEm!C2</f>
        <v>41698</v>
      </c>
      <c r="E2" s="33">
        <f>+CEm!D2</f>
        <v>41729</v>
      </c>
      <c r="F2" s="33">
        <f>+CEm!E2</f>
        <v>41759</v>
      </c>
      <c r="G2" s="33">
        <f>+CEm!F2</f>
        <v>41790</v>
      </c>
      <c r="H2" s="33">
        <f>+CEm!G2</f>
        <v>41820</v>
      </c>
      <c r="I2" s="33">
        <f>+CEm!H2</f>
        <v>41851</v>
      </c>
      <c r="J2" s="33">
        <f>+CEm!I2</f>
        <v>41882</v>
      </c>
      <c r="K2" s="33">
        <f>+CEm!J2</f>
        <v>41912</v>
      </c>
      <c r="L2" s="33">
        <f>+CEm!K2</f>
        <v>41943</v>
      </c>
      <c r="M2" s="33">
        <f>+CEm!L2</f>
        <v>41973</v>
      </c>
      <c r="N2" s="33">
        <f>+CEm!M2</f>
        <v>42004</v>
      </c>
      <c r="O2" s="33">
        <f>+CEm!N2</f>
        <v>42035</v>
      </c>
      <c r="P2" s="33">
        <f>+CEm!O2</f>
        <v>42063</v>
      </c>
      <c r="Q2" s="33">
        <f>+CEm!P2</f>
        <v>42094</v>
      </c>
      <c r="R2" s="33">
        <f>+CEm!Q2</f>
        <v>42124</v>
      </c>
      <c r="S2" s="33">
        <f>+CEm!R2</f>
        <v>42155</v>
      </c>
      <c r="T2" s="33">
        <f>+CEm!S2</f>
        <v>42185</v>
      </c>
      <c r="U2" s="33">
        <f>+CEm!T2</f>
        <v>42216</v>
      </c>
      <c r="V2" s="33">
        <f>+CEm!U2</f>
        <v>42247</v>
      </c>
      <c r="W2" s="33">
        <f>+CEm!V2</f>
        <v>42277</v>
      </c>
      <c r="X2" s="33">
        <f>+CEm!W2</f>
        <v>42308</v>
      </c>
      <c r="Y2" s="33">
        <f>+CEm!X2</f>
        <v>42338</v>
      </c>
      <c r="Z2" s="33">
        <f>+CEm!Y2</f>
        <v>42369</v>
      </c>
      <c r="AA2" s="33">
        <f>+CEm!Z2</f>
        <v>42400</v>
      </c>
      <c r="AB2" s="33">
        <f>+CEm!AA2</f>
        <v>42429</v>
      </c>
      <c r="AC2" s="33">
        <f>+CEm!AB2</f>
        <v>42460</v>
      </c>
      <c r="AD2" s="33">
        <f>+CEm!AC2</f>
        <v>42490</v>
      </c>
      <c r="AE2" s="33">
        <f>+CEm!AD2</f>
        <v>42521</v>
      </c>
      <c r="AF2" s="33">
        <f>+CEm!AE2</f>
        <v>42551</v>
      </c>
      <c r="AG2" s="33">
        <f>+CEm!AF2</f>
        <v>42582</v>
      </c>
      <c r="AH2" s="33">
        <f>+CEm!AG2</f>
        <v>42613</v>
      </c>
      <c r="AI2" s="33">
        <f>+CEm!AH2</f>
        <v>42643</v>
      </c>
      <c r="AJ2" s="33">
        <f>+CEm!AI2</f>
        <v>42674</v>
      </c>
      <c r="AK2" s="33">
        <f>+CEm!AJ2</f>
        <v>42704</v>
      </c>
      <c r="AL2" s="33">
        <f>+CEm!AK2</f>
        <v>42735</v>
      </c>
    </row>
    <row r="3" spans="2:38" x14ac:dyDescent="0.25">
      <c r="B3" t="s">
        <v>334</v>
      </c>
      <c r="C3" s="125">
        <f ca="1">+CEm!B55</f>
        <v>379165.91666666669</v>
      </c>
      <c r="D3" s="125">
        <f ca="1">+CEm!C55</f>
        <v>120082.58333333333</v>
      </c>
      <c r="E3" s="125">
        <f ca="1">+CEm!D55</f>
        <v>120049.25</v>
      </c>
      <c r="F3" s="125">
        <f ca="1">+CEm!E55</f>
        <v>119684.81670640706</v>
      </c>
      <c r="G3" s="125">
        <f ca="1">+CEm!F55</f>
        <v>119599.75815109513</v>
      </c>
      <c r="H3" s="125">
        <f ca="1">+CEm!G55</f>
        <v>119598.02453151131</v>
      </c>
      <c r="I3" s="125">
        <f ca="1">+CEm!H55</f>
        <v>119596.2824734465</v>
      </c>
      <c r="J3" s="125">
        <f ca="1">+CEm!I55</f>
        <v>119594.53193582597</v>
      </c>
      <c r="K3" s="125">
        <f ca="1">+CEm!J55</f>
        <v>119592.77287737507</v>
      </c>
      <c r="L3" s="125">
        <f ca="1">+CEm!K55</f>
        <v>119591.0052566182</v>
      </c>
      <c r="M3" s="125">
        <f ca="1">+CEm!L55</f>
        <v>119589.22903187791</v>
      </c>
      <c r="N3" s="125">
        <f ca="1">+CEm!M55</f>
        <v>119587.4441612739</v>
      </c>
      <c r="O3" s="125">
        <f ca="1">+CEm!N55</f>
        <v>119383.09435272196</v>
      </c>
      <c r="P3" s="125">
        <f ca="1">+CEm!O55</f>
        <v>119381.29206393308</v>
      </c>
      <c r="Q3" s="125">
        <f ca="1">+CEm!P55</f>
        <v>119379.48100241239</v>
      </c>
      <c r="R3" s="125">
        <f ca="1">+CEm!Q55</f>
        <v>119377.66112545817</v>
      </c>
      <c r="S3" s="125">
        <f ca="1">+CEm!R55</f>
        <v>119375.83239016084</v>
      </c>
      <c r="T3" s="125">
        <f ca="1">+CEm!S55</f>
        <v>119373.99475340199</v>
      </c>
      <c r="U3" s="125">
        <f ca="1">+CEm!T55</f>
        <v>119372.1481718533</v>
      </c>
      <c r="V3" s="125">
        <f ca="1">+CEm!U55</f>
        <v>119370.29260197554</v>
      </c>
      <c r="W3" s="125">
        <f ca="1">+CEm!V55</f>
        <v>119368.42800001758</v>
      </c>
      <c r="X3" s="125">
        <f ca="1">+CEm!W55</f>
        <v>119366.55432201529</v>
      </c>
      <c r="Y3" s="125">
        <f ca="1">+CEm!X55</f>
        <v>119364.6715237906</v>
      </c>
      <c r="Z3" s="125">
        <f ca="1">+CEm!Y55</f>
        <v>119362.77956095034</v>
      </c>
      <c r="AA3" s="125">
        <f ca="1">+CEm!Z55</f>
        <v>124143.13042013528</v>
      </c>
      <c r="AB3" s="125">
        <f ca="1">+CEm!AA55</f>
        <v>124141.21999401906</v>
      </c>
      <c r="AC3" s="125">
        <f ca="1">+CEm!AB55</f>
        <v>123139.30026880713</v>
      </c>
      <c r="AD3" s="125">
        <f ca="1">+CEm!AC55</f>
        <v>124545.61244791668</v>
      </c>
      <c r="AE3" s="125">
        <f ca="1">+CEm!AD55</f>
        <v>124545.61244791668</v>
      </c>
      <c r="AF3" s="125">
        <f ca="1">+CEm!AE55</f>
        <v>124545.61244791668</v>
      </c>
      <c r="AG3" s="125">
        <f ca="1">+CEm!AF55</f>
        <v>124545.61244791668</v>
      </c>
      <c r="AH3" s="125">
        <f ca="1">+CEm!AG55</f>
        <v>124545.61244791668</v>
      </c>
      <c r="AI3" s="125">
        <f ca="1">+CEm!AH55</f>
        <v>124545.61244791668</v>
      </c>
      <c r="AJ3" s="125">
        <f ca="1">+CEm!AI55</f>
        <v>124545.61244791668</v>
      </c>
      <c r="AK3" s="125">
        <f ca="1">+CEm!AJ55</f>
        <v>124545.61244791668</v>
      </c>
      <c r="AL3" s="125">
        <f ca="1">+CEm!AK55</f>
        <v>124545.61244791668</v>
      </c>
    </row>
    <row r="4" spans="2:38" x14ac:dyDescent="0.25">
      <c r="B4" s="124" t="s">
        <v>335</v>
      </c>
      <c r="C4" s="125">
        <f ca="1">+CEm!B49+CEm!B50+CEm!B51</f>
        <v>5833.333333333333</v>
      </c>
      <c r="D4" s="125">
        <f ca="1">+CEm!C49+CEm!C50+CEm!C51</f>
        <v>5916.6666666666661</v>
      </c>
      <c r="E4" s="125">
        <f ca="1">+CEm!D49+CEm!D50+CEm!D51</f>
        <v>5950</v>
      </c>
      <c r="F4" s="125">
        <f ca="1">+CEm!E49+CEm!E50+CEm!E51</f>
        <v>5950</v>
      </c>
      <c r="G4" s="125">
        <f ca="1">+CEm!F49+CEm!F50+CEm!F51</f>
        <v>6033.333333333333</v>
      </c>
      <c r="H4" s="125">
        <f ca="1">+CEm!G49+CEm!G50+CEm!G51</f>
        <v>6033.333333333333</v>
      </c>
      <c r="I4" s="125">
        <f ca="1">+CEm!H49+CEm!H50+CEm!H51</f>
        <v>6033.333333333333</v>
      </c>
      <c r="J4" s="125">
        <f ca="1">+CEm!I49+CEm!I50+CEm!I51</f>
        <v>6033.333333333333</v>
      </c>
      <c r="K4" s="125">
        <f ca="1">+CEm!J49+CEm!J50+CEm!J51</f>
        <v>6033.333333333333</v>
      </c>
      <c r="L4" s="125">
        <f ca="1">+CEm!K49+CEm!K50+CEm!K51</f>
        <v>6033.333333333333</v>
      </c>
      <c r="M4" s="125">
        <f ca="1">+CEm!L49+CEm!L50+CEm!L51</f>
        <v>6033.333333333333</v>
      </c>
      <c r="N4" s="125">
        <f ca="1">+CEm!M49+CEm!M50+CEm!M51</f>
        <v>6033.333333333333</v>
      </c>
      <c r="O4" s="125">
        <f ca="1">+CEm!N49+CEm!N50+CEm!N51</f>
        <v>6033.333333333333</v>
      </c>
      <c r="P4" s="125">
        <f ca="1">+CEm!O49+CEm!O50+CEm!O51</f>
        <v>6033.333333333333</v>
      </c>
      <c r="Q4" s="125">
        <f ca="1">+CEm!P49+CEm!P50+CEm!P51</f>
        <v>6033.333333333333</v>
      </c>
      <c r="R4" s="125">
        <f ca="1">+CEm!Q49+CEm!Q50+CEm!Q51</f>
        <v>6033.333333333333</v>
      </c>
      <c r="S4" s="125">
        <f ca="1">+CEm!R49+CEm!R50+CEm!R51</f>
        <v>6033.333333333333</v>
      </c>
      <c r="T4" s="125">
        <f ca="1">+CEm!S49+CEm!S50+CEm!S51</f>
        <v>6033.333333333333</v>
      </c>
      <c r="U4" s="125">
        <f ca="1">+CEm!T49+CEm!T50+CEm!T51</f>
        <v>6033.333333333333</v>
      </c>
      <c r="V4" s="125">
        <f ca="1">+CEm!U49+CEm!U50+CEm!U51</f>
        <v>6033.333333333333</v>
      </c>
      <c r="W4" s="125">
        <f ca="1">+CEm!V49+CEm!V50+CEm!V51</f>
        <v>6033.333333333333</v>
      </c>
      <c r="X4" s="125">
        <f ca="1">+CEm!W49+CEm!W50+CEm!W51</f>
        <v>6033.333333333333</v>
      </c>
      <c r="Y4" s="125">
        <f ca="1">+CEm!X49+CEm!X50+CEm!X51</f>
        <v>6033.333333333333</v>
      </c>
      <c r="Z4" s="125">
        <f ca="1">+CEm!Y49+CEm!Y50+CEm!Y51</f>
        <v>6033.333333333333</v>
      </c>
      <c r="AA4" s="125">
        <f ca="1">+CEm!Z49+CEm!Z50+CEm!Z51</f>
        <v>1033.3333333333335</v>
      </c>
      <c r="AB4" s="125">
        <f ca="1">+CEm!AA49+CEm!AA50+CEm!AA51</f>
        <v>1033.3333333333335</v>
      </c>
      <c r="AC4" s="125">
        <f ca="1">+CEm!AB49+CEm!AB50+CEm!AB51</f>
        <v>1033.3333333333335</v>
      </c>
      <c r="AD4" s="125">
        <f ca="1">+CEm!AC49+CEm!AC50+CEm!AC51</f>
        <v>1033.3333333333335</v>
      </c>
      <c r="AE4" s="125">
        <f ca="1">+CEm!AD49+CEm!AD50+CEm!AD51</f>
        <v>1033.3333333333335</v>
      </c>
      <c r="AF4" s="125">
        <f ca="1">+CEm!AE49+CEm!AE50+CEm!AE51</f>
        <v>1033.3333333333335</v>
      </c>
      <c r="AG4" s="125">
        <f ca="1">+CEm!AF49+CEm!AF50+CEm!AF51</f>
        <v>1033.3333333333335</v>
      </c>
      <c r="AH4" s="125">
        <f ca="1">+CEm!AG49+CEm!AG50+CEm!AG51</f>
        <v>1033.3333333333335</v>
      </c>
      <c r="AI4" s="125">
        <f ca="1">+CEm!AH49+CEm!AH50+CEm!AH51</f>
        <v>1033.3333333333335</v>
      </c>
      <c r="AJ4" s="125">
        <f ca="1">+CEm!AI49+CEm!AI50+CEm!AI51</f>
        <v>1033.3333333333335</v>
      </c>
      <c r="AK4" s="125">
        <f ca="1">+CEm!AJ49+CEm!AJ50+CEm!AJ51</f>
        <v>1033.3333333333335</v>
      </c>
      <c r="AL4" s="125">
        <f ca="1">+CEm!AK49+CEm!AK50+CEm!AK51</f>
        <v>1033.3333333333335</v>
      </c>
    </row>
    <row r="5" spans="2:38" x14ac:dyDescent="0.25">
      <c r="B5" s="124" t="s">
        <v>336</v>
      </c>
      <c r="C5" s="125">
        <f>+CEm!B52</f>
        <v>0</v>
      </c>
      <c r="D5" s="125">
        <f>+CEm!C52</f>
        <v>0</v>
      </c>
      <c r="E5" s="125">
        <f>+CEm!D52</f>
        <v>0</v>
      </c>
      <c r="F5" s="125">
        <f>+CEm!E52</f>
        <v>0</v>
      </c>
      <c r="G5" s="125">
        <f>+CEm!F52</f>
        <v>0</v>
      </c>
      <c r="H5" s="125">
        <f>+CEm!G52</f>
        <v>0</v>
      </c>
      <c r="I5" s="125">
        <f>+CEm!H52</f>
        <v>0</v>
      </c>
      <c r="J5" s="125">
        <f>+CEm!I52</f>
        <v>0</v>
      </c>
      <c r="K5" s="125">
        <f>+CEm!J52</f>
        <v>0</v>
      </c>
      <c r="L5" s="125">
        <f>+CEm!K52</f>
        <v>0</v>
      </c>
      <c r="M5" s="125">
        <f>+CEm!L52</f>
        <v>0</v>
      </c>
      <c r="N5" s="125">
        <f>+CEm!M52</f>
        <v>0</v>
      </c>
      <c r="O5" s="125">
        <f>+CEm!N52</f>
        <v>0</v>
      </c>
      <c r="P5" s="125">
        <f>+CEm!O52</f>
        <v>0</v>
      </c>
      <c r="Q5" s="125">
        <f>+CEm!P52</f>
        <v>0</v>
      </c>
      <c r="R5" s="125">
        <f>+CEm!Q52</f>
        <v>0</v>
      </c>
      <c r="S5" s="125">
        <f>+CEm!R52</f>
        <v>0</v>
      </c>
      <c r="T5" s="125">
        <f>+CEm!S52</f>
        <v>0</v>
      </c>
      <c r="U5" s="125">
        <f>+CEm!T52</f>
        <v>0</v>
      </c>
      <c r="V5" s="125">
        <f>+CEm!U52</f>
        <v>0</v>
      </c>
      <c r="W5" s="125">
        <f>+CEm!V52</f>
        <v>0</v>
      </c>
      <c r="X5" s="125">
        <f>+CEm!W52</f>
        <v>0</v>
      </c>
      <c r="Y5" s="125">
        <f>+CEm!X52</f>
        <v>0</v>
      </c>
      <c r="Z5" s="125">
        <f>+CEm!Y52</f>
        <v>0</v>
      </c>
      <c r="AA5" s="125">
        <f>+CEm!Z52</f>
        <v>0</v>
      </c>
      <c r="AB5" s="125">
        <f>+CEm!AA52</f>
        <v>0</v>
      </c>
      <c r="AC5" s="125">
        <f>+CEm!AB52</f>
        <v>0</v>
      </c>
      <c r="AD5" s="125">
        <f>+CEm!AC52</f>
        <v>0</v>
      </c>
      <c r="AE5" s="125">
        <f>+CEm!AD52</f>
        <v>0</v>
      </c>
      <c r="AF5" s="125">
        <f>+CEm!AE52</f>
        <v>0</v>
      </c>
      <c r="AG5" s="125">
        <f>+CEm!AF52</f>
        <v>0</v>
      </c>
      <c r="AH5" s="125">
        <f>+CEm!AG52</f>
        <v>0</v>
      </c>
      <c r="AI5" s="125">
        <f>+CEm!AH52</f>
        <v>0</v>
      </c>
      <c r="AJ5" s="125">
        <f>+CEm!AI52</f>
        <v>0</v>
      </c>
      <c r="AK5" s="125">
        <f>+CEm!AJ52</f>
        <v>0</v>
      </c>
      <c r="AL5" s="125">
        <f>+CEm!AK52</f>
        <v>0</v>
      </c>
    </row>
    <row r="6" spans="2:38" x14ac:dyDescent="0.25">
      <c r="B6" s="124" t="s">
        <v>337</v>
      </c>
      <c r="C6" s="125">
        <f>+SPm!B8-SPm!C8</f>
        <v>-253050</v>
      </c>
      <c r="D6" s="125">
        <f>+SPm!C8-SPm!D8</f>
        <v>-38830</v>
      </c>
      <c r="E6" s="125">
        <f>+SPm!D8-SPm!E8</f>
        <v>-11000</v>
      </c>
      <c r="F6" s="125">
        <f>+SPm!E8-SPm!F8</f>
        <v>0</v>
      </c>
      <c r="G6" s="125">
        <f>+SPm!F8-SPm!G8</f>
        <v>0</v>
      </c>
      <c r="H6" s="125">
        <f>+SPm!G8-SPm!H8</f>
        <v>0</v>
      </c>
      <c r="I6" s="125">
        <f>+SPm!H8-SPm!I8</f>
        <v>0</v>
      </c>
      <c r="J6" s="125">
        <f>+SPm!I8-SPm!J8</f>
        <v>0</v>
      </c>
      <c r="K6" s="125">
        <f>+SPm!J8-SPm!K8</f>
        <v>0</v>
      </c>
      <c r="L6" s="125">
        <f>+SPm!K8-SPm!L8</f>
        <v>0</v>
      </c>
      <c r="M6" s="125">
        <f>+SPm!L8-SPm!M8</f>
        <v>0</v>
      </c>
      <c r="N6" s="125">
        <f>+SPm!M8-SPm!N8</f>
        <v>0</v>
      </c>
      <c r="O6" s="125">
        <f>+SPm!N8-SPm!O8</f>
        <v>0</v>
      </c>
      <c r="P6" s="125">
        <f>+SPm!O8-SPm!P8</f>
        <v>0</v>
      </c>
      <c r="Q6" s="125">
        <f>+SPm!P8-SPm!Q8</f>
        <v>0</v>
      </c>
      <c r="R6" s="125">
        <f>+SPm!Q8-SPm!R8</f>
        <v>0</v>
      </c>
      <c r="S6" s="125">
        <f>+SPm!R8-SPm!S8</f>
        <v>0</v>
      </c>
      <c r="T6" s="125">
        <f>+SPm!S8-SPm!T8</f>
        <v>0</v>
      </c>
      <c r="U6" s="125">
        <f>+SPm!T8-SPm!U8</f>
        <v>0</v>
      </c>
      <c r="V6" s="125">
        <f>+SPm!U8-SPm!V8</f>
        <v>0</v>
      </c>
      <c r="W6" s="125">
        <f>+SPm!V8-SPm!W8</f>
        <v>0</v>
      </c>
      <c r="X6" s="125">
        <f>+SPm!W8-SPm!X8</f>
        <v>0</v>
      </c>
      <c r="Y6" s="125">
        <f>+SPm!X8-SPm!Y8</f>
        <v>0</v>
      </c>
      <c r="Z6" s="125">
        <f>+SPm!Y8-SPm!Z8</f>
        <v>0</v>
      </c>
      <c r="AA6" s="125">
        <f>+SPm!Z8-SPm!AA8</f>
        <v>0</v>
      </c>
      <c r="AB6" s="125">
        <f>+SPm!AA8-SPm!AB8</f>
        <v>0</v>
      </c>
      <c r="AC6" s="125">
        <f>+SPm!AB8-SPm!AC8</f>
        <v>0</v>
      </c>
      <c r="AD6" s="125">
        <f>+SPm!AC8-SPm!AD8</f>
        <v>0</v>
      </c>
      <c r="AE6" s="125">
        <f>+SPm!AD8-SPm!AE8</f>
        <v>0</v>
      </c>
      <c r="AF6" s="125">
        <f>+SPm!AE8-SPm!AF8</f>
        <v>0</v>
      </c>
      <c r="AG6" s="125">
        <f>+SPm!AF8-SPm!AG8</f>
        <v>0</v>
      </c>
      <c r="AH6" s="125">
        <f>+SPm!AG8-SPm!AH8</f>
        <v>0</v>
      </c>
      <c r="AI6" s="125">
        <f>+SPm!AH8-SPm!AI8</f>
        <v>0</v>
      </c>
      <c r="AJ6" s="125">
        <f>+SPm!AI8-SPm!AJ8</f>
        <v>0</v>
      </c>
      <c r="AK6" s="125">
        <f>+SPm!AJ8-SPm!AK8</f>
        <v>0</v>
      </c>
      <c r="AL6" s="125">
        <f>+SPm!AK8-SPm!AL8</f>
        <v>0</v>
      </c>
    </row>
    <row r="7" spans="2:38" x14ac:dyDescent="0.25">
      <c r="B7" s="124" t="s">
        <v>338</v>
      </c>
      <c r="C7" s="125">
        <f>+SPm!C46-SPm!B46</f>
        <v>312814</v>
      </c>
      <c r="D7" s="125">
        <f>+SPm!D46-SPm!C46</f>
        <v>-105203</v>
      </c>
      <c r="E7" s="125">
        <f>+SPm!E46-SPm!D46</f>
        <v>16324</v>
      </c>
      <c r="F7" s="125">
        <f>+SPm!F46-SPm!E46</f>
        <v>-24310</v>
      </c>
      <c r="G7" s="125">
        <f>+SPm!G46-SPm!F46</f>
        <v>0</v>
      </c>
      <c r="H7" s="125">
        <f>+SPm!H46-SPm!G46</f>
        <v>0</v>
      </c>
      <c r="I7" s="125">
        <f>+SPm!I46-SPm!H46</f>
        <v>0</v>
      </c>
      <c r="J7" s="125">
        <f>+SPm!J46-SPm!I46</f>
        <v>0</v>
      </c>
      <c r="K7" s="125">
        <f>+SPm!K46-SPm!J46</f>
        <v>0</v>
      </c>
      <c r="L7" s="125">
        <f>+SPm!L46-SPm!K46</f>
        <v>0</v>
      </c>
      <c r="M7" s="125">
        <f>+SPm!M46-SPm!L46</f>
        <v>0</v>
      </c>
      <c r="N7" s="125">
        <f>+SPm!N46-SPm!M46</f>
        <v>0</v>
      </c>
      <c r="O7" s="125">
        <f>+SPm!O46-SPm!N46</f>
        <v>0</v>
      </c>
      <c r="P7" s="125">
        <f>+SPm!P46-SPm!O46</f>
        <v>0</v>
      </c>
      <c r="Q7" s="125">
        <f>+SPm!Q46-SPm!P46</f>
        <v>0</v>
      </c>
      <c r="R7" s="125">
        <f>+SPm!R46-SPm!Q46</f>
        <v>0</v>
      </c>
      <c r="S7" s="125">
        <f>+SPm!S46-SPm!R46</f>
        <v>0</v>
      </c>
      <c r="T7" s="125">
        <f>+SPm!T46-SPm!S46</f>
        <v>0</v>
      </c>
      <c r="U7" s="125">
        <f>+SPm!U46-SPm!T46</f>
        <v>0</v>
      </c>
      <c r="V7" s="125">
        <f>+SPm!V46-SPm!U46</f>
        <v>0</v>
      </c>
      <c r="W7" s="125">
        <f>+SPm!W46-SPm!V46</f>
        <v>0</v>
      </c>
      <c r="X7" s="125">
        <f>+SPm!X46-SPm!W46</f>
        <v>0</v>
      </c>
      <c r="Y7" s="125">
        <f>+SPm!Y46-SPm!X46</f>
        <v>0</v>
      </c>
      <c r="Z7" s="125">
        <f>+SPm!Z46-SPm!Y46</f>
        <v>0</v>
      </c>
      <c r="AA7" s="125">
        <f>+SPm!AA46-SPm!Z46</f>
        <v>0</v>
      </c>
      <c r="AB7" s="125">
        <f>+SPm!AB46-SPm!AA46</f>
        <v>0</v>
      </c>
      <c r="AC7" s="125">
        <f>+SPm!AC46-SPm!AB46</f>
        <v>0</v>
      </c>
      <c r="AD7" s="125">
        <f>+SPm!AD46-SPm!AC46</f>
        <v>0</v>
      </c>
      <c r="AE7" s="125">
        <f>+SPm!AE46-SPm!AD46</f>
        <v>0</v>
      </c>
      <c r="AF7" s="125">
        <f>+SPm!AF46-SPm!AE46</f>
        <v>0</v>
      </c>
      <c r="AG7" s="125">
        <f>+SPm!AG46-SPm!AF46</f>
        <v>0</v>
      </c>
      <c r="AH7" s="125">
        <f>+SPm!AH46-SPm!AG46</f>
        <v>0</v>
      </c>
      <c r="AI7" s="125">
        <f>+SPm!AI46-SPm!AH46</f>
        <v>0</v>
      </c>
      <c r="AJ7" s="125">
        <f>+SPm!AJ46-SPm!AI46</f>
        <v>0</v>
      </c>
      <c r="AK7" s="125">
        <f>+SPm!AK46-SPm!AJ46</f>
        <v>0</v>
      </c>
      <c r="AL7" s="125">
        <f>+SPm!AL46-SPm!AK46</f>
        <v>0</v>
      </c>
    </row>
    <row r="8" spans="2:38" x14ac:dyDescent="0.25">
      <c r="B8" s="124" t="s">
        <v>339</v>
      </c>
      <c r="C8" s="125">
        <f>+SPm!B11-SPm!C11+SPm!C50-SPm!B50</f>
        <v>-42072.5</v>
      </c>
      <c r="D8" s="125">
        <f>+SPm!C11-SPm!D11+SPm!D50-SPm!C50</f>
        <v>16872.5</v>
      </c>
      <c r="E8" s="125">
        <f>+SPm!D11-SPm!E11+SPm!E50-SPm!D50</f>
        <v>17502.5</v>
      </c>
      <c r="F8" s="125">
        <f>+SPm!E11-SPm!F11+SPm!F50-SPm!E50</f>
        <v>17836.76933777699</v>
      </c>
      <c r="G8" s="125">
        <f>+SPm!F11-SPm!G11+SPm!G50-SPm!F50</f>
        <v>6647.5</v>
      </c>
      <c r="H8" s="125">
        <f>+SPm!G11-SPm!H11+SPm!H50-SPm!G50</f>
        <v>1050</v>
      </c>
      <c r="I8" s="125">
        <f>+SPm!H11-SPm!I11+SPm!I50-SPm!H50</f>
        <v>0</v>
      </c>
      <c r="J8" s="125">
        <f>+SPm!I11-SPm!J11+SPm!J50-SPm!I50</f>
        <v>0</v>
      </c>
      <c r="K8" s="125">
        <f>+SPm!J11-SPm!K11+SPm!K50-SPm!J50</f>
        <v>0</v>
      </c>
      <c r="L8" s="125">
        <f>+SPm!K11-SPm!L11+SPm!L50-SPm!K50</f>
        <v>0</v>
      </c>
      <c r="M8" s="125">
        <f>+SPm!L11-SPm!M11+SPm!M50-SPm!L50</f>
        <v>0</v>
      </c>
      <c r="N8" s="125">
        <f>+SPm!M11-SPm!N11+SPm!N50-SPm!M50</f>
        <v>0</v>
      </c>
      <c r="O8" s="125">
        <f>+SPm!N11-SPm!O11+SPm!O50-SPm!N50</f>
        <v>0</v>
      </c>
      <c r="P8" s="125">
        <f>+SPm!O11-SPm!P11+SPm!P50-SPm!O50</f>
        <v>0</v>
      </c>
      <c r="Q8" s="125">
        <f>+SPm!P11-SPm!Q11+SPm!Q50-SPm!P50</f>
        <v>0</v>
      </c>
      <c r="R8" s="125">
        <f>+SPm!Q11-SPm!R11+SPm!R50-SPm!Q50</f>
        <v>0</v>
      </c>
      <c r="S8" s="125">
        <f>+SPm!R11-SPm!S11+SPm!S50-SPm!R50</f>
        <v>0</v>
      </c>
      <c r="T8" s="125">
        <f>+SPm!S11-SPm!T11+SPm!T50-SPm!S50</f>
        <v>0</v>
      </c>
      <c r="U8" s="125">
        <f>+SPm!T11-SPm!U11+SPm!U50-SPm!T50</f>
        <v>0</v>
      </c>
      <c r="V8" s="125">
        <f>+SPm!U11-SPm!V11+SPm!V50-SPm!U50</f>
        <v>0</v>
      </c>
      <c r="W8" s="125">
        <f>+SPm!V11-SPm!W11+SPm!W50-SPm!V50</f>
        <v>0</v>
      </c>
      <c r="X8" s="125">
        <f>+SPm!W11-SPm!X11+SPm!X50-SPm!W50</f>
        <v>0</v>
      </c>
      <c r="Y8" s="125">
        <f>+SPm!X11-SPm!Y11+SPm!Y50-SPm!X50</f>
        <v>0</v>
      </c>
      <c r="Z8" s="125">
        <f>+SPm!Y11-SPm!Z11+SPm!Z50-SPm!Y50</f>
        <v>0</v>
      </c>
      <c r="AA8" s="125">
        <f>+SPm!Z11-SPm!AA11+SPm!AA50-SPm!Z50</f>
        <v>0</v>
      </c>
      <c r="AB8" s="125">
        <f>+SPm!AA11-SPm!AB11+SPm!AB50-SPm!AA50</f>
        <v>0</v>
      </c>
      <c r="AC8" s="125">
        <f>+SPm!AB11-SPm!AC11+SPm!AC50-SPm!AB50</f>
        <v>-210</v>
      </c>
      <c r="AD8" s="125">
        <f>+SPm!AC11-SPm!AD11+SPm!AD50-SPm!AC50</f>
        <v>295.73066222300986</v>
      </c>
      <c r="AE8" s="125">
        <f>+SPm!AD11-SPm!AE11+SPm!AE50-SPm!AD50</f>
        <v>0</v>
      </c>
      <c r="AF8" s="125">
        <f>+SPm!AE11-SPm!AF11+SPm!AF50-SPm!AE50</f>
        <v>0</v>
      </c>
      <c r="AG8" s="125">
        <f>+SPm!AF11-SPm!AG11+SPm!AG50-SPm!AF50</f>
        <v>0</v>
      </c>
      <c r="AH8" s="125">
        <f>+SPm!AG11-SPm!AH11+SPm!AH50-SPm!AG50</f>
        <v>0</v>
      </c>
      <c r="AI8" s="125">
        <f>+SPm!AH11-SPm!AI11+SPm!AI50-SPm!AH50</f>
        <v>0</v>
      </c>
      <c r="AJ8" s="125">
        <f>+SPm!AI11-SPm!AJ11+SPm!AJ50-SPm!AI50</f>
        <v>0</v>
      </c>
      <c r="AK8" s="125">
        <f>+SPm!AJ11-SPm!AK11+SPm!AK50-SPm!AJ50</f>
        <v>0</v>
      </c>
      <c r="AL8" s="125">
        <f>+SPm!AK11-SPm!AL11+SPm!AL50-SPm!AK50</f>
        <v>0</v>
      </c>
    </row>
    <row r="9" spans="2:38" x14ac:dyDescent="0.25">
      <c r="B9" s="124" t="s">
        <v>340</v>
      </c>
      <c r="C9" s="125">
        <f>+SPm!B14-SPm!C14</f>
        <v>-434750</v>
      </c>
      <c r="D9" s="125">
        <f>+SPm!C14-SPm!D14</f>
        <v>0</v>
      </c>
      <c r="E9" s="125">
        <f>+SPm!D14-SPm!E14</f>
        <v>0</v>
      </c>
      <c r="F9" s="125">
        <f>+SPm!E14-SPm!F14</f>
        <v>0</v>
      </c>
      <c r="G9" s="125">
        <f>+SPm!F14-SPm!G14</f>
        <v>0</v>
      </c>
      <c r="H9" s="125">
        <f>+SPm!G14-SPm!H14</f>
        <v>0</v>
      </c>
      <c r="I9" s="125">
        <f>+SPm!H14-SPm!I14</f>
        <v>0</v>
      </c>
      <c r="J9" s="125">
        <f>+SPm!I14-SPm!J14</f>
        <v>0</v>
      </c>
      <c r="K9" s="125">
        <f>+SPm!J14-SPm!K14</f>
        <v>0</v>
      </c>
      <c r="L9" s="125">
        <f>+SPm!K14-SPm!L14</f>
        <v>0</v>
      </c>
      <c r="M9" s="125">
        <f>+SPm!L14-SPm!M14</f>
        <v>0</v>
      </c>
      <c r="N9" s="125">
        <f>+SPm!M14-SPm!N14</f>
        <v>0</v>
      </c>
      <c r="O9" s="125">
        <f>+SPm!N14-SPm!O14</f>
        <v>0</v>
      </c>
      <c r="P9" s="125">
        <f>+SPm!O14-SPm!P14</f>
        <v>0</v>
      </c>
      <c r="Q9" s="125">
        <f>+SPm!P14-SPm!Q14</f>
        <v>0</v>
      </c>
      <c r="R9" s="125">
        <f>+SPm!Q14-SPm!R14</f>
        <v>0</v>
      </c>
      <c r="S9" s="125">
        <f>+SPm!R14-SPm!S14</f>
        <v>0</v>
      </c>
      <c r="T9" s="125">
        <f>+SPm!S14-SPm!T14</f>
        <v>0</v>
      </c>
      <c r="U9" s="125">
        <f>+SPm!T14-SPm!U14</f>
        <v>0</v>
      </c>
      <c r="V9" s="125">
        <f>+SPm!U14-SPm!V14</f>
        <v>0</v>
      </c>
      <c r="W9" s="125">
        <f>+SPm!V14-SPm!W14</f>
        <v>0</v>
      </c>
      <c r="X9" s="125">
        <f>+SPm!W14-SPm!X14</f>
        <v>0</v>
      </c>
      <c r="Y9" s="125">
        <f>+SPm!X14-SPm!Y14</f>
        <v>0</v>
      </c>
      <c r="Z9" s="125">
        <f>+SPm!Y14-SPm!Z14</f>
        <v>0</v>
      </c>
      <c r="AA9" s="125">
        <f>+SPm!Z14-SPm!AA14</f>
        <v>0</v>
      </c>
      <c r="AB9" s="125">
        <f>+SPm!AA14-SPm!AB14</f>
        <v>0</v>
      </c>
      <c r="AC9" s="125">
        <f>+SPm!AB14-SPm!AC14</f>
        <v>0</v>
      </c>
      <c r="AD9" s="125">
        <f>+SPm!AC14-SPm!AD14</f>
        <v>0</v>
      </c>
      <c r="AE9" s="125">
        <f>+SPm!AD14-SPm!AE14</f>
        <v>0</v>
      </c>
      <c r="AF9" s="125">
        <f>+SPm!AE14-SPm!AF14</f>
        <v>0</v>
      </c>
      <c r="AG9" s="125">
        <f>+SPm!AF14-SPm!AG14</f>
        <v>0</v>
      </c>
      <c r="AH9" s="125">
        <f>+SPm!AG14-SPm!AH14</f>
        <v>0</v>
      </c>
      <c r="AI9" s="125">
        <f>+SPm!AH14-SPm!AI14</f>
        <v>0</v>
      </c>
      <c r="AJ9" s="125">
        <f>+SPm!AI14-SPm!AJ14</f>
        <v>0</v>
      </c>
      <c r="AK9" s="125">
        <f>+SPm!AJ14-SPm!AK14</f>
        <v>0</v>
      </c>
      <c r="AL9" s="125">
        <f>+SPm!AK14-SPm!AL14</f>
        <v>0</v>
      </c>
    </row>
    <row r="10" spans="2:38" x14ac:dyDescent="0.25">
      <c r="B10" s="124" t="s">
        <v>341</v>
      </c>
      <c r="C10" s="125">
        <f>+SPm!B9-SPm!C9+SPm!C49-SPm!B49+SPm!C48-SPm!B48</f>
        <v>754.5</v>
      </c>
      <c r="D10" s="125">
        <f>+SPm!C9-SPm!D9+SPm!D49-SPm!C49+SPm!D48-SPm!C48</f>
        <v>0</v>
      </c>
      <c r="E10" s="125">
        <f>+SPm!D9-SPm!E9+SPm!E49-SPm!D49+SPm!E48-SPm!D48</f>
        <v>150</v>
      </c>
      <c r="F10" s="125">
        <f>+SPm!E9-SPm!F9+SPm!F49-SPm!E49+SPm!F48-SPm!E48</f>
        <v>150</v>
      </c>
      <c r="G10" s="125">
        <f>+SPm!F9-SPm!G9+SPm!G49-SPm!F49+SPm!G48-SPm!F48</f>
        <v>150</v>
      </c>
      <c r="H10" s="125">
        <f>+SPm!G9-SPm!H9+SPm!H49-SPm!G49+SPm!H48-SPm!G48</f>
        <v>150</v>
      </c>
      <c r="I10" s="125">
        <f>+SPm!H9-SPm!I9+SPm!I49-SPm!H49+SPm!I48-SPm!H48</f>
        <v>150</v>
      </c>
      <c r="J10" s="125">
        <f>+SPm!I9-SPm!J9+SPm!J49-SPm!I49+SPm!J48-SPm!I48</f>
        <v>150</v>
      </c>
      <c r="K10" s="125">
        <f>+SPm!J9-SPm!K9+SPm!K49-SPm!J49+SPm!K48-SPm!J48</f>
        <v>150</v>
      </c>
      <c r="L10" s="125">
        <f>+SPm!K9-SPm!L9+SPm!L49-SPm!K49+SPm!L48-SPm!K48</f>
        <v>150</v>
      </c>
      <c r="M10" s="125">
        <f>+SPm!L9-SPm!M9+SPm!M49-SPm!L49+SPm!M48-SPm!L48</f>
        <v>150</v>
      </c>
      <c r="N10" s="125">
        <f>+SPm!M9-SPm!N9+SPm!N49-SPm!M49+SPm!N48-SPm!M48</f>
        <v>150</v>
      </c>
      <c r="O10" s="125">
        <f>+SPm!N9-SPm!O9+SPm!O49-SPm!N49+SPm!O48-SPm!N48</f>
        <v>341.58750000000009</v>
      </c>
      <c r="P10" s="125">
        <f>+SPm!O9-SPm!P9+SPm!P49-SPm!O49+SPm!P48-SPm!O48</f>
        <v>-1785</v>
      </c>
      <c r="Q10" s="125">
        <f>+SPm!P9-SPm!Q9+SPm!Q49-SPm!P49+SPm!Q48-SPm!P48</f>
        <v>161.25</v>
      </c>
      <c r="R10" s="125">
        <f>+SPm!Q9-SPm!R9+SPm!R49-SPm!Q49+SPm!R48-SPm!Q48</f>
        <v>161.25</v>
      </c>
      <c r="S10" s="125">
        <f>+SPm!R9-SPm!S9+SPm!S49-SPm!R49+SPm!S48-SPm!R48</f>
        <v>161.25</v>
      </c>
      <c r="T10" s="125">
        <f>+SPm!S9-SPm!T9+SPm!T49-SPm!S49+SPm!T48-SPm!S48</f>
        <v>161.25</v>
      </c>
      <c r="U10" s="125">
        <f>+SPm!T9-SPm!U9+SPm!U49-SPm!T49+SPm!U48-SPm!T48</f>
        <v>161.25</v>
      </c>
      <c r="V10" s="125">
        <f>+SPm!U9-SPm!V9+SPm!V49-SPm!U49+SPm!V48-SPm!U48</f>
        <v>161.25</v>
      </c>
      <c r="W10" s="125">
        <f>+SPm!V9-SPm!W9+SPm!W49-SPm!V49+SPm!W48-SPm!V48</f>
        <v>161.25</v>
      </c>
      <c r="X10" s="125">
        <f>+SPm!W9-SPm!X9+SPm!X49-SPm!W49+SPm!X48-SPm!W48</f>
        <v>161.25</v>
      </c>
      <c r="Y10" s="125">
        <f>+SPm!X9-SPm!Y9+SPm!Y49-SPm!X49+SPm!Y48-SPm!X48</f>
        <v>161.25</v>
      </c>
      <c r="Z10" s="125">
        <f>+SPm!Y9-SPm!Z9+SPm!Z49-SPm!Y49+SPm!Z48-SPm!Y48</f>
        <v>161.25</v>
      </c>
      <c r="AA10" s="125">
        <f>+SPm!Z9-SPm!AA9+SPm!AA49-SPm!Z49+SPm!AA48-SPm!Z48</f>
        <v>367.20656250000002</v>
      </c>
      <c r="AB10" s="125">
        <f>+SPm!AA9-SPm!AB9+SPm!AB49-SPm!AA49+SPm!AB48-SPm!AA48</f>
        <v>-1918.875</v>
      </c>
      <c r="AC10" s="125">
        <f>+SPm!AB9-SPm!AC9+SPm!AC49-SPm!AB49+SPm!AC48-SPm!AB48</f>
        <v>173.34375</v>
      </c>
      <c r="AD10" s="125">
        <f>+SPm!AC9-SPm!AD9+SPm!AD49-SPm!AC49+SPm!AD48-SPm!AC48</f>
        <v>173.34375</v>
      </c>
      <c r="AE10" s="125">
        <f>+SPm!AD9-SPm!AE9+SPm!AE49-SPm!AD49+SPm!AE48-SPm!AD48</f>
        <v>173.34375</v>
      </c>
      <c r="AF10" s="125">
        <f>+SPm!AE9-SPm!AF9+SPm!AF49-SPm!AE49+SPm!AF48-SPm!AE48</f>
        <v>173.34375</v>
      </c>
      <c r="AG10" s="125">
        <f>+SPm!AF9-SPm!AG9+SPm!AG49-SPm!AF49+SPm!AG48-SPm!AF48</f>
        <v>173.34375</v>
      </c>
      <c r="AH10" s="125">
        <f>+SPm!AG9-SPm!AH9+SPm!AH49-SPm!AG49+SPm!AH48-SPm!AG48</f>
        <v>173.34375</v>
      </c>
      <c r="AI10" s="125">
        <f>+SPm!AH9-SPm!AI9+SPm!AI49-SPm!AH49+SPm!AI48-SPm!AH48</f>
        <v>173.34375</v>
      </c>
      <c r="AJ10" s="125">
        <f>+SPm!AI9-SPm!AJ9+SPm!AJ49-SPm!AI49+SPm!AJ48-SPm!AI48</f>
        <v>173.34375</v>
      </c>
      <c r="AK10" s="125">
        <f>+SPm!AJ9-SPm!AK9+SPm!AK49-SPm!AJ49+SPm!AK48-SPm!AJ48</f>
        <v>173.34375</v>
      </c>
      <c r="AL10" s="125">
        <f>+SPm!AK9-SPm!AL9+SPm!AL49-SPm!AK49+SPm!AL48-SPm!AK48</f>
        <v>173.34375</v>
      </c>
    </row>
    <row r="11" spans="2:38" x14ac:dyDescent="0.25">
      <c r="B11" s="124" t="s">
        <v>342</v>
      </c>
      <c r="C11" s="125">
        <f>-Finanziamenti!C18</f>
        <v>0</v>
      </c>
      <c r="D11" s="125">
        <f>-Finanziamenti!D18</f>
        <v>0</v>
      </c>
      <c r="E11" s="125">
        <f>-Finanziamenti!E18</f>
        <v>0</v>
      </c>
      <c r="F11" s="125">
        <f>-Finanziamenti!F18</f>
        <v>-393.81477065881779</v>
      </c>
      <c r="G11" s="125">
        <f>-Finanziamenti!G18</f>
        <v>-395.73168396837855</v>
      </c>
      <c r="H11" s="125">
        <f>-Finanziamenti!H18</f>
        <v>-397.65792795040301</v>
      </c>
      <c r="I11" s="125">
        <f>-Finanziamenti!I18</f>
        <v>-399.59354802241114</v>
      </c>
      <c r="J11" s="125">
        <f>-Finanziamenti!J18</f>
        <v>-401.53858982299505</v>
      </c>
      <c r="K11" s="125">
        <f>-Finanziamenti!K18</f>
        <v>-403.493099212895</v>
      </c>
      <c r="L11" s="125">
        <f>-Finanziamenti!L18</f>
        <v>-405.45712227608078</v>
      </c>
      <c r="M11" s="125">
        <f>-Finanziamenti!M18</f>
        <v>-407.43070532083806</v>
      </c>
      <c r="N11" s="125">
        <f>-Finanziamenti!N18</f>
        <v>-409.41389488086065</v>
      </c>
      <c r="O11" s="125">
        <f>-Finanziamenti!O18</f>
        <v>-411.40673771634727</v>
      </c>
      <c r="P11" s="125">
        <f>-Finanziamenti!P18</f>
        <v>-413.40928081510441</v>
      </c>
      <c r="Q11" s="125">
        <f>-Finanziamenti!Q18</f>
        <v>-415.42157139365406</v>
      </c>
      <c r="R11" s="125">
        <f>-Finanziamenti!R18</f>
        <v>-417.44365689834694</v>
      </c>
      <c r="S11" s="125">
        <f>-Finanziamenti!S18</f>
        <v>-419.47558500648137</v>
      </c>
      <c r="T11" s="125">
        <f>-Finanziamenti!T18</f>
        <v>-421.51740362742726</v>
      </c>
      <c r="U11" s="125">
        <f>-Finanziamenti!U18</f>
        <v>-423.56916090375586</v>
      </c>
      <c r="V11" s="125">
        <f>-Finanziamenti!V18</f>
        <v>-425.63090521237484</v>
      </c>
      <c r="W11" s="125">
        <f>-Finanziamenti!W18</f>
        <v>-427.70268516566881</v>
      </c>
      <c r="X11" s="125">
        <f>-Finanziamenti!X18</f>
        <v>-429.78454961264566</v>
      </c>
      <c r="Y11" s="125">
        <f>-Finanziamenti!Y18</f>
        <v>-431.8765476400884</v>
      </c>
      <c r="Z11" s="125">
        <f>-Finanziamenti!Z18</f>
        <v>-433.97872857371232</v>
      </c>
      <c r="AA11" s="125">
        <f>-Finanziamenti!AA18</f>
        <v>-436.0911419793282</v>
      </c>
      <c r="AB11" s="125">
        <f>-Finanziamenti!AB18</f>
        <v>-438.21383766401073</v>
      </c>
      <c r="AC11" s="125">
        <f>-Finanziamenti!AC18</f>
        <v>-440.34686567727334</v>
      </c>
      <c r="AD11" s="125">
        <f>-Finanziamenti!AD18</f>
        <v>0</v>
      </c>
      <c r="AE11" s="125">
        <f>-Finanziamenti!AE18</f>
        <v>0</v>
      </c>
      <c r="AF11" s="125">
        <f>-Finanziamenti!AF18</f>
        <v>0</v>
      </c>
      <c r="AG11" s="125">
        <f>-Finanziamenti!AG18</f>
        <v>0</v>
      </c>
      <c r="AH11" s="125">
        <f>-Finanziamenti!AH18</f>
        <v>0</v>
      </c>
      <c r="AI11" s="125">
        <f>-Finanziamenti!AI18</f>
        <v>0</v>
      </c>
      <c r="AJ11" s="125">
        <f>-Finanziamenti!AJ18</f>
        <v>0</v>
      </c>
      <c r="AK11" s="125">
        <f>-Finanziamenti!AK18</f>
        <v>0</v>
      </c>
      <c r="AL11" s="125">
        <f>-Finanziamenti!AL18</f>
        <v>0</v>
      </c>
    </row>
    <row r="12" spans="2:38" x14ac:dyDescent="0.25">
      <c r="B12" s="124" t="s">
        <v>343</v>
      </c>
      <c r="C12" s="125">
        <f>+CEm!B43</f>
        <v>146.25</v>
      </c>
      <c r="D12" s="125">
        <f>+CEm!C43</f>
        <v>146.25</v>
      </c>
      <c r="E12" s="125">
        <f>+CEm!D43</f>
        <v>146.25</v>
      </c>
      <c r="F12" s="125">
        <f>+CEm!E43</f>
        <v>146.25</v>
      </c>
      <c r="G12" s="125">
        <f>+CEm!F43</f>
        <v>146.25</v>
      </c>
      <c r="H12" s="125">
        <f>+CEm!G43</f>
        <v>146.25</v>
      </c>
      <c r="I12" s="125">
        <f>+CEm!H43</f>
        <v>146.25</v>
      </c>
      <c r="J12" s="125">
        <f>+CEm!I43</f>
        <v>146.25</v>
      </c>
      <c r="K12" s="125">
        <f>+CEm!J43</f>
        <v>146.25</v>
      </c>
      <c r="L12" s="125">
        <f>+CEm!K43</f>
        <v>146.25</v>
      </c>
      <c r="M12" s="125">
        <f>+CEm!L43</f>
        <v>146.25</v>
      </c>
      <c r="N12" s="125">
        <f>+CEm!M43</f>
        <v>146.25</v>
      </c>
      <c r="O12" s="125">
        <f>+CEm!N43</f>
        <v>157.21875</v>
      </c>
      <c r="P12" s="125">
        <f>+CEm!O43</f>
        <v>157.21875</v>
      </c>
      <c r="Q12" s="125">
        <f>+CEm!P43</f>
        <v>157.21875</v>
      </c>
      <c r="R12" s="125">
        <f>+CEm!Q43</f>
        <v>157.21875</v>
      </c>
      <c r="S12" s="125">
        <f>+CEm!R43</f>
        <v>157.21875</v>
      </c>
      <c r="T12" s="125">
        <f>+CEm!S43</f>
        <v>157.21875</v>
      </c>
      <c r="U12" s="125">
        <f>+CEm!T43</f>
        <v>157.21875</v>
      </c>
      <c r="V12" s="125">
        <f>+CEm!U43</f>
        <v>157.21875</v>
      </c>
      <c r="W12" s="125">
        <f>+CEm!V43</f>
        <v>157.21875</v>
      </c>
      <c r="X12" s="125">
        <f>+CEm!W43</f>
        <v>157.21875</v>
      </c>
      <c r="Y12" s="125">
        <f>+CEm!X43</f>
        <v>157.21875</v>
      </c>
      <c r="Z12" s="125">
        <f>+CEm!Y43</f>
        <v>157.21875</v>
      </c>
      <c r="AA12" s="125">
        <f>+CEm!Z43</f>
        <v>169.01015624999999</v>
      </c>
      <c r="AB12" s="125">
        <f>+CEm!AA43</f>
        <v>169.01015624999999</v>
      </c>
      <c r="AC12" s="125">
        <f>+CEm!AB43</f>
        <v>169.01015624999999</v>
      </c>
      <c r="AD12" s="125">
        <f>+CEm!AC43</f>
        <v>169.01015624999999</v>
      </c>
      <c r="AE12" s="125">
        <f>+CEm!AD43</f>
        <v>169.01015624999999</v>
      </c>
      <c r="AF12" s="125">
        <f>+CEm!AE43</f>
        <v>169.01015624999999</v>
      </c>
      <c r="AG12" s="125">
        <f>+CEm!AF43</f>
        <v>169.01015624999999</v>
      </c>
      <c r="AH12" s="125">
        <f>+CEm!AG43</f>
        <v>169.01015624999999</v>
      </c>
      <c r="AI12" s="125">
        <f>+CEm!AH43</f>
        <v>169.01015624999999</v>
      </c>
      <c r="AJ12" s="125">
        <f>+CEm!AI43</f>
        <v>169.01015624999999</v>
      </c>
      <c r="AK12" s="125">
        <f>+CEm!AJ43</f>
        <v>169.01015624999999</v>
      </c>
      <c r="AL12" s="125">
        <f>+CEm!AK43</f>
        <v>169.01015624999999</v>
      </c>
    </row>
    <row r="14" spans="2:38" s="20" customFormat="1" x14ac:dyDescent="0.25">
      <c r="B14" s="20" t="s">
        <v>344</v>
      </c>
      <c r="C14" s="126">
        <f ca="1">+SUM(C3:C12)</f>
        <v>-31158.5</v>
      </c>
      <c r="D14" s="126">
        <f t="shared" ref="D14:AL14" ca="1" si="0">+SUM(D3:D12)</f>
        <v>-1015</v>
      </c>
      <c r="E14" s="126">
        <f t="shared" ca="1" si="0"/>
        <v>149122</v>
      </c>
      <c r="F14" s="126">
        <f t="shared" ca="1" si="0"/>
        <v>119064.02127352523</v>
      </c>
      <c r="G14" s="126">
        <f t="shared" ca="1" si="0"/>
        <v>132181.10980046005</v>
      </c>
      <c r="H14" s="126">
        <f t="shared" ca="1" si="0"/>
        <v>126579.94993689423</v>
      </c>
      <c r="I14" s="126">
        <f t="shared" ca="1" si="0"/>
        <v>125526.27225875741</v>
      </c>
      <c r="J14" s="126">
        <f t="shared" ca="1" si="0"/>
        <v>125522.5766793363</v>
      </c>
      <c r="K14" s="126">
        <f t="shared" ca="1" si="0"/>
        <v>125518.86311149551</v>
      </c>
      <c r="L14" s="126">
        <f t="shared" ca="1" si="0"/>
        <v>125515.13146767544</v>
      </c>
      <c r="M14" s="126">
        <f t="shared" ca="1" si="0"/>
        <v>125511.38165989041</v>
      </c>
      <c r="N14" s="126">
        <f t="shared" ca="1" si="0"/>
        <v>125507.61359972638</v>
      </c>
      <c r="O14" s="126">
        <f t="shared" ca="1" si="0"/>
        <v>125503.82719833894</v>
      </c>
      <c r="P14" s="126">
        <f t="shared" ca="1" si="0"/>
        <v>123373.43486645131</v>
      </c>
      <c r="Q14" s="126">
        <f t="shared" ca="1" si="0"/>
        <v>125315.86151435206</v>
      </c>
      <c r="R14" s="126">
        <f t="shared" ca="1" si="0"/>
        <v>125312.01955189314</v>
      </c>
      <c r="S14" s="126">
        <f t="shared" ca="1" si="0"/>
        <v>125308.15888848768</v>
      </c>
      <c r="T14" s="126">
        <f t="shared" ca="1" si="0"/>
        <v>125304.27943310789</v>
      </c>
      <c r="U14" s="126">
        <f t="shared" ca="1" si="0"/>
        <v>125300.38109428287</v>
      </c>
      <c r="V14" s="126">
        <f t="shared" ca="1" si="0"/>
        <v>125296.4637800965</v>
      </c>
      <c r="W14" s="126">
        <f t="shared" ca="1" si="0"/>
        <v>125292.52739818524</v>
      </c>
      <c r="X14" s="126">
        <f t="shared" ca="1" si="0"/>
        <v>125288.57185573598</v>
      </c>
      <c r="Y14" s="126">
        <f t="shared" ca="1" si="0"/>
        <v>125284.59705948384</v>
      </c>
      <c r="Z14" s="126">
        <f t="shared" ca="1" si="0"/>
        <v>125280.60291570995</v>
      </c>
      <c r="AA14" s="126">
        <f t="shared" ca="1" si="0"/>
        <v>125276.58933023928</v>
      </c>
      <c r="AB14" s="126">
        <f t="shared" ca="1" si="0"/>
        <v>122986.47464593839</v>
      </c>
      <c r="AC14" s="126">
        <f t="shared" ca="1" si="0"/>
        <v>123864.64064271319</v>
      </c>
      <c r="AD14" s="126">
        <f t="shared" ca="1" si="0"/>
        <v>126217.03034972302</v>
      </c>
      <c r="AE14" s="126">
        <f t="shared" ca="1" si="0"/>
        <v>125921.29968750001</v>
      </c>
      <c r="AF14" s="126">
        <f t="shared" ca="1" si="0"/>
        <v>125921.29968750001</v>
      </c>
      <c r="AG14" s="126">
        <f t="shared" ca="1" si="0"/>
        <v>125921.29968750001</v>
      </c>
      <c r="AH14" s="126">
        <f t="shared" ca="1" si="0"/>
        <v>125921.29968750001</v>
      </c>
      <c r="AI14" s="126">
        <f t="shared" ca="1" si="0"/>
        <v>125921.29968750001</v>
      </c>
      <c r="AJ14" s="126">
        <f t="shared" ca="1" si="0"/>
        <v>125921.29968750001</v>
      </c>
      <c r="AK14" s="126">
        <f t="shared" ca="1" si="0"/>
        <v>125921.29968750001</v>
      </c>
      <c r="AL14" s="126">
        <f t="shared" ca="1" si="0"/>
        <v>125921.29968750001</v>
      </c>
    </row>
    <row r="16" spans="2:38" x14ac:dyDescent="0.25">
      <c r="B16" s="124" t="s">
        <v>345</v>
      </c>
      <c r="C16" s="125">
        <f ca="1">+SPm!B20-SPm!C20+SPm!B23-SPm!C23+SPm!B29-SPm!C29+SPm!B35-SPm!C35</f>
        <v>-170000</v>
      </c>
      <c r="D16" s="125">
        <f ca="1">+SPm!C20-SPm!D20+SPm!C23-SPm!D23+SPm!C29-SPm!D29+SPm!C35-SPm!D35</f>
        <v>-5000</v>
      </c>
      <c r="E16" s="125">
        <f ca="1">+SPm!D20-SPm!E20+SPm!D23-SPm!E23+SPm!D29-SPm!E29+SPm!D35-SPm!E35</f>
        <v>-12000</v>
      </c>
      <c r="F16" s="125">
        <f ca="1">+SPm!E20-SPm!F20+SPm!E23-SPm!F23+SPm!E29-SPm!F29+SPm!E35-SPm!F35</f>
        <v>354.43329359293602</v>
      </c>
      <c r="G16" s="125">
        <f ca="1">+SPm!F20-SPm!G20+SPm!F23-SPm!G23+SPm!F29-SPm!G29+SPm!F35-SPm!G35</f>
        <v>-4643.8414844284598</v>
      </c>
      <c r="H16" s="125">
        <f ca="1">+SPm!G20-SPm!H20+SPm!G23-SPm!H23+SPm!G29-SPm!H29+SPm!G35-SPm!H35</f>
        <v>357.89213515536358</v>
      </c>
      <c r="I16" s="125">
        <f ca="1">+SPm!H20-SPm!I20+SPm!H23-SPm!I23+SPm!H29-SPm!I29+SPm!H35-SPm!I35</f>
        <v>359.63419322017035</v>
      </c>
      <c r="J16" s="125">
        <f ca="1">+SPm!I20-SPm!J20+SPm!I23-SPm!J23+SPm!I29-SPm!J29+SPm!I35-SPm!J35</f>
        <v>361.38473084069483</v>
      </c>
      <c r="K16" s="125">
        <f ca="1">+SPm!J20-SPm!K20+SPm!J23-SPm!K23+SPm!J29-SPm!K29+SPm!J35-SPm!K35</f>
        <v>363.14378929160557</v>
      </c>
      <c r="L16" s="125">
        <f ca="1">+SPm!K20-SPm!L20+SPm!K23-SPm!L23+SPm!K29-SPm!L29+SPm!K35-SPm!L35</f>
        <v>364.91141004847304</v>
      </c>
      <c r="M16" s="125">
        <f ca="1">+SPm!L20-SPm!M20+SPm!L23-SPm!M23+SPm!L29-SPm!M29+SPm!L35-SPm!M35</f>
        <v>366.68763478875462</v>
      </c>
      <c r="N16" s="125">
        <f ca="1">+SPm!M20-SPm!N20+SPm!M23-SPm!N23+SPm!M29-SPm!N29+SPm!M35-SPm!N35</f>
        <v>368.47250539277502</v>
      </c>
      <c r="O16" s="125">
        <f ca="1">+SPm!N20-SPm!O20+SPm!N23-SPm!O23+SPm!N29-SPm!O29+SPm!N35-SPm!O35</f>
        <v>370.26606394471219</v>
      </c>
      <c r="P16" s="125">
        <f ca="1">+SPm!O20-SPm!P20+SPm!O23-SPm!P23+SPm!O29-SPm!P29+SPm!O35-SPm!P35</f>
        <v>372.06835273359411</v>
      </c>
      <c r="Q16" s="125">
        <f ca="1">+SPm!P20-SPm!Q20+SPm!P23-SPm!Q23+SPm!P29-SPm!Q29+SPm!P35-SPm!Q35</f>
        <v>373.87941425428835</v>
      </c>
      <c r="R16" s="125">
        <f ca="1">+SPm!Q20-SPm!R20+SPm!Q23-SPm!R23+SPm!Q29-SPm!R29+SPm!Q35-SPm!R35</f>
        <v>375.69929120851248</v>
      </c>
      <c r="S16" s="125">
        <f ca="1">+SPm!R20-SPm!S20+SPm!R23-SPm!S23+SPm!R29-SPm!S29+SPm!R35-SPm!S35</f>
        <v>377.52802650583362</v>
      </c>
      <c r="T16" s="125">
        <f ca="1">+SPm!S20-SPm!T20+SPm!S23-SPm!T23+SPm!S29-SPm!T29+SPm!S35-SPm!T35</f>
        <v>379.36566326468437</v>
      </c>
      <c r="U16" s="125">
        <f ca="1">+SPm!T20-SPm!U20+SPm!T23-SPm!U23+SPm!T29-SPm!U29+SPm!T35-SPm!U35</f>
        <v>381.21224481338049</v>
      </c>
      <c r="V16" s="125">
        <f ca="1">+SPm!U20-SPm!V20+SPm!U23-SPm!V23+SPm!U29-SPm!V29+SPm!U35-SPm!V35</f>
        <v>383.0678146911373</v>
      </c>
      <c r="W16" s="125">
        <f ca="1">+SPm!V20-SPm!W20+SPm!V23-SPm!W23+SPm!V29-SPm!W29+SPm!V35-SPm!W35</f>
        <v>384.93241664910192</v>
      </c>
      <c r="X16" s="125">
        <f ca="1">+SPm!W20-SPm!X20+SPm!W23-SPm!X23+SPm!W29-SPm!X29+SPm!W35-SPm!X35</f>
        <v>386.80609465138104</v>
      </c>
      <c r="Y16" s="125">
        <f ca="1">+SPm!X20-SPm!Y20+SPm!X23-SPm!Y23+SPm!X29-SPm!Y29+SPm!X35-SPm!Y35</f>
        <v>388.68889287607954</v>
      </c>
      <c r="Z16" s="125">
        <f ca="1">+SPm!Y20-SPm!Z20+SPm!Y23-SPm!Z23+SPm!Y29-SPm!Z29+SPm!Y35-SPm!Z35</f>
        <v>390.58085571634092</v>
      </c>
      <c r="AA16" s="125">
        <f ca="1">+SPm!Z20-SPm!AA20+SPm!Z23-SPm!AA23+SPm!Z29-SPm!AA29+SPm!Z35-SPm!AA35</f>
        <v>392.48202778139535</v>
      </c>
      <c r="AB16" s="125">
        <f ca="1">+SPm!AA20-SPm!AB20+SPm!AA23-SPm!AB23+SPm!AA29-SPm!AB29+SPm!AA35-SPm!AB35</f>
        <v>394.39245389760958</v>
      </c>
      <c r="AC16" s="125">
        <f ca="1">+SPm!AB20-SPm!AC20+SPm!AB23-SPm!AC23+SPm!AB29-SPm!AC29+SPm!AB35-SPm!AC35</f>
        <v>1396.3121791095459</v>
      </c>
      <c r="AD16" s="125">
        <f ca="1">+SPm!AC20-SPm!AD20+SPm!AC23-SPm!AD23+SPm!AC29-SPm!AD29+SPm!AC35-SPm!AD35</f>
        <v>0</v>
      </c>
      <c r="AE16" s="125">
        <f ca="1">+SPm!AD20-SPm!AE20+SPm!AD23-SPm!AE23+SPm!AD29-SPm!AE29+SPm!AD35-SPm!AE35</f>
        <v>0</v>
      </c>
      <c r="AF16" s="125">
        <f ca="1">+SPm!AE20-SPm!AF20+SPm!AE23-SPm!AF23+SPm!AE29-SPm!AF29+SPm!AE35-SPm!AF35</f>
        <v>0</v>
      </c>
      <c r="AG16" s="125">
        <f ca="1">+SPm!AF20-SPm!AG20+SPm!AF23-SPm!AG23+SPm!AF29-SPm!AG29+SPm!AF35-SPm!AG35</f>
        <v>0</v>
      </c>
      <c r="AH16" s="125">
        <f ca="1">+SPm!AG20-SPm!AH20+SPm!AG23-SPm!AH23+SPm!AG29-SPm!AH29+SPm!AG35-SPm!AH35</f>
        <v>0</v>
      </c>
      <c r="AI16" s="125">
        <f ca="1">+SPm!AH20-SPm!AI20+SPm!AH23-SPm!AI23+SPm!AH29-SPm!AI29+SPm!AH35-SPm!AI35</f>
        <v>0</v>
      </c>
      <c r="AJ16" s="125">
        <f ca="1">+SPm!AI20-SPm!AJ20+SPm!AI23-SPm!AJ23+SPm!AI29-SPm!AJ29+SPm!AI35-SPm!AJ35</f>
        <v>0</v>
      </c>
      <c r="AK16" s="125">
        <f ca="1">+SPm!AJ20-SPm!AK20+SPm!AJ23-SPm!AK23+SPm!AJ29-SPm!AK29+SPm!AJ35-SPm!AK35</f>
        <v>0</v>
      </c>
      <c r="AL16" s="125">
        <f ca="1">+SPm!AK20-SPm!AL20+SPm!AK23-SPm!AL23+SPm!AK29-SPm!AL29+SPm!AK35-SPm!AL35</f>
        <v>0</v>
      </c>
    </row>
    <row r="17" spans="2:38" x14ac:dyDescent="0.25">
      <c r="B17" s="124" t="s">
        <v>346</v>
      </c>
      <c r="C17" s="125">
        <f ca="1">+SPm!C47-SPm!B47</f>
        <v>205700</v>
      </c>
      <c r="D17" s="125">
        <f ca="1">+SPm!D47-SPm!C47</f>
        <v>1210</v>
      </c>
      <c r="E17" s="125">
        <f ca="1">+SPm!E47-SPm!D47</f>
        <v>0</v>
      </c>
      <c r="F17" s="125">
        <f ca="1">+SPm!F47-SPm!E47</f>
        <v>0</v>
      </c>
      <c r="G17" s="125">
        <f ca="1">+SPm!G47-SPm!F47</f>
        <v>1210</v>
      </c>
      <c r="H17" s="125">
        <f ca="1">+SPm!H47-SPm!G47</f>
        <v>0</v>
      </c>
      <c r="I17" s="125">
        <f ca="1">+SPm!I47-SPm!H47</f>
        <v>0</v>
      </c>
      <c r="J17" s="125">
        <f ca="1">+SPm!J47-SPm!I47</f>
        <v>0</v>
      </c>
      <c r="K17" s="125">
        <f ca="1">+SPm!K47-SPm!J47</f>
        <v>-6050</v>
      </c>
      <c r="L17" s="125">
        <f ca="1">+SPm!L47-SPm!K47</f>
        <v>0</v>
      </c>
      <c r="M17" s="125">
        <f ca="1">+SPm!M47-SPm!L47</f>
        <v>-4235</v>
      </c>
      <c r="N17" s="125">
        <f ca="1">+SPm!N47-SPm!M47</f>
        <v>0</v>
      </c>
      <c r="O17" s="125">
        <f ca="1">+SPm!O47-SPm!N47</f>
        <v>0</v>
      </c>
      <c r="P17" s="125">
        <f ca="1">+SPm!P47-SPm!O47</f>
        <v>0</v>
      </c>
      <c r="Q17" s="125">
        <f ca="1">+SPm!Q47-SPm!P47</f>
        <v>0</v>
      </c>
      <c r="R17" s="125">
        <f ca="1">+SPm!R47-SPm!Q47</f>
        <v>0</v>
      </c>
      <c r="S17" s="125">
        <f ca="1">+SPm!S47-SPm!R47</f>
        <v>0</v>
      </c>
      <c r="T17" s="125">
        <f ca="1">+SPm!T47-SPm!S47</f>
        <v>0</v>
      </c>
      <c r="U17" s="125">
        <f ca="1">+SPm!U47-SPm!T47</f>
        <v>0</v>
      </c>
      <c r="V17" s="125">
        <f ca="1">+SPm!V47-SPm!U47</f>
        <v>0</v>
      </c>
      <c r="W17" s="125">
        <f ca="1">+SPm!W47-SPm!V47</f>
        <v>0</v>
      </c>
      <c r="X17" s="125">
        <f ca="1">+SPm!X47-SPm!W47</f>
        <v>0</v>
      </c>
      <c r="Y17" s="125">
        <f ca="1">+SPm!Y47-SPm!X47</f>
        <v>0</v>
      </c>
      <c r="Z17" s="125">
        <f ca="1">+SPm!Z47-SPm!Y47</f>
        <v>0</v>
      </c>
      <c r="AA17" s="125">
        <f ca="1">+SPm!AA47-SPm!Z47</f>
        <v>0</v>
      </c>
      <c r="AB17" s="125">
        <f ca="1">+SPm!AB47-SPm!AA47</f>
        <v>0</v>
      </c>
      <c r="AC17" s="125">
        <f ca="1">+SPm!AC47-SPm!AB47</f>
        <v>0</v>
      </c>
      <c r="AD17" s="125">
        <f ca="1">+SPm!AD47-SPm!AC47</f>
        <v>0</v>
      </c>
      <c r="AE17" s="125">
        <f ca="1">+SPm!AE47-SPm!AD47</f>
        <v>0</v>
      </c>
      <c r="AF17" s="125">
        <f ca="1">+SPm!AF47-SPm!AE47</f>
        <v>0</v>
      </c>
      <c r="AG17" s="125">
        <f ca="1">+SPm!AG47-SPm!AF47</f>
        <v>0</v>
      </c>
      <c r="AH17" s="125">
        <f ca="1">+SPm!AH47-SPm!AG47</f>
        <v>0</v>
      </c>
      <c r="AI17" s="125">
        <f ca="1">+SPm!AI47-SPm!AH47</f>
        <v>0</v>
      </c>
      <c r="AJ17" s="125">
        <f ca="1">+SPm!AJ47-SPm!AI47</f>
        <v>0</v>
      </c>
      <c r="AK17" s="125">
        <f ca="1">+SPm!AK47-SPm!AJ47</f>
        <v>0</v>
      </c>
      <c r="AL17" s="125">
        <f ca="1">+SPm!AL47-SPm!AK47</f>
        <v>0</v>
      </c>
    </row>
    <row r="18" spans="2:38" x14ac:dyDescent="0.25">
      <c r="B18" t="s">
        <v>347</v>
      </c>
      <c r="C18" s="125">
        <f>+Finanziamenti!C26</f>
        <v>0</v>
      </c>
      <c r="D18" s="125">
        <f>+Finanziamenti!D26</f>
        <v>0</v>
      </c>
      <c r="E18" s="125">
        <f>+Finanziamenti!E26</f>
        <v>10000</v>
      </c>
      <c r="F18" s="125">
        <f>+Finanziamenti!F26</f>
        <v>0</v>
      </c>
      <c r="G18" s="125">
        <f>+Finanziamenti!G26</f>
        <v>0</v>
      </c>
      <c r="H18" s="125">
        <f>+Finanziamenti!H26</f>
        <v>0</v>
      </c>
      <c r="I18" s="125">
        <f>+Finanziamenti!I26</f>
        <v>0</v>
      </c>
      <c r="J18" s="125">
        <f>+Finanziamenti!J26</f>
        <v>0</v>
      </c>
      <c r="K18" s="125">
        <f>+Finanziamenti!K26</f>
        <v>0</v>
      </c>
      <c r="L18" s="125">
        <f>+Finanziamenti!L26</f>
        <v>0</v>
      </c>
      <c r="M18" s="125">
        <f>+Finanziamenti!M26</f>
        <v>0</v>
      </c>
      <c r="N18" s="125">
        <f>+Finanziamenti!N26</f>
        <v>0</v>
      </c>
      <c r="O18" s="125">
        <f>+Finanziamenti!O26</f>
        <v>0</v>
      </c>
      <c r="P18" s="125">
        <f>+Finanziamenti!P26</f>
        <v>0</v>
      </c>
      <c r="Q18" s="125">
        <f>+Finanziamenti!Q26</f>
        <v>0</v>
      </c>
      <c r="R18" s="125">
        <f>+Finanziamenti!R26</f>
        <v>0</v>
      </c>
      <c r="S18" s="125">
        <f>+Finanziamenti!S26</f>
        <v>0</v>
      </c>
      <c r="T18" s="125">
        <f>+Finanziamenti!T26</f>
        <v>0</v>
      </c>
      <c r="U18" s="125">
        <f>+Finanziamenti!U26</f>
        <v>0</v>
      </c>
      <c r="V18" s="125">
        <f>+Finanziamenti!V26</f>
        <v>0</v>
      </c>
      <c r="W18" s="125">
        <f>+Finanziamenti!W26</f>
        <v>0</v>
      </c>
      <c r="X18" s="125">
        <f>+Finanziamenti!X26</f>
        <v>0</v>
      </c>
      <c r="Y18" s="125">
        <f>+Finanziamenti!Y26</f>
        <v>0</v>
      </c>
      <c r="Z18" s="125">
        <f>+Finanziamenti!Z26</f>
        <v>0</v>
      </c>
      <c r="AA18" s="125">
        <f>+Finanziamenti!AA26</f>
        <v>0</v>
      </c>
      <c r="AB18" s="125">
        <f>+Finanziamenti!AB26</f>
        <v>0</v>
      </c>
      <c r="AC18" s="125">
        <f>+Finanziamenti!AC26</f>
        <v>0</v>
      </c>
      <c r="AD18" s="125">
        <f>+Finanziamenti!AD26</f>
        <v>0</v>
      </c>
      <c r="AE18" s="125">
        <f>+Finanziamenti!AE26</f>
        <v>0</v>
      </c>
      <c r="AF18" s="125">
        <f>+Finanziamenti!AF26</f>
        <v>0</v>
      </c>
      <c r="AG18" s="125">
        <f>+Finanziamenti!AG26</f>
        <v>0</v>
      </c>
      <c r="AH18" s="125">
        <f>+Finanziamenti!AH26</f>
        <v>0</v>
      </c>
      <c r="AI18" s="125">
        <f>+Finanziamenti!AI26</f>
        <v>0</v>
      </c>
      <c r="AJ18" s="125">
        <f>+Finanziamenti!AJ26</f>
        <v>0</v>
      </c>
      <c r="AK18" s="125">
        <f>+Finanziamenti!AK26</f>
        <v>0</v>
      </c>
      <c r="AL18" s="125">
        <f>+Finanziamenti!AL26</f>
        <v>0</v>
      </c>
    </row>
    <row r="19" spans="2:38" x14ac:dyDescent="0.25">
      <c r="B19" t="s">
        <v>357</v>
      </c>
      <c r="C19" s="125">
        <f>+SPm!C56-SPm!B56</f>
        <v>0</v>
      </c>
      <c r="D19" s="125">
        <f>+SPm!D56-SPm!C56</f>
        <v>0</v>
      </c>
      <c r="E19" s="125">
        <f>+SPm!E56-SPm!D56</f>
        <v>10000</v>
      </c>
      <c r="F19" s="125">
        <f>+SPm!F56-SPm!E56</f>
        <v>-354.43329359293602</v>
      </c>
      <c r="G19" s="125">
        <f>+SPm!G56-SPm!F56</f>
        <v>-356.15851557154019</v>
      </c>
      <c r="H19" s="125">
        <f>+SPm!H56-SPm!G56</f>
        <v>-357.89213515536358</v>
      </c>
      <c r="I19" s="125">
        <f>+SPm!I56-SPm!H56</f>
        <v>-359.63419322017035</v>
      </c>
      <c r="J19" s="125">
        <f>+SPm!J56-SPm!I56</f>
        <v>-361.38473084069483</v>
      </c>
      <c r="K19" s="125">
        <f>+SPm!K56-SPm!J56</f>
        <v>-363.14378929160557</v>
      </c>
      <c r="L19" s="125">
        <f>+SPm!L56-SPm!K56</f>
        <v>-364.91141004847304</v>
      </c>
      <c r="M19" s="125">
        <f>+SPm!M56-SPm!L56</f>
        <v>-366.68763478875371</v>
      </c>
      <c r="N19" s="125">
        <f>+SPm!N56-SPm!M56</f>
        <v>-368.47250539277411</v>
      </c>
      <c r="O19" s="125">
        <f>+SPm!O56-SPm!N56</f>
        <v>-370.2660639447131</v>
      </c>
      <c r="P19" s="125">
        <f>+SPm!P56-SPm!O56</f>
        <v>-372.06835273359411</v>
      </c>
      <c r="Q19" s="125">
        <f>+SPm!Q56-SPm!P56</f>
        <v>-373.87941425428835</v>
      </c>
      <c r="R19" s="125">
        <f>+SPm!R56-SPm!Q56</f>
        <v>-375.69929120851248</v>
      </c>
      <c r="S19" s="125">
        <f>+SPm!S56-SPm!R56</f>
        <v>-377.52802650583362</v>
      </c>
      <c r="T19" s="125">
        <f>+SPm!T56-SPm!S56</f>
        <v>-379.36566326468437</v>
      </c>
      <c r="U19" s="125">
        <f>+SPm!U56-SPm!T56</f>
        <v>-381.21224481338049</v>
      </c>
      <c r="V19" s="125">
        <f>+SPm!V56-SPm!U56</f>
        <v>-383.06781469113776</v>
      </c>
      <c r="W19" s="125">
        <f>+SPm!W56-SPm!V56</f>
        <v>-384.93241664910238</v>
      </c>
      <c r="X19" s="125">
        <f>+SPm!X56-SPm!W56</f>
        <v>-386.8060946513815</v>
      </c>
      <c r="Y19" s="125">
        <f>+SPm!Y56-SPm!X56</f>
        <v>-388.68889287607999</v>
      </c>
      <c r="Z19" s="125">
        <f>+SPm!Z56-SPm!Y56</f>
        <v>-390.58085571634092</v>
      </c>
      <c r="AA19" s="125">
        <f>+SPm!AA56-SPm!Z56</f>
        <v>-392.48202778139512</v>
      </c>
      <c r="AB19" s="125">
        <f>+SPm!AB56-SPm!AA56</f>
        <v>-394.39245389760981</v>
      </c>
      <c r="AC19" s="125">
        <f>+SPm!AC56-SPm!AB56</f>
        <v>-1396.3121791095455</v>
      </c>
      <c r="AD19" s="125">
        <f>+SPm!AD56-SPm!AC56</f>
        <v>-8.9130480773746967E-11</v>
      </c>
      <c r="AE19" s="125">
        <f>+SPm!AE56-SPm!AD56</f>
        <v>0</v>
      </c>
      <c r="AF19" s="125">
        <f>+SPm!AF56-SPm!AE56</f>
        <v>0</v>
      </c>
      <c r="AG19" s="125">
        <f>+SPm!AG56-SPm!AF56</f>
        <v>0</v>
      </c>
      <c r="AH19" s="125">
        <f>+SPm!AH56-SPm!AG56</f>
        <v>0</v>
      </c>
      <c r="AI19" s="125">
        <f>+SPm!AI56-SPm!AH56</f>
        <v>0</v>
      </c>
      <c r="AJ19" s="125">
        <f>+SPm!AJ56-SPm!AI56</f>
        <v>0</v>
      </c>
      <c r="AK19" s="125">
        <f>+SPm!AK56-SPm!AJ56</f>
        <v>0</v>
      </c>
      <c r="AL19" s="125"/>
    </row>
    <row r="20" spans="2:38" x14ac:dyDescent="0.25">
      <c r="B20" t="s">
        <v>348</v>
      </c>
      <c r="C20" s="125">
        <f>+SPm!C61-SPm!B61</f>
        <v>10000</v>
      </c>
      <c r="D20" s="125">
        <f>+SPm!D61-SPm!C61</f>
        <v>0</v>
      </c>
      <c r="E20" s="125">
        <f>+SPm!E61-SPm!D61</f>
        <v>0</v>
      </c>
      <c r="F20" s="125">
        <f>+SPm!F61-SPm!E61</f>
        <v>0</v>
      </c>
      <c r="G20" s="125">
        <f>+SPm!G61-SPm!F61</f>
        <v>0</v>
      </c>
      <c r="H20" s="125">
        <f>+SPm!H61-SPm!G61</f>
        <v>0</v>
      </c>
      <c r="I20" s="125">
        <f>+SPm!I61-SPm!H61</f>
        <v>0</v>
      </c>
      <c r="J20" s="125">
        <f>+SPm!J61-SPm!I61</f>
        <v>0</v>
      </c>
      <c r="K20" s="125">
        <f>+SPm!K61-SPm!J61</f>
        <v>0</v>
      </c>
      <c r="L20" s="125">
        <f>+SPm!L61-SPm!K61</f>
        <v>0</v>
      </c>
      <c r="M20" s="125">
        <f>+SPm!M61-SPm!L61</f>
        <v>0</v>
      </c>
      <c r="N20" s="125">
        <f>+SPm!N61-SPm!M61</f>
        <v>0</v>
      </c>
      <c r="O20" s="125">
        <f>+SPm!O61-SPm!N61</f>
        <v>0</v>
      </c>
      <c r="P20" s="125">
        <f>+SPm!P61-SPm!O61</f>
        <v>0</v>
      </c>
      <c r="Q20" s="125">
        <f>+SPm!Q61-SPm!P61</f>
        <v>0</v>
      </c>
      <c r="R20" s="125">
        <f>+SPm!R61-SPm!Q61</f>
        <v>0</v>
      </c>
      <c r="S20" s="125">
        <f>+SPm!S61-SPm!R61</f>
        <v>0</v>
      </c>
      <c r="T20" s="125">
        <f>+SPm!T61-SPm!S61</f>
        <v>0</v>
      </c>
      <c r="U20" s="125">
        <f>+SPm!U61-SPm!T61</f>
        <v>0</v>
      </c>
      <c r="V20" s="125">
        <f>+SPm!V61-SPm!U61</f>
        <v>0</v>
      </c>
      <c r="W20" s="125">
        <f>+SPm!W61-SPm!V61</f>
        <v>0</v>
      </c>
      <c r="X20" s="125">
        <f>+SPm!X61-SPm!W61</f>
        <v>0</v>
      </c>
      <c r="Y20" s="125">
        <f>+SPm!Y61-SPm!X61</f>
        <v>0</v>
      </c>
      <c r="Z20" s="125">
        <f>+SPm!Z61-SPm!Y61</f>
        <v>0</v>
      </c>
      <c r="AA20" s="125">
        <f>+SPm!AA61-SPm!Z61</f>
        <v>0</v>
      </c>
      <c r="AB20" s="125">
        <f>+SPm!AB61-SPm!AA61</f>
        <v>0</v>
      </c>
      <c r="AC20" s="125">
        <f>+SPm!AC61-SPm!AB61</f>
        <v>0</v>
      </c>
      <c r="AD20" s="125">
        <f>+SPm!AD61-SPm!AC61</f>
        <v>0</v>
      </c>
      <c r="AE20" s="125">
        <f>+SPm!AE61-SPm!AD61</f>
        <v>0</v>
      </c>
      <c r="AF20" s="125">
        <f>+SPm!AF61-SPm!AE61</f>
        <v>0</v>
      </c>
      <c r="AG20" s="125">
        <f>+SPm!AG61-SPm!AF61</f>
        <v>0</v>
      </c>
      <c r="AH20" s="125">
        <f>+SPm!AH61-SPm!AG61</f>
        <v>0</v>
      </c>
      <c r="AI20" s="125">
        <f>+SPm!AI61-SPm!AH61</f>
        <v>0</v>
      </c>
      <c r="AJ20" s="125">
        <f>+SPm!AJ61-SPm!AI61</f>
        <v>0</v>
      </c>
      <c r="AK20" s="125">
        <f>+SPm!AK61-SPm!AJ61</f>
        <v>0</v>
      </c>
      <c r="AL20" s="125">
        <f>+SPm!AL61-SPm!AK61</f>
        <v>0</v>
      </c>
    </row>
    <row r="22" spans="2:38" s="20" customFormat="1" x14ac:dyDescent="0.25">
      <c r="B22" s="20" t="s">
        <v>349</v>
      </c>
      <c r="C22" s="126">
        <f ca="1">SUM(C16:C21)</f>
        <v>45700</v>
      </c>
      <c r="D22" s="126">
        <f t="shared" ref="D22:AL22" ca="1" si="1">SUM(D16:D21)</f>
        <v>-3790</v>
      </c>
      <c r="E22" s="126">
        <f t="shared" ca="1" si="1"/>
        <v>8000</v>
      </c>
      <c r="F22" s="126">
        <f t="shared" ca="1" si="1"/>
        <v>0</v>
      </c>
      <c r="G22" s="126">
        <f t="shared" ca="1" si="1"/>
        <v>-3790</v>
      </c>
      <c r="H22" s="126">
        <f t="shared" ca="1" si="1"/>
        <v>0</v>
      </c>
      <c r="I22" s="126">
        <f t="shared" ca="1" si="1"/>
        <v>0</v>
      </c>
      <c r="J22" s="126">
        <f t="shared" ca="1" si="1"/>
        <v>0</v>
      </c>
      <c r="K22" s="126">
        <f t="shared" ca="1" si="1"/>
        <v>-6050</v>
      </c>
      <c r="L22" s="126">
        <f t="shared" ca="1" si="1"/>
        <v>0</v>
      </c>
      <c r="M22" s="126">
        <f t="shared" ca="1" si="1"/>
        <v>-4234.9999999999991</v>
      </c>
      <c r="N22" s="126">
        <f t="shared" ca="1" si="1"/>
        <v>9.0949470177292824E-13</v>
      </c>
      <c r="O22" s="126">
        <f t="shared" ca="1" si="1"/>
        <v>-9.0949470177292824E-13</v>
      </c>
      <c r="P22" s="126">
        <f t="shared" ca="1" si="1"/>
        <v>0</v>
      </c>
      <c r="Q22" s="126">
        <f t="shared" ca="1" si="1"/>
        <v>0</v>
      </c>
      <c r="R22" s="126">
        <f t="shared" ca="1" si="1"/>
        <v>0</v>
      </c>
      <c r="S22" s="126">
        <f t="shared" ca="1" si="1"/>
        <v>0</v>
      </c>
      <c r="T22" s="126">
        <f t="shared" ca="1" si="1"/>
        <v>0</v>
      </c>
      <c r="U22" s="126">
        <f t="shared" ca="1" si="1"/>
        <v>0</v>
      </c>
      <c r="V22" s="126">
        <f t="shared" ca="1" si="1"/>
        <v>-4.5474735088646412E-13</v>
      </c>
      <c r="W22" s="126">
        <f t="shared" ca="1" si="1"/>
        <v>-4.5474735088646412E-13</v>
      </c>
      <c r="X22" s="126">
        <f t="shared" ca="1" si="1"/>
        <v>-4.5474735088646412E-13</v>
      </c>
      <c r="Y22" s="126">
        <f t="shared" ca="1" si="1"/>
        <v>-4.5474735088646412E-13</v>
      </c>
      <c r="Z22" s="126">
        <f t="shared" ca="1" si="1"/>
        <v>0</v>
      </c>
      <c r="AA22" s="126">
        <f t="shared" ca="1" si="1"/>
        <v>2.2737367544323206E-13</v>
      </c>
      <c r="AB22" s="126">
        <f t="shared" ca="1" si="1"/>
        <v>-2.2737367544323206E-13</v>
      </c>
      <c r="AC22" s="126">
        <f t="shared" ca="1" si="1"/>
        <v>4.5474735088646412E-13</v>
      </c>
      <c r="AD22" s="126">
        <f t="shared" ca="1" si="1"/>
        <v>-8.9130480773746967E-11</v>
      </c>
      <c r="AE22" s="126">
        <f t="shared" ca="1" si="1"/>
        <v>0</v>
      </c>
      <c r="AF22" s="126">
        <f t="shared" ca="1" si="1"/>
        <v>0</v>
      </c>
      <c r="AG22" s="126">
        <f t="shared" ca="1" si="1"/>
        <v>0</v>
      </c>
      <c r="AH22" s="126">
        <f t="shared" ca="1" si="1"/>
        <v>0</v>
      </c>
      <c r="AI22" s="126">
        <f t="shared" ca="1" si="1"/>
        <v>0</v>
      </c>
      <c r="AJ22" s="126">
        <f t="shared" ca="1" si="1"/>
        <v>0</v>
      </c>
      <c r="AK22" s="126">
        <f t="shared" ca="1" si="1"/>
        <v>0</v>
      </c>
      <c r="AL22" s="126">
        <f t="shared" ca="1" si="1"/>
        <v>0</v>
      </c>
    </row>
    <row r="24" spans="2:38" x14ac:dyDescent="0.25">
      <c r="B24" s="124" t="s">
        <v>350</v>
      </c>
      <c r="C24" s="125">
        <f>+CEm!B66</f>
        <v>0</v>
      </c>
      <c r="D24" s="125">
        <f>+CEm!C66</f>
        <v>0</v>
      </c>
      <c r="E24" s="125">
        <f>+CEm!D66</f>
        <v>0</v>
      </c>
      <c r="F24" s="125">
        <f>+CEm!E66</f>
        <v>-92.483460741517916</v>
      </c>
      <c r="G24" s="125">
        <f>+CEm!F66</f>
        <v>-88.841325453352454</v>
      </c>
      <c r="H24" s="125">
        <f>+CEm!G66</f>
        <v>-85.181461887506032</v>
      </c>
      <c r="I24" s="125">
        <f>+CEm!H66</f>
        <v>-81.503783750690573</v>
      </c>
      <c r="J24" s="125">
        <f>+CEm!I66</f>
        <v>-77.808204329581116</v>
      </c>
      <c r="K24" s="125">
        <f>+CEm!J66</f>
        <v>-74.094636488771187</v>
      </c>
      <c r="L24" s="125">
        <f>+CEm!K66</f>
        <v>-70.362992668718263</v>
      </c>
      <c r="M24" s="125">
        <f>+CEm!L66</f>
        <v>-66.613184883679395</v>
      </c>
      <c r="N24" s="125">
        <f>+CEm!M66</f>
        <v>-62.84512471963653</v>
      </c>
      <c r="O24" s="125">
        <f>+CEm!N66</f>
        <v>-59.058723332211926</v>
      </c>
      <c r="P24" s="125">
        <f>+CEm!O66</f>
        <v>-55.253891444573341</v>
      </c>
      <c r="Q24" s="125">
        <f>+CEm!P66</f>
        <v>-51.430539345329052</v>
      </c>
      <c r="R24" s="125">
        <f>+CEm!Q66</f>
        <v>-47.588576886412589</v>
      </c>
      <c r="S24" s="125">
        <f>+CEm!R66</f>
        <v>-43.727913480957191</v>
      </c>
      <c r="T24" s="125">
        <f>+CEm!S66</f>
        <v>-39.84845810115997</v>
      </c>
      <c r="U24" s="125">
        <f>+CEm!T66</f>
        <v>-35.950119276135595</v>
      </c>
      <c r="V24" s="125">
        <f>+CEm!U66</f>
        <v>-32.032805089759577</v>
      </c>
      <c r="W24" s="125">
        <f>+CEm!V66</f>
        <v>-28.096423178501034</v>
      </c>
      <c r="X24" s="125">
        <f>+CEm!W66</f>
        <v>-24.140880729244941</v>
      </c>
      <c r="Y24" s="125">
        <f>+CEm!X66</f>
        <v>-20.16608447710373</v>
      </c>
      <c r="Z24" s="125">
        <f>+CEm!Y66</f>
        <v>-16.17194070321829</v>
      </c>
      <c r="AA24" s="125">
        <f>+CEm!Z66</f>
        <v>-12.158355232548208</v>
      </c>
      <c r="AB24" s="125">
        <f>+CEm!AA66</f>
        <v>-8.1252334316513171</v>
      </c>
      <c r="AC24" s="125">
        <f>+CEm!AB66</f>
        <v>-4.072480206452374</v>
      </c>
      <c r="AD24" s="125">
        <f>+CEm!AC66</f>
        <v>0</v>
      </c>
      <c r="AE24" s="125">
        <f>+CEm!AD66</f>
        <v>0</v>
      </c>
      <c r="AF24" s="125">
        <f>+CEm!AE66</f>
        <v>0</v>
      </c>
      <c r="AG24" s="125">
        <f>+CEm!AF66</f>
        <v>0</v>
      </c>
      <c r="AH24" s="125">
        <f>+CEm!AG66</f>
        <v>0</v>
      </c>
      <c r="AI24" s="125">
        <f>+CEm!AH66</f>
        <v>0</v>
      </c>
      <c r="AJ24" s="125">
        <f>+CEm!AI66</f>
        <v>0</v>
      </c>
      <c r="AK24" s="125">
        <f>+CEm!AJ66</f>
        <v>0</v>
      </c>
      <c r="AL24" s="125">
        <f>+CEm!AK66</f>
        <v>0</v>
      </c>
    </row>
    <row r="25" spans="2:38" x14ac:dyDescent="0.25">
      <c r="B25" s="124" t="s">
        <v>351</v>
      </c>
      <c r="C25" s="125">
        <f>+CEm!B60</f>
        <v>0</v>
      </c>
      <c r="D25" s="125">
        <f>+CEm!C60</f>
        <v>0</v>
      </c>
      <c r="E25" s="125">
        <f>+CEm!D60</f>
        <v>0</v>
      </c>
      <c r="F25" s="125">
        <f>+CEm!E60</f>
        <v>0</v>
      </c>
      <c r="G25" s="125">
        <f>+CEm!F60</f>
        <v>0</v>
      </c>
      <c r="H25" s="125">
        <f>+CEm!G60</f>
        <v>0</v>
      </c>
      <c r="I25" s="125">
        <f>+CEm!H60</f>
        <v>0</v>
      </c>
      <c r="J25" s="125">
        <f>+CEm!I60</f>
        <v>0</v>
      </c>
      <c r="K25" s="125">
        <f>+CEm!J60</f>
        <v>0</v>
      </c>
      <c r="L25" s="125">
        <f>+CEm!K60</f>
        <v>0</v>
      </c>
      <c r="M25" s="125">
        <f>+CEm!L60</f>
        <v>0</v>
      </c>
      <c r="N25" s="125">
        <f>+CEm!M60</f>
        <v>0</v>
      </c>
      <c r="O25" s="125">
        <f>+CEm!N60</f>
        <v>0</v>
      </c>
      <c r="P25" s="125">
        <f>+CEm!O60</f>
        <v>0</v>
      </c>
      <c r="Q25" s="125">
        <f>+CEm!P60</f>
        <v>0</v>
      </c>
      <c r="R25" s="125">
        <f>+CEm!Q60</f>
        <v>0</v>
      </c>
      <c r="S25" s="125">
        <f>+CEm!R60</f>
        <v>0</v>
      </c>
      <c r="T25" s="125">
        <f>+CEm!S60</f>
        <v>0</v>
      </c>
      <c r="U25" s="125">
        <f>+CEm!T60</f>
        <v>0</v>
      </c>
      <c r="V25" s="125">
        <f>+CEm!U60</f>
        <v>0</v>
      </c>
      <c r="W25" s="125">
        <f>+CEm!V60</f>
        <v>0</v>
      </c>
      <c r="X25" s="125">
        <f>+CEm!W60</f>
        <v>0</v>
      </c>
      <c r="Y25" s="125">
        <f>+CEm!X60</f>
        <v>0</v>
      </c>
      <c r="Z25" s="125">
        <f>+CEm!Y60</f>
        <v>0</v>
      </c>
      <c r="AA25" s="125">
        <f>+CEm!Z60</f>
        <v>0</v>
      </c>
      <c r="AB25" s="125">
        <f>+CEm!AA60</f>
        <v>0</v>
      </c>
      <c r="AC25" s="125">
        <f>+CEm!AB60</f>
        <v>0</v>
      </c>
      <c r="AD25" s="125">
        <f>+CEm!AC60</f>
        <v>0</v>
      </c>
      <c r="AE25" s="125">
        <f>+CEm!AD60</f>
        <v>0</v>
      </c>
      <c r="AF25" s="125">
        <f>+CEm!AE60</f>
        <v>0</v>
      </c>
      <c r="AG25" s="125">
        <f>+CEm!AF60</f>
        <v>0</v>
      </c>
      <c r="AH25" s="125">
        <f>+CEm!AG60</f>
        <v>0</v>
      </c>
      <c r="AI25" s="125">
        <f>+CEm!AH60</f>
        <v>0</v>
      </c>
      <c r="AJ25" s="125">
        <f>+CEm!AI60</f>
        <v>0</v>
      </c>
      <c r="AK25" s="125">
        <f>+CEm!AJ60</f>
        <v>0</v>
      </c>
      <c r="AL25" s="125">
        <f>+CEm!AK60</f>
        <v>0</v>
      </c>
    </row>
    <row r="26" spans="2:38" x14ac:dyDescent="0.25">
      <c r="B26" t="s">
        <v>352</v>
      </c>
      <c r="C26" s="125">
        <f>-CEm!B70-CEm!B71</f>
        <v>0</v>
      </c>
      <c r="D26" s="125">
        <f>-CEm!C70-CEm!C71</f>
        <v>0</v>
      </c>
      <c r="E26" s="125">
        <f>-CEm!D70-CEm!D71</f>
        <v>0</v>
      </c>
      <c r="F26" s="125">
        <f>-CEm!E70-CEm!E71</f>
        <v>0</v>
      </c>
      <c r="G26" s="125">
        <f>-CEm!F70-CEm!F71</f>
        <v>0</v>
      </c>
      <c r="H26" s="125">
        <f>-CEm!G70-CEm!G71</f>
        <v>0</v>
      </c>
      <c r="I26" s="125">
        <f>-CEm!H70-CEm!H71</f>
        <v>0</v>
      </c>
      <c r="J26" s="125">
        <f>-CEm!I70-CEm!I71</f>
        <v>0</v>
      </c>
      <c r="K26" s="125">
        <f>-CEm!J70-CEm!J71</f>
        <v>0</v>
      </c>
      <c r="L26" s="125">
        <f>-CEm!K70-CEm!K71</f>
        <v>0</v>
      </c>
      <c r="M26" s="125">
        <f>-CEm!L70-CEm!L71</f>
        <v>0</v>
      </c>
      <c r="N26" s="125">
        <f ca="1">-CEm!M70-CEm!M71</f>
        <v>-541729.21684652881</v>
      </c>
      <c r="O26" s="125">
        <f>-CEm!N70-CEm!N71</f>
        <v>0</v>
      </c>
      <c r="P26" s="125">
        <f>-CEm!O70-CEm!O71</f>
        <v>0</v>
      </c>
      <c r="Q26" s="125">
        <f>-CEm!P70-CEm!P71</f>
        <v>0</v>
      </c>
      <c r="R26" s="125">
        <f>-CEm!Q70-CEm!Q71</f>
        <v>0</v>
      </c>
      <c r="S26" s="125">
        <f>-CEm!R70-CEm!R71</f>
        <v>0</v>
      </c>
      <c r="T26" s="125">
        <f>-CEm!S70-CEm!S71</f>
        <v>0</v>
      </c>
      <c r="U26" s="125">
        <f>-CEm!T70-CEm!T71</f>
        <v>0</v>
      </c>
      <c r="V26" s="125">
        <f>-CEm!U70-CEm!U71</f>
        <v>0</v>
      </c>
      <c r="W26" s="125">
        <f>-CEm!V70-CEm!V71</f>
        <v>0</v>
      </c>
      <c r="X26" s="125">
        <f>-CEm!W70-CEm!W71</f>
        <v>0</v>
      </c>
      <c r="Y26" s="125">
        <f>-CEm!X70-CEm!X71</f>
        <v>0</v>
      </c>
      <c r="Z26" s="125">
        <f ca="1">-CEm!Y70-CEm!Y71</f>
        <v>-460619.26643829345</v>
      </c>
      <c r="AA26" s="125">
        <f>-CEm!Z70-CEm!Z71</f>
        <v>0</v>
      </c>
      <c r="AB26" s="125">
        <f>-CEm!AA70-CEm!AA71</f>
        <v>0</v>
      </c>
      <c r="AC26" s="125">
        <f>-CEm!AB70-CEm!AB71</f>
        <v>0</v>
      </c>
      <c r="AD26" s="125">
        <f>-CEm!AC70-CEm!AC71</f>
        <v>0</v>
      </c>
      <c r="AE26" s="125">
        <f>-CEm!AD70-CEm!AD71</f>
        <v>0</v>
      </c>
      <c r="AF26" s="125">
        <f>-CEm!AE70-CEm!AE71</f>
        <v>0</v>
      </c>
      <c r="AG26" s="125">
        <f>-CEm!AF70-CEm!AF71</f>
        <v>0</v>
      </c>
      <c r="AH26" s="125">
        <f>-CEm!AG70-CEm!AG71</f>
        <v>0</v>
      </c>
      <c r="AI26" s="125">
        <f>-CEm!AH70-CEm!AH71</f>
        <v>0</v>
      </c>
      <c r="AJ26" s="125">
        <f>-CEm!AI70-CEm!AI71</f>
        <v>0</v>
      </c>
      <c r="AK26" s="125">
        <f>-CEm!AJ70-CEm!AJ71</f>
        <v>0</v>
      </c>
      <c r="AL26" s="125">
        <f ca="1">-CEm!AK70-CEm!AK71</f>
        <v>-460793.13351447124</v>
      </c>
    </row>
    <row r="27" spans="2:38" x14ac:dyDescent="0.25">
      <c r="B27" s="124" t="s">
        <v>353</v>
      </c>
      <c r="C27" s="125">
        <f>+SPm!B10-SPm!C10+SPm!C51-SPm!B51</f>
        <v>0</v>
      </c>
      <c r="D27" s="125">
        <f>+SPm!C10-SPm!D10+SPm!D51-SPm!C51</f>
        <v>0</v>
      </c>
      <c r="E27" s="125">
        <f>+SPm!D10-SPm!E10+SPm!E51-SPm!D51</f>
        <v>0</v>
      </c>
      <c r="F27" s="125">
        <f>+SPm!E10-SPm!F10+SPm!F51-SPm!E51</f>
        <v>0</v>
      </c>
      <c r="G27" s="125">
        <f>+SPm!F10-SPm!G10+SPm!G51-SPm!F51</f>
        <v>0</v>
      </c>
      <c r="H27" s="125">
        <f>+SPm!G10-SPm!H10+SPm!H51-SPm!G51</f>
        <v>0</v>
      </c>
      <c r="I27" s="125">
        <f>+SPm!H10-SPm!I10+SPm!I51-SPm!H51</f>
        <v>0</v>
      </c>
      <c r="J27" s="125">
        <f>+SPm!I10-SPm!J10+SPm!J51-SPm!I51</f>
        <v>0</v>
      </c>
      <c r="K27" s="125">
        <f>+SPm!J10-SPm!K10+SPm!K51-SPm!J51</f>
        <v>0</v>
      </c>
      <c r="L27" s="125">
        <f>+SPm!K10-SPm!L10+SPm!L51-SPm!K51</f>
        <v>0</v>
      </c>
      <c r="M27" s="125">
        <f>+SPm!L10-SPm!M10+SPm!M51-SPm!L51</f>
        <v>0</v>
      </c>
      <c r="N27" s="125">
        <f ca="1">+SPm!M10-SPm!N10+SPm!N51-SPm!M51</f>
        <v>541729.21684652881</v>
      </c>
      <c r="O27" s="125">
        <f ca="1">+SPm!N10-SPm!O10+SPm!O51-SPm!N51</f>
        <v>0</v>
      </c>
      <c r="P27" s="125">
        <f ca="1">+SPm!O10-SPm!P10+SPm!P51-SPm!O51</f>
        <v>0</v>
      </c>
      <c r="Q27" s="125">
        <f ca="1">+SPm!P10-SPm!Q10+SPm!Q51-SPm!P51</f>
        <v>0</v>
      </c>
      <c r="R27" s="125">
        <f ca="1">+SPm!Q10-SPm!R10+SPm!R51-SPm!Q51</f>
        <v>0</v>
      </c>
      <c r="S27" s="125">
        <f ca="1">+SPm!R10-SPm!S10+SPm!S51-SPm!R51</f>
        <v>0</v>
      </c>
      <c r="T27" s="125">
        <f ca="1">+SPm!S10-SPm!T10+SPm!T51-SPm!S51</f>
        <v>-758420.90358514048</v>
      </c>
      <c r="U27" s="125">
        <f ca="1">+SPm!T10-SPm!U10+SPm!U51-SPm!T51</f>
        <v>0</v>
      </c>
      <c r="V27" s="125">
        <f ca="1">+SPm!U10-SPm!V10+SPm!V51-SPm!U51</f>
        <v>0</v>
      </c>
      <c r="W27" s="125">
        <f ca="1">+SPm!V10-SPm!W10+SPm!W51-SPm!V51</f>
        <v>0</v>
      </c>
      <c r="X27" s="125">
        <f ca="1">+SPm!W10-SPm!X10+SPm!X51-SPm!W51</f>
        <v>0</v>
      </c>
      <c r="Y27" s="125">
        <f ca="1">+SPm!X10-SPm!Y10+SPm!Y51-SPm!X51</f>
        <v>-325037.53010791726</v>
      </c>
      <c r="Z27" s="125">
        <f ca="1">+SPm!Y10-SPm!Z10+SPm!Z51-SPm!Y51</f>
        <v>460619.2664382935</v>
      </c>
      <c r="AA27" s="125">
        <f ca="1">+SPm!Z10-SPm!AA10+SPm!AA51-SPm!Z51</f>
        <v>0</v>
      </c>
      <c r="AB27" s="125">
        <f ca="1">+SPm!AA10-SPm!AB10+SPm!AB51-SPm!AA51</f>
        <v>0</v>
      </c>
      <c r="AC27" s="125">
        <f ca="1">+SPm!AB10-SPm!AC10+SPm!AC51-SPm!AB51</f>
        <v>0</v>
      </c>
      <c r="AD27" s="125">
        <f ca="1">+SPm!AC10-SPm!AD10+SPm!AD51-SPm!AC51</f>
        <v>0</v>
      </c>
      <c r="AE27" s="125">
        <f ca="1">+SPm!AD10-SPm!AE10+SPm!AE51-SPm!AD51</f>
        <v>0</v>
      </c>
      <c r="AF27" s="125">
        <f ca="1">+SPm!AE10-SPm!AF10+SPm!AF51-SPm!AE51</f>
        <v>-103137.75616708203</v>
      </c>
      <c r="AG27" s="125">
        <f ca="1">+SPm!AF10-SPm!AG10+SPm!AG51-SPm!AF51</f>
        <v>0</v>
      </c>
      <c r="AH27" s="125">
        <f ca="1">+SPm!AG10-SPm!AH10+SPm!AH51-SPm!AG51</f>
        <v>0</v>
      </c>
      <c r="AI27" s="125">
        <f ca="1">+SPm!AH10-SPm!AI10+SPm!AI51-SPm!AH51</f>
        <v>0</v>
      </c>
      <c r="AJ27" s="125">
        <f ca="1">+SPm!AI10-SPm!AJ10+SPm!AJ51-SPm!AI51</f>
        <v>0</v>
      </c>
      <c r="AK27" s="125">
        <f ca="1">+SPm!AJ10-SPm!AK10+SPm!AK51-SPm!AJ51</f>
        <v>-276371.55986297608</v>
      </c>
      <c r="AL27" s="125">
        <f ca="1">+SPm!AK10-SPm!AL10+SPm!AL51-SPm!AK51</f>
        <v>460793.13351447124</v>
      </c>
    </row>
    <row r="28" spans="2:38" x14ac:dyDescent="0.25">
      <c r="B28" s="124" t="s">
        <v>354</v>
      </c>
      <c r="C28" s="125">
        <f>+SPm!C63+SPm!C67+SPm!C62-SPm!B62-SPm!B63-SPm!B67-SPm!B68</f>
        <v>0</v>
      </c>
      <c r="D28" s="125">
        <f ca="1">+SPm!D63+SPm!D67+SPm!D62-SPm!C62-SPm!C63-SPm!C67-SPm!C68</f>
        <v>0</v>
      </c>
      <c r="E28" s="125">
        <f ca="1">+SPm!E63+SPm!E67+SPm!E62-SPm!D62-SPm!D63-SPm!D67-SPm!D68</f>
        <v>0</v>
      </c>
      <c r="F28" s="125">
        <f ca="1">+SPm!F63+SPm!F67+SPm!F62-SPm!E62-SPm!E63-SPm!E67-SPm!E68</f>
        <v>0</v>
      </c>
      <c r="G28" s="125">
        <f ca="1">+SPm!G63+SPm!G67+SPm!G62-SPm!F62-SPm!F63-SPm!F67-SPm!F68</f>
        <v>0</v>
      </c>
      <c r="H28" s="125">
        <f ca="1">+SPm!H63+SPm!H67+SPm!H62-SPm!G62-SPm!G63-SPm!G67-SPm!G68</f>
        <v>0</v>
      </c>
      <c r="I28" s="125">
        <f ca="1">+SPm!I63+SPm!I67+SPm!I62-SPm!H62-SPm!H63-SPm!H67-SPm!H68</f>
        <v>0</v>
      </c>
      <c r="J28" s="125">
        <f ca="1">+SPm!J63+SPm!J67+SPm!J62-SPm!I62-SPm!I63-SPm!I67-SPm!I68</f>
        <v>0</v>
      </c>
      <c r="K28" s="125">
        <f ca="1">+SPm!K63+SPm!K67+SPm!K62-SPm!J62-SPm!J63-SPm!J67-SPm!J68</f>
        <v>0</v>
      </c>
      <c r="L28" s="125">
        <f ca="1">+SPm!L63+SPm!L67+SPm!L62-SPm!K62-SPm!K63-SPm!K67-SPm!K68</f>
        <v>1.1641532182693481E-10</v>
      </c>
      <c r="M28" s="125">
        <f ca="1">+SPm!M63+SPm!M67+SPm!M62-SPm!L62-SPm!L63-SPm!L67-SPm!L68</f>
        <v>0</v>
      </c>
      <c r="N28" s="125">
        <f ca="1">+SPm!N63+SPm!N67+SPm!N62-SPm!M62-SPm!M63-SPm!M67-SPm!M68</f>
        <v>0</v>
      </c>
      <c r="O28" s="125">
        <f ca="1">+SPm!O63+SPm!O67+SPm!O62-SPm!N62-SPm!N63-SPm!N67-SPm!N68</f>
        <v>-300000</v>
      </c>
      <c r="P28" s="125">
        <f ca="1">+SPm!P63+SPm!P67+SPm!P62-SPm!O62-SPm!O63-SPm!O67-SPm!O68</f>
        <v>0</v>
      </c>
      <c r="Q28" s="125">
        <f ca="1">+SPm!Q63+SPm!Q67+SPm!Q62-SPm!P62-SPm!P63-SPm!P67-SPm!P68</f>
        <v>0</v>
      </c>
      <c r="R28" s="125">
        <f ca="1">+SPm!R63+SPm!R67+SPm!R62-SPm!Q62-SPm!Q63-SPm!Q67-SPm!Q68</f>
        <v>0</v>
      </c>
      <c r="S28" s="125">
        <f ca="1">+SPm!S63+SPm!S67+SPm!S62-SPm!R62-SPm!R63-SPm!R67-SPm!R68</f>
        <v>0</v>
      </c>
      <c r="T28" s="125">
        <f ca="1">+SPm!T63+SPm!T67+SPm!T62-SPm!S62-SPm!S63-SPm!S67-SPm!S68</f>
        <v>0</v>
      </c>
      <c r="U28" s="125">
        <f ca="1">+SPm!U63+SPm!U67+SPm!U62-SPm!T62-SPm!T63-SPm!T67-SPm!T68</f>
        <v>0</v>
      </c>
      <c r="V28" s="125">
        <f ca="1">+SPm!V63+SPm!V67+SPm!V62-SPm!U62-SPm!U63-SPm!U67-SPm!U68</f>
        <v>0</v>
      </c>
      <c r="W28" s="125">
        <f ca="1">+SPm!W63+SPm!W67+SPm!W62-SPm!V62-SPm!V63-SPm!V67-SPm!V68</f>
        <v>0</v>
      </c>
      <c r="X28" s="125">
        <f ca="1">+SPm!X63+SPm!X67+SPm!X62-SPm!W62-SPm!W63-SPm!W67-SPm!W68</f>
        <v>0</v>
      </c>
      <c r="Y28" s="125">
        <f ca="1">+SPm!Y63+SPm!Y67+SPm!Y62-SPm!X62-SPm!X63-SPm!X67-SPm!X68</f>
        <v>0</v>
      </c>
      <c r="Z28" s="125">
        <f ca="1">+SPm!Z63+SPm!Z67+SPm!Z62-SPm!Y62-SPm!Y63-SPm!Y67-SPm!Y68</f>
        <v>0</v>
      </c>
      <c r="AA28" s="125">
        <f ca="1">+SPm!AA63+SPm!AA67+SPm!AA62-SPm!Z62-SPm!Z63-SPm!Z67-SPm!Z68</f>
        <v>-300000</v>
      </c>
      <c r="AB28" s="125">
        <f ca="1">+SPm!AB63+SPm!AB67+SPm!AB62-SPm!AA62-SPm!AA63-SPm!AA67-SPm!AA68</f>
        <v>0</v>
      </c>
      <c r="AC28" s="125">
        <f ca="1">+SPm!AC63+SPm!AC67+SPm!AC62-SPm!AB62-SPm!AB63-SPm!AB67-SPm!AB68</f>
        <v>0</v>
      </c>
      <c r="AD28" s="125">
        <f ca="1">+SPm!AD63+SPm!AD67+SPm!AD62-SPm!AC62-SPm!AC63-SPm!AC67-SPm!AC68</f>
        <v>0</v>
      </c>
      <c r="AE28" s="125">
        <f ca="1">+SPm!AE63+SPm!AE67+SPm!AE62-SPm!AD62-SPm!AD63-SPm!AD67-SPm!AD68</f>
        <v>0</v>
      </c>
      <c r="AF28" s="125">
        <f ca="1">+SPm!AF63+SPm!AF67+SPm!AF62-SPm!AE62-SPm!AE63-SPm!AE67-SPm!AE68</f>
        <v>0</v>
      </c>
      <c r="AG28" s="125">
        <f ca="1">+SPm!AG63+SPm!AG67+SPm!AG62-SPm!AF62-SPm!AF63-SPm!AF67-SPm!AF68</f>
        <v>-1.4551915228366852E-10</v>
      </c>
      <c r="AH28" s="125">
        <f ca="1">+SPm!AH63+SPm!AH67+SPm!AH62-SPm!AG62-SPm!AG63-SPm!AG67-SPm!AG68</f>
        <v>-1.4551915228366852E-10</v>
      </c>
      <c r="AI28" s="125">
        <f ca="1">+SPm!AI63+SPm!AI67+SPm!AI62-SPm!AH62-SPm!AH63-SPm!AH67-SPm!AH68</f>
        <v>-1.4551915228366852E-10</v>
      </c>
      <c r="AJ28" s="125">
        <f ca="1">+SPm!AJ63+SPm!AJ67+SPm!AJ62-SPm!AI62-SPm!AI63-SPm!AI67-SPm!AI68</f>
        <v>-1.4551915228366852E-10</v>
      </c>
      <c r="AK28" s="125">
        <f ca="1">+SPm!AK63+SPm!AK67+SPm!AK62-SPm!AJ62-SPm!AJ63-SPm!AJ67-SPm!AJ68</f>
        <v>-1.4551915228366852E-10</v>
      </c>
      <c r="AL28" s="125">
        <f ca="1">+SPm!AL63+SPm!AL67+SPm!AL62-SPm!AK62-SPm!AK63-SPm!AK67-SPm!AK68</f>
        <v>-1.4551915228366852E-10</v>
      </c>
    </row>
    <row r="30" spans="2:38" s="20" customFormat="1" x14ac:dyDescent="0.25">
      <c r="B30" s="20" t="s">
        <v>355</v>
      </c>
      <c r="C30" s="126">
        <f>SUM(C24:C29)</f>
        <v>0</v>
      </c>
      <c r="D30" s="126">
        <f t="shared" ref="D30:AL30" ca="1" si="2">SUM(D24:D29)</f>
        <v>0</v>
      </c>
      <c r="E30" s="126">
        <f t="shared" ca="1" si="2"/>
        <v>0</v>
      </c>
      <c r="F30" s="126">
        <f t="shared" ca="1" si="2"/>
        <v>-92.483460741517916</v>
      </c>
      <c r="G30" s="126">
        <f t="shared" ca="1" si="2"/>
        <v>-88.841325453352454</v>
      </c>
      <c r="H30" s="126">
        <f t="shared" ca="1" si="2"/>
        <v>-85.181461887506032</v>
      </c>
      <c r="I30" s="126">
        <f t="shared" ca="1" si="2"/>
        <v>-81.503783750690573</v>
      </c>
      <c r="J30" s="126">
        <f t="shared" ca="1" si="2"/>
        <v>-77.808204329581116</v>
      </c>
      <c r="K30" s="126">
        <f t="shared" ca="1" si="2"/>
        <v>-74.094636488771187</v>
      </c>
      <c r="L30" s="126">
        <f t="shared" ca="1" si="2"/>
        <v>-70.362992668601848</v>
      </c>
      <c r="M30" s="126">
        <f t="shared" ca="1" si="2"/>
        <v>-66.613184883679395</v>
      </c>
      <c r="N30" s="126">
        <f t="shared" ca="1" si="2"/>
        <v>-62.845124719664454</v>
      </c>
      <c r="O30" s="126">
        <f t="shared" ca="1" si="2"/>
        <v>-300059.05872333219</v>
      </c>
      <c r="P30" s="126">
        <f t="shared" ca="1" si="2"/>
        <v>-55.253891444573341</v>
      </c>
      <c r="Q30" s="126">
        <f t="shared" ca="1" si="2"/>
        <v>-51.430539345329052</v>
      </c>
      <c r="R30" s="126">
        <f t="shared" ca="1" si="2"/>
        <v>-47.588576886412589</v>
      </c>
      <c r="S30" s="126">
        <f t="shared" ca="1" si="2"/>
        <v>-43.727913480957191</v>
      </c>
      <c r="T30" s="126">
        <f t="shared" ca="1" si="2"/>
        <v>-758460.75204324163</v>
      </c>
      <c r="U30" s="126">
        <f t="shared" ca="1" si="2"/>
        <v>-35.950119276135595</v>
      </c>
      <c r="V30" s="126">
        <f t="shared" ca="1" si="2"/>
        <v>-32.032805089759577</v>
      </c>
      <c r="W30" s="126">
        <f t="shared" ca="1" si="2"/>
        <v>-28.096423178501034</v>
      </c>
      <c r="X30" s="126">
        <f t="shared" ca="1" si="2"/>
        <v>-24.140880729244941</v>
      </c>
      <c r="Y30" s="126">
        <f t="shared" ca="1" si="2"/>
        <v>-325057.69619239436</v>
      </c>
      <c r="Z30" s="126">
        <f t="shared" ca="1" si="2"/>
        <v>-16.171940703177825</v>
      </c>
      <c r="AA30" s="126">
        <f t="shared" ca="1" si="2"/>
        <v>-300012.15835523256</v>
      </c>
      <c r="AB30" s="126">
        <f t="shared" ca="1" si="2"/>
        <v>-8.1252334316513171</v>
      </c>
      <c r="AC30" s="126">
        <f t="shared" ca="1" si="2"/>
        <v>-4.072480206452374</v>
      </c>
      <c r="AD30" s="126">
        <f t="shared" ca="1" si="2"/>
        <v>0</v>
      </c>
      <c r="AE30" s="126">
        <f t="shared" ca="1" si="2"/>
        <v>0</v>
      </c>
      <c r="AF30" s="126">
        <f t="shared" ca="1" si="2"/>
        <v>-103137.75616708203</v>
      </c>
      <c r="AG30" s="126">
        <f t="shared" ca="1" si="2"/>
        <v>-1.4551915228366852E-10</v>
      </c>
      <c r="AH30" s="126">
        <f t="shared" ca="1" si="2"/>
        <v>-1.4551915228366852E-10</v>
      </c>
      <c r="AI30" s="126">
        <f t="shared" ca="1" si="2"/>
        <v>-1.4551915228366852E-10</v>
      </c>
      <c r="AJ30" s="126">
        <f t="shared" ca="1" si="2"/>
        <v>-1.4551915228366852E-10</v>
      </c>
      <c r="AK30" s="126">
        <f t="shared" ca="1" si="2"/>
        <v>-276371.5598629762</v>
      </c>
      <c r="AL30" s="126">
        <f t="shared" ca="1" si="2"/>
        <v>-1.4551915228366852E-10</v>
      </c>
    </row>
    <row r="32" spans="2:38" s="20" customFormat="1" x14ac:dyDescent="0.25">
      <c r="B32" s="20" t="s">
        <v>356</v>
      </c>
      <c r="C32" s="126">
        <f ca="1">+C14+C22+C30</f>
        <v>14541.5</v>
      </c>
      <c r="D32" s="126">
        <f t="shared" ref="D32:E32" ca="1" si="3">+D14+D22+D30</f>
        <v>-4805</v>
      </c>
      <c r="E32" s="126">
        <f t="shared" ca="1" si="3"/>
        <v>157122</v>
      </c>
      <c r="F32" s="126">
        <f t="shared" ref="F32:I32" ca="1" si="4">+F14+F22+F30</f>
        <v>118971.5378127837</v>
      </c>
      <c r="G32" s="126">
        <f t="shared" ca="1" si="4"/>
        <v>128302.2684750067</v>
      </c>
      <c r="H32" s="126">
        <f t="shared" ca="1" si="4"/>
        <v>126494.76847500673</v>
      </c>
      <c r="I32" s="126">
        <f t="shared" ca="1" si="4"/>
        <v>125444.76847500671</v>
      </c>
      <c r="J32" s="126">
        <f t="shared" ref="J32:AL32" ca="1" si="5">+J14+J22+J30</f>
        <v>125444.76847500671</v>
      </c>
      <c r="K32" s="126">
        <f t="shared" ca="1" si="5"/>
        <v>119394.76847500674</v>
      </c>
      <c r="L32" s="126">
        <f t="shared" ca="1" si="5"/>
        <v>125444.76847500684</v>
      </c>
      <c r="M32" s="126">
        <f t="shared" ca="1" si="5"/>
        <v>121209.76847500673</v>
      </c>
      <c r="N32" s="126">
        <f t="shared" ca="1" si="5"/>
        <v>125444.76847500671</v>
      </c>
      <c r="O32" s="126">
        <f t="shared" ca="1" si="5"/>
        <v>-174555.23152499326</v>
      </c>
      <c r="P32" s="126">
        <f t="shared" ca="1" si="5"/>
        <v>123318.18097500673</v>
      </c>
      <c r="Q32" s="126">
        <f t="shared" ca="1" si="5"/>
        <v>125264.43097500673</v>
      </c>
      <c r="R32" s="126">
        <f t="shared" ca="1" si="5"/>
        <v>125264.43097500673</v>
      </c>
      <c r="S32" s="126">
        <f t="shared" ca="1" si="5"/>
        <v>125264.43097500673</v>
      </c>
      <c r="T32" s="126">
        <f t="shared" ca="1" si="5"/>
        <v>-633156.4726101337</v>
      </c>
      <c r="U32" s="126">
        <f t="shared" ca="1" si="5"/>
        <v>125264.43097500673</v>
      </c>
      <c r="V32" s="126">
        <f t="shared" ca="1" si="5"/>
        <v>125264.43097500673</v>
      </c>
      <c r="W32" s="126">
        <f t="shared" ca="1" si="5"/>
        <v>125264.43097500673</v>
      </c>
      <c r="X32" s="126">
        <f t="shared" ca="1" si="5"/>
        <v>125264.43097500673</v>
      </c>
      <c r="Y32" s="126">
        <f t="shared" ca="1" si="5"/>
        <v>-199773.09913291052</v>
      </c>
      <c r="Z32" s="126">
        <f t="shared" ca="1" si="5"/>
        <v>125264.43097500678</v>
      </c>
      <c r="AA32" s="126">
        <f t="shared" ca="1" si="5"/>
        <v>-174735.56902499328</v>
      </c>
      <c r="AB32" s="126">
        <f t="shared" ca="1" si="5"/>
        <v>122978.34941250674</v>
      </c>
      <c r="AC32" s="126">
        <f t="shared" ca="1" si="5"/>
        <v>123860.56816250674</v>
      </c>
      <c r="AD32" s="126">
        <f t="shared" ca="1" si="5"/>
        <v>126217.03034972293</v>
      </c>
      <c r="AE32" s="126">
        <f t="shared" ca="1" si="5"/>
        <v>125921.29968750001</v>
      </c>
      <c r="AF32" s="126">
        <f t="shared" ca="1" si="5"/>
        <v>22783.543520417981</v>
      </c>
      <c r="AG32" s="126">
        <f t="shared" ca="1" si="5"/>
        <v>125921.29968749986</v>
      </c>
      <c r="AH32" s="126">
        <f t="shared" ca="1" si="5"/>
        <v>125921.29968749986</v>
      </c>
      <c r="AI32" s="126">
        <f t="shared" ca="1" si="5"/>
        <v>125921.29968749986</v>
      </c>
      <c r="AJ32" s="126">
        <f t="shared" ca="1" si="5"/>
        <v>125921.29968749986</v>
      </c>
      <c r="AK32" s="126">
        <f t="shared" ca="1" si="5"/>
        <v>-150450.2601754762</v>
      </c>
      <c r="AL32" s="126">
        <f t="shared" ca="1" si="5"/>
        <v>125921.29968749986</v>
      </c>
    </row>
    <row r="34" spans="2:38" s="127" customFormat="1" x14ac:dyDescent="0.25">
      <c r="B34" s="127" t="s">
        <v>358</v>
      </c>
      <c r="C34" s="128">
        <f>+SPm!C4-SPm!B4+SPm!B42-SPm!C42</f>
        <v>14541.5</v>
      </c>
      <c r="D34" s="128">
        <f>+SPm!D4-SPm!C4+SPm!C42-SPm!D42</f>
        <v>-4805</v>
      </c>
      <c r="E34" s="128">
        <f>+SPm!E4-SPm!D4+SPm!D42-SPm!E42</f>
        <v>157122</v>
      </c>
      <c r="F34" s="128">
        <f>+SPm!F4-SPm!E4+SPm!E42-SPm!F42</f>
        <v>118971.53781278373</v>
      </c>
      <c r="G34" s="128">
        <f>+SPm!G4-SPm!F4+SPm!F42-SPm!G42</f>
        <v>128302.26847500668</v>
      </c>
      <c r="H34" s="128">
        <f>+SPm!H4-SPm!G4+SPm!G42-SPm!H42</f>
        <v>126494.76847500668</v>
      </c>
      <c r="I34" s="128">
        <f>+SPm!I4-SPm!H4+SPm!H42-SPm!I42</f>
        <v>125444.76847500668</v>
      </c>
      <c r="J34" s="128">
        <f>+SPm!J4-SPm!I4+SPm!I42-SPm!J42</f>
        <v>125444.76847500668</v>
      </c>
      <c r="K34" s="128">
        <f>+SPm!K4-SPm!J4+SPm!J42-SPm!K42</f>
        <v>119394.76847500668</v>
      </c>
      <c r="L34" s="128">
        <f>+SPm!L4-SPm!K4+SPm!K42-SPm!L42</f>
        <v>125444.76847500668</v>
      </c>
      <c r="M34" s="128">
        <f>+SPm!M4-SPm!L4+SPm!L42-SPm!M42</f>
        <v>121209.76847500668</v>
      </c>
      <c r="N34" s="128">
        <f>+SPm!N4-SPm!M4+SPm!M42-SPm!N42</f>
        <v>125444.7684750068</v>
      </c>
      <c r="O34" s="128">
        <f>+SPm!O4-SPm!N4+SPm!N42-SPm!O42</f>
        <v>-174555.23152499332</v>
      </c>
      <c r="P34" s="128">
        <f>+SPm!P4-SPm!O4+SPm!O42-SPm!P42</f>
        <v>123318.18097500666</v>
      </c>
      <c r="Q34" s="128">
        <f>+SPm!Q4-SPm!P4+SPm!P42-SPm!Q42</f>
        <v>125264.43097500666</v>
      </c>
      <c r="R34" s="128">
        <f>+SPm!R4-SPm!Q4+SPm!Q42-SPm!R42</f>
        <v>125264.43097500666</v>
      </c>
      <c r="S34" s="128">
        <f>+SPm!S4-SPm!R4+SPm!R42-SPm!S42</f>
        <v>125264.43097500666</v>
      </c>
      <c r="T34" s="128">
        <f ca="1">+SPm!T4-SPm!S4+SPm!S42-SPm!T42</f>
        <v>-633156.4726101337</v>
      </c>
      <c r="U34" s="128">
        <f ca="1">+SPm!U4-SPm!T4+SPm!T42-SPm!U42</f>
        <v>125264.43097500666</v>
      </c>
      <c r="V34" s="128">
        <f ca="1">+SPm!V4-SPm!U4+SPm!U42-SPm!V42</f>
        <v>125264.43097500666</v>
      </c>
      <c r="W34" s="128">
        <f ca="1">+SPm!W4-SPm!V4+SPm!V42-SPm!W42</f>
        <v>125264.43097500689</v>
      </c>
      <c r="X34" s="128">
        <f ca="1">+SPm!X4-SPm!W4+SPm!W42-SPm!X42</f>
        <v>125264.43097500689</v>
      </c>
      <c r="Y34" s="128">
        <f ca="1">+SPm!Y4-SPm!X4+SPm!X42-SPm!Y42</f>
        <v>-199773.09913291049</v>
      </c>
      <c r="Z34" s="128">
        <f ca="1">+SPm!Z4-SPm!Y4+SPm!Y42-SPm!Z42</f>
        <v>125264.43097500689</v>
      </c>
      <c r="AA34" s="128">
        <f ca="1">+SPm!AA4-SPm!Z4+SPm!Z42-SPm!AA42</f>
        <v>-174735.56902499334</v>
      </c>
      <c r="AB34" s="128">
        <f ca="1">+SPm!AB4-SPm!AA4+SPm!AA42-SPm!AB42</f>
        <v>122978.34941250691</v>
      </c>
      <c r="AC34" s="128">
        <f ca="1">+SPm!AC4-SPm!AB4+SPm!AB42-SPm!AC42</f>
        <v>123860.56816250691</v>
      </c>
      <c r="AD34" s="128">
        <f ca="1">+SPm!AD4-SPm!AC4+SPm!AC42-SPm!AD42</f>
        <v>126217.03034972306</v>
      </c>
      <c r="AE34" s="128">
        <f ca="1">+SPm!AE4-SPm!AD4+SPm!AD42-SPm!AE42</f>
        <v>125921.29968750011</v>
      </c>
      <c r="AF34" s="128">
        <f ca="1">+SPm!AF4-SPm!AE4+SPm!AE42-SPm!AF42</f>
        <v>22783.543520417996</v>
      </c>
      <c r="AG34" s="128">
        <f ca="1">+SPm!AG4-SPm!AF4+SPm!AF42-SPm!AG42</f>
        <v>125921.29968750011</v>
      </c>
      <c r="AH34" s="128">
        <f ca="1">+SPm!AH4-SPm!AG4+SPm!AG42-SPm!AH42</f>
        <v>125921.29968750011</v>
      </c>
      <c r="AI34" s="128">
        <f ca="1">+SPm!AI4-SPm!AH4+SPm!AH42-SPm!AI42</f>
        <v>125921.29968750011</v>
      </c>
      <c r="AJ34" s="128">
        <f ca="1">+SPm!AJ4-SPm!AI4+SPm!AI42-SPm!AJ42</f>
        <v>125921.29968750011</v>
      </c>
      <c r="AK34" s="128">
        <f ca="1">+SPm!AK4-SPm!AJ4+SPm!AJ42-SPm!AK42</f>
        <v>-150450.26017547608</v>
      </c>
      <c r="AL34" s="128">
        <f ca="1">+SPm!AL4-SPm!AK4+SPm!AK42-SPm!AL42</f>
        <v>125921.29968750011</v>
      </c>
    </row>
    <row r="35" spans="2:38" x14ac:dyDescent="0.25">
      <c r="C35">
        <f ca="1">+C34-C32</f>
        <v>0</v>
      </c>
      <c r="D35">
        <f ca="1">+D34-D32</f>
        <v>0</v>
      </c>
      <c r="E35">
        <f t="shared" ref="E35:I35" ca="1" si="6">+E34-E32</f>
        <v>0</v>
      </c>
      <c r="F35">
        <f t="shared" ca="1" si="6"/>
        <v>0</v>
      </c>
      <c r="G35">
        <f t="shared" ca="1" si="6"/>
        <v>0</v>
      </c>
      <c r="H35">
        <f t="shared" ca="1" si="6"/>
        <v>0</v>
      </c>
      <c r="I35">
        <f t="shared" ca="1" si="6"/>
        <v>0</v>
      </c>
      <c r="J35">
        <f t="shared" ref="J35" ca="1" si="7">+J34-J32</f>
        <v>0</v>
      </c>
      <c r="K35">
        <f t="shared" ref="K35" ca="1" si="8">+K34-K32</f>
        <v>0</v>
      </c>
      <c r="L35">
        <f t="shared" ref="L35" ca="1" si="9">+L34-L32</f>
        <v>-1.6007106751203537E-10</v>
      </c>
      <c r="M35">
        <f t="shared" ref="M35" ca="1" si="10">+M34-M32</f>
        <v>0</v>
      </c>
      <c r="N35">
        <f t="shared" ref="N35" ca="1" si="11">+N34-N32</f>
        <v>0</v>
      </c>
      <c r="O35">
        <f t="shared" ref="O35" ca="1" si="12">+O34-O32</f>
        <v>0</v>
      </c>
      <c r="P35">
        <f t="shared" ref="P35" ca="1" si="13">+P34-P32</f>
        <v>0</v>
      </c>
      <c r="Q35">
        <f t="shared" ref="Q35" ca="1" si="14">+Q34-Q32</f>
        <v>0</v>
      </c>
      <c r="R35">
        <f t="shared" ref="R35" ca="1" si="15">+R34-R32</f>
        <v>0</v>
      </c>
      <c r="S35">
        <f t="shared" ref="S35" ca="1" si="16">+S34-S32</f>
        <v>0</v>
      </c>
      <c r="T35">
        <f t="shared" ref="T35" ca="1" si="17">+T34-T32</f>
        <v>0</v>
      </c>
      <c r="U35">
        <f t="shared" ref="U35" ca="1" si="18">+U34-U32</f>
        <v>0</v>
      </c>
      <c r="V35">
        <f t="shared" ref="V35" ca="1" si="19">+V34-V32</f>
        <v>0</v>
      </c>
      <c r="W35">
        <f t="shared" ref="W35" ca="1" si="20">+W34-W32</f>
        <v>1.6007106751203537E-10</v>
      </c>
      <c r="X35">
        <f t="shared" ref="X35" ca="1" si="21">+X34-X32</f>
        <v>1.6007106751203537E-10</v>
      </c>
      <c r="Y35">
        <f t="shared" ref="Y35" ca="1" si="22">+Y34-Y32</f>
        <v>0</v>
      </c>
      <c r="Z35">
        <f t="shared" ref="Z35" ca="1" si="23">+Z34-Z32</f>
        <v>1.1641532182693481E-10</v>
      </c>
      <c r="AA35">
        <f t="shared" ref="AA35" ca="1" si="24">+AA34-AA32</f>
        <v>0</v>
      </c>
      <c r="AB35">
        <f t="shared" ref="AB35" ca="1" si="25">+AB34-AB32</f>
        <v>1.7462298274040222E-10</v>
      </c>
      <c r="AC35">
        <f t="shared" ref="AC35" ca="1" si="26">+AC34-AC32</f>
        <v>1.7462298274040222E-10</v>
      </c>
      <c r="AD35">
        <f t="shared" ref="AD35" ca="1" si="27">+AD34-AD32</f>
        <v>1.3096723705530167E-10</v>
      </c>
      <c r="AE35">
        <f t="shared" ref="AE35" ca="1" si="28">+AE34-AE32</f>
        <v>0</v>
      </c>
      <c r="AF35">
        <f t="shared" ref="AF35" ca="1" si="29">+AF34-AF32</f>
        <v>0</v>
      </c>
      <c r="AG35">
        <f t="shared" ref="AG35" ca="1" si="30">+AG34-AG32</f>
        <v>2.4738255888223648E-10</v>
      </c>
      <c r="AH35">
        <f t="shared" ref="AH35" ca="1" si="31">+AH34-AH32</f>
        <v>2.4738255888223648E-10</v>
      </c>
      <c r="AI35">
        <f t="shared" ref="AI35" ca="1" si="32">+AI34-AI32</f>
        <v>2.4738255888223648E-10</v>
      </c>
      <c r="AJ35">
        <f t="shared" ref="AJ35" ca="1" si="33">+AJ34-AJ32</f>
        <v>2.4738255888223648E-10</v>
      </c>
      <c r="AK35">
        <f t="shared" ref="AK35" ca="1" si="34">+AK34-AK32</f>
        <v>0</v>
      </c>
      <c r="AL35">
        <f t="shared" ref="AL35" ca="1" si="35">+AL34-AL32</f>
        <v>2.4738255888223648E-10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"/>
  <sheetViews>
    <sheetView showGridLines="0" workbookViewId="0">
      <selection activeCell="I7" sqref="I7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AM204"/>
  <sheetViews>
    <sheetView showGridLines="0" workbookViewId="0">
      <selection activeCell="D26" sqref="D26"/>
    </sheetView>
  </sheetViews>
  <sheetFormatPr defaultRowHeight="15" x14ac:dyDescent="0.25"/>
  <cols>
    <col min="2" max="2" width="22.42578125" bestFit="1" customWidth="1"/>
    <col min="3" max="3" width="17.28515625" bestFit="1" customWidth="1"/>
    <col min="4" max="5" width="12.140625" bestFit="1" customWidth="1"/>
    <col min="6" max="6" width="12.28515625" bestFit="1" customWidth="1"/>
    <col min="7" max="7" width="14.42578125" bestFit="1" customWidth="1"/>
    <col min="8" max="39" width="10.5703125" bestFit="1" customWidth="1"/>
  </cols>
  <sheetData>
    <row r="1" spans="2:39" x14ac:dyDescent="0.25">
      <c r="C1" s="35" t="s">
        <v>143</v>
      </c>
      <c r="D1" t="s">
        <v>144</v>
      </c>
      <c r="E1" s="36" t="s">
        <v>145</v>
      </c>
      <c r="F1" s="37" t="s">
        <v>146</v>
      </c>
      <c r="G1" s="38" t="s">
        <v>147</v>
      </c>
    </row>
    <row r="3" spans="2:39" x14ac:dyDescent="0.25">
      <c r="B3" s="39" t="s">
        <v>148</v>
      </c>
      <c r="C3" s="39"/>
      <c r="D3" s="39" t="s">
        <v>180</v>
      </c>
      <c r="E3" s="40">
        <v>41698</v>
      </c>
      <c r="F3" s="40">
        <v>41729</v>
      </c>
      <c r="G3" s="40">
        <v>41759</v>
      </c>
      <c r="H3" s="40">
        <v>41790</v>
      </c>
      <c r="I3" s="40">
        <v>41820</v>
      </c>
      <c r="J3" s="40">
        <v>41851</v>
      </c>
      <c r="K3" s="40">
        <v>41882</v>
      </c>
      <c r="L3" s="40">
        <v>41912</v>
      </c>
      <c r="M3" s="40">
        <v>41943</v>
      </c>
      <c r="N3" s="40">
        <v>41973</v>
      </c>
      <c r="O3" s="40">
        <v>42004</v>
      </c>
      <c r="P3" s="40">
        <v>42035</v>
      </c>
      <c r="Q3" s="40">
        <v>42063</v>
      </c>
      <c r="R3" s="40">
        <v>42094</v>
      </c>
      <c r="S3" s="40">
        <v>42124</v>
      </c>
      <c r="T3" s="40">
        <v>42155</v>
      </c>
      <c r="U3" s="40">
        <v>42185</v>
      </c>
      <c r="V3" s="40">
        <v>42216</v>
      </c>
      <c r="W3" s="40">
        <v>42247</v>
      </c>
      <c r="X3" s="40">
        <v>42277</v>
      </c>
      <c r="Y3" s="40">
        <v>42308</v>
      </c>
      <c r="Z3" s="40">
        <v>42338</v>
      </c>
      <c r="AA3" s="40">
        <v>42369</v>
      </c>
      <c r="AB3" s="40">
        <v>42400</v>
      </c>
      <c r="AC3" s="40">
        <v>42429</v>
      </c>
      <c r="AD3" s="40">
        <v>42460</v>
      </c>
      <c r="AE3" s="40">
        <v>42490</v>
      </c>
      <c r="AF3" s="40">
        <v>42521</v>
      </c>
      <c r="AG3" s="40">
        <v>42551</v>
      </c>
      <c r="AH3" s="40">
        <v>42582</v>
      </c>
      <c r="AI3" s="40">
        <v>42613</v>
      </c>
      <c r="AJ3" s="40">
        <v>42643</v>
      </c>
      <c r="AK3" s="40">
        <v>42674</v>
      </c>
      <c r="AL3" s="40">
        <v>42704</v>
      </c>
      <c r="AM3" s="40">
        <v>42735</v>
      </c>
    </row>
    <row r="4" spans="2:39" x14ac:dyDescent="0.25">
      <c r="B4" s="41" t="s">
        <v>150</v>
      </c>
      <c r="D4" s="35">
        <v>5</v>
      </c>
      <c r="E4" s="35">
        <v>5</v>
      </c>
      <c r="F4" s="35">
        <v>5</v>
      </c>
      <c r="G4" s="35">
        <v>5</v>
      </c>
      <c r="H4" s="35">
        <v>5</v>
      </c>
      <c r="I4" s="35">
        <v>5</v>
      </c>
      <c r="J4" s="35">
        <v>5</v>
      </c>
      <c r="K4" s="35">
        <v>5</v>
      </c>
      <c r="L4" s="35">
        <v>5</v>
      </c>
      <c r="M4" s="35">
        <v>5</v>
      </c>
      <c r="N4" s="35">
        <v>5</v>
      </c>
      <c r="O4" s="35">
        <v>5</v>
      </c>
      <c r="P4" s="35">
        <v>5</v>
      </c>
      <c r="Q4" s="35">
        <v>5</v>
      </c>
      <c r="R4" s="35">
        <v>5</v>
      </c>
      <c r="S4" s="35">
        <v>5</v>
      </c>
      <c r="T4" s="35">
        <v>5</v>
      </c>
      <c r="U4" s="35">
        <v>5</v>
      </c>
      <c r="V4" s="35">
        <v>5</v>
      </c>
      <c r="W4" s="35">
        <v>5</v>
      </c>
      <c r="X4" s="35">
        <v>5</v>
      </c>
      <c r="Y4" s="35">
        <v>5</v>
      </c>
      <c r="Z4" s="35">
        <v>5</v>
      </c>
      <c r="AA4" s="35">
        <v>5</v>
      </c>
      <c r="AB4" s="35">
        <v>5</v>
      </c>
      <c r="AC4" s="35">
        <v>5</v>
      </c>
      <c r="AD4" s="35">
        <v>5</v>
      </c>
      <c r="AE4" s="35">
        <v>5</v>
      </c>
      <c r="AF4" s="35">
        <v>5</v>
      </c>
      <c r="AG4" s="35">
        <v>5</v>
      </c>
      <c r="AH4" s="35">
        <v>5</v>
      </c>
      <c r="AI4" s="35">
        <v>5</v>
      </c>
      <c r="AJ4" s="35">
        <v>5</v>
      </c>
      <c r="AK4" s="35">
        <v>5</v>
      </c>
      <c r="AL4" s="35">
        <v>5</v>
      </c>
      <c r="AM4" s="35">
        <v>5</v>
      </c>
    </row>
    <row r="5" spans="2:39" x14ac:dyDescent="0.25">
      <c r="B5" s="41" t="s">
        <v>151</v>
      </c>
      <c r="D5" s="35">
        <v>4</v>
      </c>
      <c r="E5" s="35">
        <v>4</v>
      </c>
      <c r="F5" s="35">
        <v>4</v>
      </c>
      <c r="G5" s="35">
        <v>4</v>
      </c>
      <c r="H5" s="35">
        <v>4</v>
      </c>
      <c r="I5" s="35">
        <v>4</v>
      </c>
      <c r="J5" s="35">
        <v>4</v>
      </c>
      <c r="K5" s="35">
        <v>4</v>
      </c>
      <c r="L5" s="35">
        <v>4</v>
      </c>
      <c r="M5" s="35">
        <v>4</v>
      </c>
      <c r="N5" s="35">
        <v>4</v>
      </c>
      <c r="O5" s="35">
        <v>4</v>
      </c>
      <c r="P5" s="35">
        <v>4</v>
      </c>
      <c r="Q5" s="35">
        <v>4</v>
      </c>
      <c r="R5" s="35">
        <v>4</v>
      </c>
      <c r="S5" s="35">
        <v>4</v>
      </c>
      <c r="T5" s="35">
        <v>4</v>
      </c>
      <c r="U5" s="35">
        <v>4</v>
      </c>
      <c r="V5" s="35">
        <v>4</v>
      </c>
      <c r="W5" s="35">
        <v>4</v>
      </c>
      <c r="X5" s="35">
        <v>4</v>
      </c>
      <c r="Y5" s="35">
        <v>4</v>
      </c>
      <c r="Z5" s="35">
        <v>4</v>
      </c>
      <c r="AA5" s="35">
        <v>4</v>
      </c>
      <c r="AB5" s="35">
        <v>4</v>
      </c>
      <c r="AC5" s="35">
        <v>4</v>
      </c>
      <c r="AD5" s="35">
        <v>4</v>
      </c>
      <c r="AE5" s="35">
        <v>4</v>
      </c>
      <c r="AF5" s="35">
        <v>4</v>
      </c>
      <c r="AG5" s="35">
        <v>4</v>
      </c>
      <c r="AH5" s="35">
        <v>4</v>
      </c>
      <c r="AI5" s="35">
        <v>4</v>
      </c>
      <c r="AJ5" s="35">
        <v>4</v>
      </c>
      <c r="AK5" s="35">
        <v>4</v>
      </c>
      <c r="AL5" s="35">
        <v>4</v>
      </c>
      <c r="AM5" s="35">
        <v>4</v>
      </c>
    </row>
    <row r="6" spans="2:39" x14ac:dyDescent="0.25">
      <c r="B6" s="41" t="s">
        <v>152</v>
      </c>
      <c r="D6" s="35">
        <v>3</v>
      </c>
      <c r="E6" s="35">
        <v>3</v>
      </c>
      <c r="F6" s="35">
        <v>3</v>
      </c>
      <c r="G6" s="35">
        <v>3</v>
      </c>
      <c r="H6" s="35">
        <v>3</v>
      </c>
      <c r="I6" s="35">
        <v>3</v>
      </c>
      <c r="J6" s="35">
        <v>3</v>
      </c>
      <c r="K6" s="35">
        <v>3</v>
      </c>
      <c r="L6" s="35">
        <v>3</v>
      </c>
      <c r="M6" s="35">
        <v>3</v>
      </c>
      <c r="N6" s="35">
        <v>3</v>
      </c>
      <c r="O6" s="35">
        <v>3</v>
      </c>
      <c r="P6" s="35">
        <v>3</v>
      </c>
      <c r="Q6" s="35">
        <v>3</v>
      </c>
      <c r="R6" s="35">
        <v>3</v>
      </c>
      <c r="S6" s="35">
        <v>3</v>
      </c>
      <c r="T6" s="35">
        <v>3</v>
      </c>
      <c r="U6" s="35">
        <v>3</v>
      </c>
      <c r="V6" s="35">
        <v>3</v>
      </c>
      <c r="W6" s="35">
        <v>3</v>
      </c>
      <c r="X6" s="35">
        <v>3</v>
      </c>
      <c r="Y6" s="35">
        <v>3</v>
      </c>
      <c r="Z6" s="35">
        <v>3</v>
      </c>
      <c r="AA6" s="35">
        <v>3</v>
      </c>
      <c r="AB6" s="35">
        <v>3</v>
      </c>
      <c r="AC6" s="35">
        <v>3</v>
      </c>
      <c r="AD6" s="35">
        <v>3</v>
      </c>
      <c r="AE6" s="35">
        <v>3</v>
      </c>
      <c r="AF6" s="35">
        <v>3</v>
      </c>
      <c r="AG6" s="35">
        <v>3</v>
      </c>
      <c r="AH6" s="35">
        <v>3</v>
      </c>
      <c r="AI6" s="35">
        <v>3</v>
      </c>
      <c r="AJ6" s="35">
        <v>3</v>
      </c>
      <c r="AK6" s="35">
        <v>3</v>
      </c>
      <c r="AL6" s="35">
        <v>3</v>
      </c>
      <c r="AM6" s="35">
        <v>3</v>
      </c>
    </row>
    <row r="7" spans="2:39" x14ac:dyDescent="0.25">
      <c r="B7" s="41" t="s">
        <v>153</v>
      </c>
      <c r="D7" s="35">
        <v>7</v>
      </c>
      <c r="E7" s="35">
        <v>7</v>
      </c>
      <c r="F7" s="35">
        <v>7</v>
      </c>
      <c r="G7" s="35">
        <v>7</v>
      </c>
      <c r="H7" s="35">
        <v>7</v>
      </c>
      <c r="I7" s="35">
        <v>7</v>
      </c>
      <c r="J7" s="35">
        <v>7</v>
      </c>
      <c r="K7" s="35">
        <v>7</v>
      </c>
      <c r="L7" s="35">
        <v>7</v>
      </c>
      <c r="M7" s="35">
        <v>7</v>
      </c>
      <c r="N7" s="35">
        <v>7</v>
      </c>
      <c r="O7" s="35">
        <v>7</v>
      </c>
      <c r="P7" s="35">
        <v>7</v>
      </c>
      <c r="Q7" s="35">
        <v>7</v>
      </c>
      <c r="R7" s="35">
        <v>7</v>
      </c>
      <c r="S7" s="35">
        <v>7</v>
      </c>
      <c r="T7" s="35">
        <v>7</v>
      </c>
      <c r="U7" s="35">
        <v>7</v>
      </c>
      <c r="V7" s="35">
        <v>7</v>
      </c>
      <c r="W7" s="35">
        <v>7</v>
      </c>
      <c r="X7" s="35">
        <v>7</v>
      </c>
      <c r="Y7" s="35">
        <v>7</v>
      </c>
      <c r="Z7" s="35">
        <v>7</v>
      </c>
      <c r="AA7" s="35">
        <v>7</v>
      </c>
      <c r="AB7" s="35">
        <v>7</v>
      </c>
      <c r="AC7" s="35">
        <v>7</v>
      </c>
      <c r="AD7" s="35">
        <v>7</v>
      </c>
      <c r="AE7" s="35">
        <v>7</v>
      </c>
      <c r="AF7" s="35">
        <v>7</v>
      </c>
      <c r="AG7" s="35">
        <v>7</v>
      </c>
      <c r="AH7" s="35">
        <v>7</v>
      </c>
      <c r="AI7" s="35">
        <v>7</v>
      </c>
      <c r="AJ7" s="35">
        <v>7</v>
      </c>
      <c r="AK7" s="35">
        <v>7</v>
      </c>
      <c r="AL7" s="35">
        <v>7</v>
      </c>
      <c r="AM7" s="35">
        <v>7</v>
      </c>
    </row>
    <row r="8" spans="2:39" x14ac:dyDescent="0.25">
      <c r="B8" s="41" t="s">
        <v>154</v>
      </c>
      <c r="D8" s="35">
        <v>4</v>
      </c>
      <c r="E8" s="35">
        <v>4</v>
      </c>
      <c r="F8" s="35">
        <v>4</v>
      </c>
      <c r="G8" s="35">
        <v>4</v>
      </c>
      <c r="H8" s="35">
        <v>4</v>
      </c>
      <c r="I8" s="35">
        <v>4</v>
      </c>
      <c r="J8" s="35">
        <v>4</v>
      </c>
      <c r="K8" s="35">
        <v>4</v>
      </c>
      <c r="L8" s="35">
        <v>4</v>
      </c>
      <c r="M8" s="35">
        <v>4</v>
      </c>
      <c r="N8" s="35">
        <v>4</v>
      </c>
      <c r="O8" s="35">
        <v>4</v>
      </c>
      <c r="P8" s="35">
        <v>4</v>
      </c>
      <c r="Q8" s="35">
        <v>4</v>
      </c>
      <c r="R8" s="35">
        <v>4</v>
      </c>
      <c r="S8" s="35">
        <v>4</v>
      </c>
      <c r="T8" s="35">
        <v>4</v>
      </c>
      <c r="U8" s="35">
        <v>4</v>
      </c>
      <c r="V8" s="35">
        <v>4</v>
      </c>
      <c r="W8" s="35">
        <v>4</v>
      </c>
      <c r="X8" s="35">
        <v>4</v>
      </c>
      <c r="Y8" s="35">
        <v>4</v>
      </c>
      <c r="Z8" s="35">
        <v>4</v>
      </c>
      <c r="AA8" s="35">
        <v>4</v>
      </c>
      <c r="AB8" s="35">
        <v>4</v>
      </c>
      <c r="AC8" s="35">
        <v>4</v>
      </c>
      <c r="AD8" s="35">
        <v>4</v>
      </c>
      <c r="AE8" s="35">
        <v>4</v>
      </c>
      <c r="AF8" s="35">
        <v>4</v>
      </c>
      <c r="AG8" s="35">
        <v>4</v>
      </c>
      <c r="AH8" s="35">
        <v>4</v>
      </c>
      <c r="AI8" s="35">
        <v>4</v>
      </c>
      <c r="AJ8" s="35">
        <v>4</v>
      </c>
      <c r="AK8" s="35">
        <v>4</v>
      </c>
      <c r="AL8" s="35">
        <v>4</v>
      </c>
      <c r="AM8" s="35">
        <v>4</v>
      </c>
    </row>
    <row r="9" spans="2:39" x14ac:dyDescent="0.25">
      <c r="B9" s="41" t="s">
        <v>155</v>
      </c>
      <c r="D9" s="35">
        <v>3</v>
      </c>
      <c r="E9" s="35">
        <v>3</v>
      </c>
      <c r="F9" s="35">
        <v>3</v>
      </c>
      <c r="G9" s="35">
        <v>3</v>
      </c>
      <c r="H9" s="35">
        <v>3</v>
      </c>
      <c r="I9" s="35">
        <v>3</v>
      </c>
      <c r="J9" s="35">
        <v>3</v>
      </c>
      <c r="K9" s="35">
        <v>3</v>
      </c>
      <c r="L9" s="35">
        <v>3</v>
      </c>
      <c r="M9" s="35">
        <v>3</v>
      </c>
      <c r="N9" s="35">
        <v>3</v>
      </c>
      <c r="O9" s="35">
        <v>3</v>
      </c>
      <c r="P9" s="35">
        <v>3</v>
      </c>
      <c r="Q9" s="35">
        <v>3</v>
      </c>
      <c r="R9" s="35">
        <v>3</v>
      </c>
      <c r="S9" s="35">
        <v>3</v>
      </c>
      <c r="T9" s="35">
        <v>3</v>
      </c>
      <c r="U9" s="35">
        <v>3</v>
      </c>
      <c r="V9" s="35">
        <v>3</v>
      </c>
      <c r="W9" s="35">
        <v>3</v>
      </c>
      <c r="X9" s="35">
        <v>3</v>
      </c>
      <c r="Y9" s="35">
        <v>3</v>
      </c>
      <c r="Z9" s="35">
        <v>3</v>
      </c>
      <c r="AA9" s="35">
        <v>3</v>
      </c>
      <c r="AB9" s="35">
        <v>3</v>
      </c>
      <c r="AC9" s="35">
        <v>3</v>
      </c>
      <c r="AD9" s="35">
        <v>3</v>
      </c>
      <c r="AE9" s="35">
        <v>3</v>
      </c>
      <c r="AF9" s="35">
        <v>3</v>
      </c>
      <c r="AG9" s="35">
        <v>3</v>
      </c>
      <c r="AH9" s="35">
        <v>3</v>
      </c>
      <c r="AI9" s="35">
        <v>3</v>
      </c>
      <c r="AJ9" s="35">
        <v>3</v>
      </c>
      <c r="AK9" s="35">
        <v>3</v>
      </c>
      <c r="AL9" s="35">
        <v>3</v>
      </c>
      <c r="AM9" s="35">
        <v>3</v>
      </c>
    </row>
    <row r="10" spans="2:39" x14ac:dyDescent="0.25">
      <c r="B10" s="41" t="s">
        <v>156</v>
      </c>
      <c r="D10" s="35">
        <v>7</v>
      </c>
      <c r="E10" s="35">
        <v>7</v>
      </c>
      <c r="F10" s="35">
        <v>7</v>
      </c>
      <c r="G10" s="35">
        <v>7</v>
      </c>
      <c r="H10" s="35">
        <v>7</v>
      </c>
      <c r="I10" s="35">
        <v>7</v>
      </c>
      <c r="J10" s="35">
        <v>7</v>
      </c>
      <c r="K10" s="35">
        <v>7</v>
      </c>
      <c r="L10" s="35">
        <v>7</v>
      </c>
      <c r="M10" s="35">
        <v>7</v>
      </c>
      <c r="N10" s="35">
        <v>7</v>
      </c>
      <c r="O10" s="35">
        <v>7</v>
      </c>
      <c r="P10" s="35">
        <v>7</v>
      </c>
      <c r="Q10" s="35">
        <v>7</v>
      </c>
      <c r="R10" s="35">
        <v>7</v>
      </c>
      <c r="S10" s="35">
        <v>7</v>
      </c>
      <c r="T10" s="35">
        <v>7</v>
      </c>
      <c r="U10" s="35">
        <v>7</v>
      </c>
      <c r="V10" s="35">
        <v>7</v>
      </c>
      <c r="W10" s="35">
        <v>7</v>
      </c>
      <c r="X10" s="35">
        <v>7</v>
      </c>
      <c r="Y10" s="35">
        <v>7</v>
      </c>
      <c r="Z10" s="35">
        <v>7</v>
      </c>
      <c r="AA10" s="35">
        <v>7</v>
      </c>
      <c r="AB10" s="35">
        <v>7</v>
      </c>
      <c r="AC10" s="35">
        <v>7</v>
      </c>
      <c r="AD10" s="35">
        <v>7</v>
      </c>
      <c r="AE10" s="35">
        <v>7</v>
      </c>
      <c r="AF10" s="35">
        <v>7</v>
      </c>
      <c r="AG10" s="35">
        <v>7</v>
      </c>
      <c r="AH10" s="35">
        <v>7</v>
      </c>
      <c r="AI10" s="35">
        <v>7</v>
      </c>
      <c r="AJ10" s="35">
        <v>7</v>
      </c>
      <c r="AK10" s="35">
        <v>7</v>
      </c>
      <c r="AL10" s="35">
        <v>7</v>
      </c>
      <c r="AM10" s="35">
        <v>7</v>
      </c>
    </row>
    <row r="11" spans="2:39" x14ac:dyDescent="0.25">
      <c r="B11" s="41" t="s">
        <v>157</v>
      </c>
      <c r="D11" s="35">
        <v>4</v>
      </c>
      <c r="E11" s="35">
        <v>4</v>
      </c>
      <c r="F11" s="35">
        <v>4</v>
      </c>
      <c r="G11" s="35">
        <v>4</v>
      </c>
      <c r="H11" s="35">
        <v>4</v>
      </c>
      <c r="I11" s="35">
        <v>4</v>
      </c>
      <c r="J11" s="35">
        <v>4</v>
      </c>
      <c r="K11" s="35">
        <v>4</v>
      </c>
      <c r="L11" s="35">
        <v>4</v>
      </c>
      <c r="M11" s="35">
        <v>4</v>
      </c>
      <c r="N11" s="35">
        <v>4</v>
      </c>
      <c r="O11" s="35">
        <v>4</v>
      </c>
      <c r="P11" s="35">
        <v>4</v>
      </c>
      <c r="Q11" s="35">
        <v>4</v>
      </c>
      <c r="R11" s="35">
        <v>4</v>
      </c>
      <c r="S11" s="35">
        <v>4</v>
      </c>
      <c r="T11" s="35">
        <v>4</v>
      </c>
      <c r="U11" s="35">
        <v>4</v>
      </c>
      <c r="V11" s="35">
        <v>4</v>
      </c>
      <c r="W11" s="35">
        <v>4</v>
      </c>
      <c r="X11" s="35">
        <v>4</v>
      </c>
      <c r="Y11" s="35">
        <v>4</v>
      </c>
      <c r="Z11" s="35">
        <v>4</v>
      </c>
      <c r="AA11" s="35">
        <v>4</v>
      </c>
      <c r="AB11" s="35">
        <v>4</v>
      </c>
      <c r="AC11" s="35">
        <v>4</v>
      </c>
      <c r="AD11" s="35">
        <v>4</v>
      </c>
      <c r="AE11" s="35">
        <v>4</v>
      </c>
      <c r="AF11" s="35">
        <v>4</v>
      </c>
      <c r="AG11" s="35">
        <v>4</v>
      </c>
      <c r="AH11" s="35">
        <v>4</v>
      </c>
      <c r="AI11" s="35">
        <v>4</v>
      </c>
      <c r="AJ11" s="35">
        <v>4</v>
      </c>
      <c r="AK11" s="35">
        <v>4</v>
      </c>
      <c r="AL11" s="35">
        <v>4</v>
      </c>
      <c r="AM11" s="35">
        <v>4</v>
      </c>
    </row>
    <row r="12" spans="2:39" x14ac:dyDescent="0.25">
      <c r="B12" s="41" t="s">
        <v>158</v>
      </c>
      <c r="D12" s="35">
        <v>3</v>
      </c>
      <c r="E12" s="35">
        <v>3</v>
      </c>
      <c r="F12" s="35">
        <v>3</v>
      </c>
      <c r="G12" s="35">
        <v>3</v>
      </c>
      <c r="H12" s="35">
        <v>3</v>
      </c>
      <c r="I12" s="35">
        <v>3</v>
      </c>
      <c r="J12" s="35">
        <v>3</v>
      </c>
      <c r="K12" s="35">
        <v>3</v>
      </c>
      <c r="L12" s="35">
        <v>3</v>
      </c>
      <c r="M12" s="35">
        <v>3</v>
      </c>
      <c r="N12" s="35">
        <v>3</v>
      </c>
      <c r="O12" s="35">
        <v>3</v>
      </c>
      <c r="P12" s="35">
        <v>3</v>
      </c>
      <c r="Q12" s="35">
        <v>3</v>
      </c>
      <c r="R12" s="35">
        <v>3</v>
      </c>
      <c r="S12" s="35">
        <v>3</v>
      </c>
      <c r="T12" s="35">
        <v>3</v>
      </c>
      <c r="U12" s="35">
        <v>3</v>
      </c>
      <c r="V12" s="35">
        <v>3</v>
      </c>
      <c r="W12" s="35">
        <v>3</v>
      </c>
      <c r="X12" s="35">
        <v>3</v>
      </c>
      <c r="Y12" s="35">
        <v>3</v>
      </c>
      <c r="Z12" s="35">
        <v>3</v>
      </c>
      <c r="AA12" s="35">
        <v>3</v>
      </c>
      <c r="AB12" s="35">
        <v>3</v>
      </c>
      <c r="AC12" s="35">
        <v>3</v>
      </c>
      <c r="AD12" s="35">
        <v>3</v>
      </c>
      <c r="AE12" s="35">
        <v>3</v>
      </c>
      <c r="AF12" s="35">
        <v>3</v>
      </c>
      <c r="AG12" s="35">
        <v>3</v>
      </c>
      <c r="AH12" s="35">
        <v>3</v>
      </c>
      <c r="AI12" s="35">
        <v>3</v>
      </c>
      <c r="AJ12" s="35">
        <v>3</v>
      </c>
      <c r="AK12" s="35">
        <v>3</v>
      </c>
      <c r="AL12" s="35">
        <v>3</v>
      </c>
      <c r="AM12" s="35">
        <v>3</v>
      </c>
    </row>
    <row r="13" spans="2:39" x14ac:dyDescent="0.25">
      <c r="B13" s="41" t="s">
        <v>159</v>
      </c>
      <c r="D13" s="35">
        <v>4</v>
      </c>
      <c r="E13" s="35">
        <v>4</v>
      </c>
      <c r="F13" s="35">
        <v>4</v>
      </c>
      <c r="G13" s="35">
        <v>4</v>
      </c>
      <c r="H13" s="35">
        <v>4</v>
      </c>
      <c r="I13" s="35">
        <v>4</v>
      </c>
      <c r="J13" s="35">
        <v>4</v>
      </c>
      <c r="K13" s="35">
        <v>4</v>
      </c>
      <c r="L13" s="35">
        <v>4</v>
      </c>
      <c r="M13" s="35">
        <v>4</v>
      </c>
      <c r="N13" s="35">
        <v>4</v>
      </c>
      <c r="O13" s="35">
        <v>4</v>
      </c>
      <c r="P13" s="35">
        <v>4</v>
      </c>
      <c r="Q13" s="35">
        <v>4</v>
      </c>
      <c r="R13" s="35">
        <v>4</v>
      </c>
      <c r="S13" s="35">
        <v>4</v>
      </c>
      <c r="T13" s="35">
        <v>4</v>
      </c>
      <c r="U13" s="35">
        <v>4</v>
      </c>
      <c r="V13" s="35">
        <v>4</v>
      </c>
      <c r="W13" s="35">
        <v>4</v>
      </c>
      <c r="X13" s="35">
        <v>4</v>
      </c>
      <c r="Y13" s="35">
        <v>4</v>
      </c>
      <c r="Z13" s="35">
        <v>4</v>
      </c>
      <c r="AA13" s="35">
        <v>4</v>
      </c>
      <c r="AB13" s="35">
        <v>4</v>
      </c>
      <c r="AC13" s="35">
        <v>4</v>
      </c>
      <c r="AD13" s="35">
        <v>4</v>
      </c>
      <c r="AE13" s="35">
        <v>4</v>
      </c>
      <c r="AF13" s="35">
        <v>4</v>
      </c>
      <c r="AG13" s="35">
        <v>4</v>
      </c>
      <c r="AH13" s="35">
        <v>4</v>
      </c>
      <c r="AI13" s="35">
        <v>4</v>
      </c>
      <c r="AJ13" s="35">
        <v>4</v>
      </c>
      <c r="AK13" s="35">
        <v>4</v>
      </c>
      <c r="AL13" s="35">
        <v>4</v>
      </c>
      <c r="AM13" s="35">
        <v>4</v>
      </c>
    </row>
    <row r="14" spans="2:39" x14ac:dyDescent="0.25">
      <c r="B14" s="41" t="s">
        <v>160</v>
      </c>
      <c r="D14" s="35">
        <v>3</v>
      </c>
      <c r="E14" s="35">
        <v>3</v>
      </c>
      <c r="F14" s="35">
        <v>3</v>
      </c>
      <c r="G14" s="35">
        <v>3</v>
      </c>
      <c r="H14" s="35">
        <v>3</v>
      </c>
      <c r="I14" s="35">
        <v>3</v>
      </c>
      <c r="J14" s="35">
        <v>3</v>
      </c>
      <c r="K14" s="35">
        <v>3</v>
      </c>
      <c r="L14" s="35">
        <v>3</v>
      </c>
      <c r="M14" s="35">
        <v>3</v>
      </c>
      <c r="N14" s="35">
        <v>3</v>
      </c>
      <c r="O14" s="35">
        <v>3</v>
      </c>
      <c r="P14" s="35">
        <v>3</v>
      </c>
      <c r="Q14" s="35">
        <v>3</v>
      </c>
      <c r="R14" s="35">
        <v>3</v>
      </c>
      <c r="S14" s="35">
        <v>3</v>
      </c>
      <c r="T14" s="35">
        <v>3</v>
      </c>
      <c r="U14" s="35">
        <v>3</v>
      </c>
      <c r="V14" s="35">
        <v>3</v>
      </c>
      <c r="W14" s="35">
        <v>3</v>
      </c>
      <c r="X14" s="35">
        <v>3</v>
      </c>
      <c r="Y14" s="35">
        <v>3</v>
      </c>
      <c r="Z14" s="35">
        <v>3</v>
      </c>
      <c r="AA14" s="35">
        <v>3</v>
      </c>
      <c r="AB14" s="35">
        <v>3</v>
      </c>
      <c r="AC14" s="35">
        <v>3</v>
      </c>
      <c r="AD14" s="35">
        <v>3</v>
      </c>
      <c r="AE14" s="35">
        <v>3</v>
      </c>
      <c r="AF14" s="35">
        <v>3</v>
      </c>
      <c r="AG14" s="35">
        <v>3</v>
      </c>
      <c r="AH14" s="35">
        <v>3</v>
      </c>
      <c r="AI14" s="35">
        <v>3</v>
      </c>
      <c r="AJ14" s="35">
        <v>3</v>
      </c>
      <c r="AK14" s="35">
        <v>3</v>
      </c>
      <c r="AL14" s="35">
        <v>3</v>
      </c>
      <c r="AM14" s="35">
        <v>3</v>
      </c>
    </row>
    <row r="15" spans="2:39" x14ac:dyDescent="0.25">
      <c r="B15" s="41" t="s">
        <v>161</v>
      </c>
      <c r="D15" s="35">
        <v>5</v>
      </c>
      <c r="E15" s="35">
        <v>5</v>
      </c>
      <c r="F15" s="35">
        <v>5</v>
      </c>
      <c r="G15" s="35">
        <v>5</v>
      </c>
      <c r="H15" s="35">
        <v>5</v>
      </c>
      <c r="I15" s="35">
        <v>5</v>
      </c>
      <c r="J15" s="35">
        <v>5</v>
      </c>
      <c r="K15" s="35">
        <v>5</v>
      </c>
      <c r="L15" s="35">
        <v>5</v>
      </c>
      <c r="M15" s="35">
        <v>5</v>
      </c>
      <c r="N15" s="35">
        <v>5</v>
      </c>
      <c r="O15" s="35">
        <v>5</v>
      </c>
      <c r="P15" s="35">
        <v>5</v>
      </c>
      <c r="Q15" s="35">
        <v>5</v>
      </c>
      <c r="R15" s="35">
        <v>5</v>
      </c>
      <c r="S15" s="35">
        <v>5</v>
      </c>
      <c r="T15" s="35">
        <v>5</v>
      </c>
      <c r="U15" s="35">
        <v>5</v>
      </c>
      <c r="V15" s="35">
        <v>5</v>
      </c>
      <c r="W15" s="35">
        <v>5</v>
      </c>
      <c r="X15" s="35">
        <v>5</v>
      </c>
      <c r="Y15" s="35">
        <v>5</v>
      </c>
      <c r="Z15" s="35">
        <v>5</v>
      </c>
      <c r="AA15" s="35">
        <v>5</v>
      </c>
      <c r="AB15" s="35">
        <v>5</v>
      </c>
      <c r="AC15" s="35">
        <v>5</v>
      </c>
      <c r="AD15" s="35">
        <v>5</v>
      </c>
      <c r="AE15" s="35">
        <v>5</v>
      </c>
      <c r="AF15" s="35">
        <v>5</v>
      </c>
      <c r="AG15" s="35">
        <v>5</v>
      </c>
      <c r="AH15" s="35">
        <v>5</v>
      </c>
      <c r="AI15" s="35">
        <v>5</v>
      </c>
      <c r="AJ15" s="35">
        <v>5</v>
      </c>
      <c r="AK15" s="35">
        <v>5</v>
      </c>
      <c r="AL15" s="35">
        <v>5</v>
      </c>
      <c r="AM15" s="35">
        <v>5</v>
      </c>
    </row>
    <row r="16" spans="2:39" x14ac:dyDescent="0.25">
      <c r="B16" s="41" t="s">
        <v>162</v>
      </c>
      <c r="D16" s="35">
        <v>5</v>
      </c>
      <c r="E16" s="35">
        <v>5</v>
      </c>
      <c r="F16" s="35">
        <v>5</v>
      </c>
      <c r="G16" s="35">
        <v>5</v>
      </c>
      <c r="H16" s="35">
        <v>5</v>
      </c>
      <c r="I16" s="35">
        <v>5</v>
      </c>
      <c r="J16" s="35">
        <v>5</v>
      </c>
      <c r="K16" s="35">
        <v>5</v>
      </c>
      <c r="L16" s="35">
        <v>5</v>
      </c>
      <c r="M16" s="35">
        <v>5</v>
      </c>
      <c r="N16" s="35">
        <v>5</v>
      </c>
      <c r="O16" s="35">
        <v>5</v>
      </c>
      <c r="P16" s="35">
        <v>5</v>
      </c>
      <c r="Q16" s="35">
        <v>5</v>
      </c>
      <c r="R16" s="35">
        <v>5</v>
      </c>
      <c r="S16" s="35">
        <v>5</v>
      </c>
      <c r="T16" s="35">
        <v>5</v>
      </c>
      <c r="U16" s="35">
        <v>5</v>
      </c>
      <c r="V16" s="35">
        <v>5</v>
      </c>
      <c r="W16" s="35">
        <v>5</v>
      </c>
      <c r="X16" s="35">
        <v>5</v>
      </c>
      <c r="Y16" s="35">
        <v>5</v>
      </c>
      <c r="Z16" s="35">
        <v>5</v>
      </c>
      <c r="AA16" s="35">
        <v>5</v>
      </c>
      <c r="AB16" s="35">
        <v>5</v>
      </c>
      <c r="AC16" s="35">
        <v>5</v>
      </c>
      <c r="AD16" s="35">
        <v>5</v>
      </c>
      <c r="AE16" s="35">
        <v>5</v>
      </c>
      <c r="AF16" s="35">
        <v>5</v>
      </c>
      <c r="AG16" s="35">
        <v>5</v>
      </c>
      <c r="AH16" s="35">
        <v>5</v>
      </c>
      <c r="AI16" s="35">
        <v>5</v>
      </c>
      <c r="AJ16" s="35">
        <v>5</v>
      </c>
      <c r="AK16" s="35">
        <v>5</v>
      </c>
      <c r="AL16" s="35">
        <v>5</v>
      </c>
      <c r="AM16" s="35">
        <v>5</v>
      </c>
    </row>
    <row r="17" spans="2:39" x14ac:dyDescent="0.25">
      <c r="B17" s="41" t="s">
        <v>163</v>
      </c>
      <c r="D17" s="35">
        <v>7</v>
      </c>
      <c r="E17" s="35">
        <v>7</v>
      </c>
      <c r="F17" s="35">
        <v>7</v>
      </c>
      <c r="G17" s="35">
        <v>7</v>
      </c>
      <c r="H17" s="35">
        <v>7</v>
      </c>
      <c r="I17" s="35">
        <v>7</v>
      </c>
      <c r="J17" s="35">
        <v>7</v>
      </c>
      <c r="K17" s="35">
        <v>7</v>
      </c>
      <c r="L17" s="35">
        <v>7</v>
      </c>
      <c r="M17" s="35">
        <v>7</v>
      </c>
      <c r="N17" s="35">
        <v>7</v>
      </c>
      <c r="O17" s="35">
        <v>7</v>
      </c>
      <c r="P17" s="35">
        <v>7</v>
      </c>
      <c r="Q17" s="35">
        <v>7</v>
      </c>
      <c r="R17" s="35">
        <v>7</v>
      </c>
      <c r="S17" s="35">
        <v>7</v>
      </c>
      <c r="T17" s="35">
        <v>7</v>
      </c>
      <c r="U17" s="35">
        <v>7</v>
      </c>
      <c r="V17" s="35">
        <v>7</v>
      </c>
      <c r="W17" s="35">
        <v>7</v>
      </c>
      <c r="X17" s="35">
        <v>7</v>
      </c>
      <c r="Y17" s="35">
        <v>7</v>
      </c>
      <c r="Z17" s="35">
        <v>7</v>
      </c>
      <c r="AA17" s="35">
        <v>7</v>
      </c>
      <c r="AB17" s="35">
        <v>7</v>
      </c>
      <c r="AC17" s="35">
        <v>7</v>
      </c>
      <c r="AD17" s="35">
        <v>7</v>
      </c>
      <c r="AE17" s="35">
        <v>7</v>
      </c>
      <c r="AF17" s="35">
        <v>7</v>
      </c>
      <c r="AG17" s="35">
        <v>7</v>
      </c>
      <c r="AH17" s="35">
        <v>7</v>
      </c>
      <c r="AI17" s="35">
        <v>7</v>
      </c>
      <c r="AJ17" s="35">
        <v>7</v>
      </c>
      <c r="AK17" s="35">
        <v>7</v>
      </c>
      <c r="AL17" s="35">
        <v>7</v>
      </c>
      <c r="AM17" s="35">
        <v>7</v>
      </c>
    </row>
    <row r="18" spans="2:39" x14ac:dyDescent="0.25">
      <c r="B18" s="41" t="s">
        <v>164</v>
      </c>
      <c r="D18" s="35">
        <v>4</v>
      </c>
      <c r="E18" s="35">
        <v>4</v>
      </c>
      <c r="F18" s="35">
        <v>4</v>
      </c>
      <c r="G18" s="35">
        <v>4</v>
      </c>
      <c r="H18" s="35">
        <v>4</v>
      </c>
      <c r="I18" s="35">
        <v>4</v>
      </c>
      <c r="J18" s="35">
        <v>4</v>
      </c>
      <c r="K18" s="35">
        <v>4</v>
      </c>
      <c r="L18" s="35">
        <v>4</v>
      </c>
      <c r="M18" s="35">
        <v>4</v>
      </c>
      <c r="N18" s="35">
        <v>4</v>
      </c>
      <c r="O18" s="35">
        <v>4</v>
      </c>
      <c r="P18" s="35">
        <v>4</v>
      </c>
      <c r="Q18" s="35">
        <v>4</v>
      </c>
      <c r="R18" s="35">
        <v>4</v>
      </c>
      <c r="S18" s="35">
        <v>4</v>
      </c>
      <c r="T18" s="35">
        <v>4</v>
      </c>
      <c r="U18" s="35">
        <v>4</v>
      </c>
      <c r="V18" s="35">
        <v>4</v>
      </c>
      <c r="W18" s="35">
        <v>4</v>
      </c>
      <c r="X18" s="35">
        <v>4</v>
      </c>
      <c r="Y18" s="35">
        <v>4</v>
      </c>
      <c r="Z18" s="35">
        <v>4</v>
      </c>
      <c r="AA18" s="35">
        <v>4</v>
      </c>
      <c r="AB18" s="35">
        <v>4</v>
      </c>
      <c r="AC18" s="35">
        <v>4</v>
      </c>
      <c r="AD18" s="35">
        <v>4</v>
      </c>
      <c r="AE18" s="35">
        <v>4</v>
      </c>
      <c r="AF18" s="35">
        <v>4</v>
      </c>
      <c r="AG18" s="35">
        <v>4</v>
      </c>
      <c r="AH18" s="35">
        <v>4</v>
      </c>
      <c r="AI18" s="35">
        <v>4</v>
      </c>
      <c r="AJ18" s="35">
        <v>4</v>
      </c>
      <c r="AK18" s="35">
        <v>4</v>
      </c>
      <c r="AL18" s="35">
        <v>4</v>
      </c>
      <c r="AM18" s="35">
        <v>4</v>
      </c>
    </row>
    <row r="19" spans="2:39" x14ac:dyDescent="0.25">
      <c r="B19" s="41" t="s">
        <v>165</v>
      </c>
      <c r="D19" s="35">
        <v>3</v>
      </c>
      <c r="E19" s="35">
        <v>3</v>
      </c>
      <c r="F19" s="35">
        <v>3</v>
      </c>
      <c r="G19" s="35">
        <v>3</v>
      </c>
      <c r="H19" s="35">
        <v>3</v>
      </c>
      <c r="I19" s="35">
        <v>3</v>
      </c>
      <c r="J19" s="35">
        <v>3</v>
      </c>
      <c r="K19" s="35">
        <v>3</v>
      </c>
      <c r="L19" s="35">
        <v>3</v>
      </c>
      <c r="M19" s="35">
        <v>3</v>
      </c>
      <c r="N19" s="35">
        <v>3</v>
      </c>
      <c r="O19" s="35">
        <v>3</v>
      </c>
      <c r="P19" s="35">
        <v>3</v>
      </c>
      <c r="Q19" s="35">
        <v>3</v>
      </c>
      <c r="R19" s="35">
        <v>3</v>
      </c>
      <c r="S19" s="35">
        <v>3</v>
      </c>
      <c r="T19" s="35">
        <v>3</v>
      </c>
      <c r="U19" s="35">
        <v>3</v>
      </c>
      <c r="V19" s="35">
        <v>3</v>
      </c>
      <c r="W19" s="35">
        <v>3</v>
      </c>
      <c r="X19" s="35">
        <v>3</v>
      </c>
      <c r="Y19" s="35">
        <v>3</v>
      </c>
      <c r="Z19" s="35">
        <v>3</v>
      </c>
      <c r="AA19" s="35">
        <v>3</v>
      </c>
      <c r="AB19" s="35">
        <v>3</v>
      </c>
      <c r="AC19" s="35">
        <v>3</v>
      </c>
      <c r="AD19" s="35">
        <v>3</v>
      </c>
      <c r="AE19" s="35">
        <v>3</v>
      </c>
      <c r="AF19" s="35">
        <v>3</v>
      </c>
      <c r="AG19" s="35">
        <v>3</v>
      </c>
      <c r="AH19" s="35">
        <v>3</v>
      </c>
      <c r="AI19" s="35">
        <v>3</v>
      </c>
      <c r="AJ19" s="35">
        <v>3</v>
      </c>
      <c r="AK19" s="35">
        <v>3</v>
      </c>
      <c r="AL19" s="35">
        <v>3</v>
      </c>
      <c r="AM19" s="35">
        <v>3</v>
      </c>
    </row>
    <row r="20" spans="2:39" x14ac:dyDescent="0.25">
      <c r="B20" s="41" t="s">
        <v>166</v>
      </c>
      <c r="D20" s="35">
        <v>5</v>
      </c>
      <c r="E20" s="35">
        <v>5</v>
      </c>
      <c r="F20" s="35">
        <v>5</v>
      </c>
      <c r="G20" s="35">
        <v>5</v>
      </c>
      <c r="H20" s="35">
        <v>5</v>
      </c>
      <c r="I20" s="35">
        <v>5</v>
      </c>
      <c r="J20" s="35">
        <v>5</v>
      </c>
      <c r="K20" s="35">
        <v>5</v>
      </c>
      <c r="L20" s="35">
        <v>5</v>
      </c>
      <c r="M20" s="35">
        <v>5</v>
      </c>
      <c r="N20" s="35">
        <v>5</v>
      </c>
      <c r="O20" s="35">
        <v>5</v>
      </c>
      <c r="P20" s="35">
        <v>5</v>
      </c>
      <c r="Q20" s="35">
        <v>5</v>
      </c>
      <c r="R20" s="35">
        <v>5</v>
      </c>
      <c r="S20" s="35">
        <v>5</v>
      </c>
      <c r="T20" s="35">
        <v>5</v>
      </c>
      <c r="U20" s="35">
        <v>5</v>
      </c>
      <c r="V20" s="35">
        <v>5</v>
      </c>
      <c r="W20" s="35">
        <v>5</v>
      </c>
      <c r="X20" s="35">
        <v>5</v>
      </c>
      <c r="Y20" s="35">
        <v>5</v>
      </c>
      <c r="Z20" s="35">
        <v>5</v>
      </c>
      <c r="AA20" s="35">
        <v>5</v>
      </c>
      <c r="AB20" s="35">
        <v>5</v>
      </c>
      <c r="AC20" s="35">
        <v>5</v>
      </c>
      <c r="AD20" s="35">
        <v>5</v>
      </c>
      <c r="AE20" s="35">
        <v>5</v>
      </c>
      <c r="AF20" s="35">
        <v>5</v>
      </c>
      <c r="AG20" s="35">
        <v>5</v>
      </c>
      <c r="AH20" s="35">
        <v>5</v>
      </c>
      <c r="AI20" s="35">
        <v>5</v>
      </c>
      <c r="AJ20" s="35">
        <v>5</v>
      </c>
      <c r="AK20" s="35">
        <v>5</v>
      </c>
      <c r="AL20" s="35">
        <v>5</v>
      </c>
      <c r="AM20" s="35">
        <v>5</v>
      </c>
    </row>
    <row r="21" spans="2:39" x14ac:dyDescent="0.25">
      <c r="B21" s="41" t="s">
        <v>167</v>
      </c>
      <c r="D21" s="35">
        <v>5</v>
      </c>
      <c r="E21" s="35">
        <v>5</v>
      </c>
      <c r="F21" s="35">
        <v>5</v>
      </c>
      <c r="G21" s="35">
        <v>5</v>
      </c>
      <c r="H21" s="35">
        <v>5</v>
      </c>
      <c r="I21" s="35">
        <v>5</v>
      </c>
      <c r="J21" s="35">
        <v>5</v>
      </c>
      <c r="K21" s="35">
        <v>5</v>
      </c>
      <c r="L21" s="35">
        <v>5</v>
      </c>
      <c r="M21" s="35">
        <v>5</v>
      </c>
      <c r="N21" s="35">
        <v>5</v>
      </c>
      <c r="O21" s="35">
        <v>5</v>
      </c>
      <c r="P21" s="35">
        <v>5</v>
      </c>
      <c r="Q21" s="35">
        <v>5</v>
      </c>
      <c r="R21" s="35">
        <v>5</v>
      </c>
      <c r="S21" s="35">
        <v>5</v>
      </c>
      <c r="T21" s="35">
        <v>5</v>
      </c>
      <c r="U21" s="35">
        <v>5</v>
      </c>
      <c r="V21" s="35">
        <v>5</v>
      </c>
      <c r="W21" s="35">
        <v>5</v>
      </c>
      <c r="X21" s="35">
        <v>5</v>
      </c>
      <c r="Y21" s="35">
        <v>5</v>
      </c>
      <c r="Z21" s="35">
        <v>5</v>
      </c>
      <c r="AA21" s="35">
        <v>5</v>
      </c>
      <c r="AB21" s="35">
        <v>5</v>
      </c>
      <c r="AC21" s="35">
        <v>5</v>
      </c>
      <c r="AD21" s="35">
        <v>5</v>
      </c>
      <c r="AE21" s="35">
        <v>5</v>
      </c>
      <c r="AF21" s="35">
        <v>5</v>
      </c>
      <c r="AG21" s="35">
        <v>5</v>
      </c>
      <c r="AH21" s="35">
        <v>5</v>
      </c>
      <c r="AI21" s="35">
        <v>5</v>
      </c>
      <c r="AJ21" s="35">
        <v>5</v>
      </c>
      <c r="AK21" s="35">
        <v>5</v>
      </c>
      <c r="AL21" s="35">
        <v>5</v>
      </c>
      <c r="AM21" s="35">
        <v>5</v>
      </c>
    </row>
    <row r="22" spans="2:39" x14ac:dyDescent="0.25">
      <c r="B22" s="41" t="s">
        <v>168</v>
      </c>
      <c r="D22" s="35">
        <v>5</v>
      </c>
      <c r="E22" s="35">
        <v>5</v>
      </c>
      <c r="F22" s="35">
        <v>5</v>
      </c>
      <c r="G22" s="35">
        <v>5</v>
      </c>
      <c r="H22" s="35">
        <v>5</v>
      </c>
      <c r="I22" s="35">
        <v>5</v>
      </c>
      <c r="J22" s="35">
        <v>5</v>
      </c>
      <c r="K22" s="35">
        <v>5</v>
      </c>
      <c r="L22" s="35">
        <v>5</v>
      </c>
      <c r="M22" s="35">
        <v>5</v>
      </c>
      <c r="N22" s="35">
        <v>5</v>
      </c>
      <c r="O22" s="35">
        <v>5</v>
      </c>
      <c r="P22" s="35">
        <v>5</v>
      </c>
      <c r="Q22" s="35">
        <v>5</v>
      </c>
      <c r="R22" s="35">
        <v>5</v>
      </c>
      <c r="S22" s="35">
        <v>5</v>
      </c>
      <c r="T22" s="35">
        <v>5</v>
      </c>
      <c r="U22" s="35">
        <v>5</v>
      </c>
      <c r="V22" s="35">
        <v>5</v>
      </c>
      <c r="W22" s="35">
        <v>5</v>
      </c>
      <c r="X22" s="35">
        <v>5</v>
      </c>
      <c r="Y22" s="35">
        <v>5</v>
      </c>
      <c r="Z22" s="35">
        <v>5</v>
      </c>
      <c r="AA22" s="35">
        <v>5</v>
      </c>
      <c r="AB22" s="35">
        <v>5</v>
      </c>
      <c r="AC22" s="35">
        <v>5</v>
      </c>
      <c r="AD22" s="35">
        <v>5</v>
      </c>
      <c r="AE22" s="35">
        <v>5</v>
      </c>
      <c r="AF22" s="35">
        <v>5</v>
      </c>
      <c r="AG22" s="35">
        <v>5</v>
      </c>
      <c r="AH22" s="35">
        <v>5</v>
      </c>
      <c r="AI22" s="35">
        <v>5</v>
      </c>
      <c r="AJ22" s="35">
        <v>5</v>
      </c>
      <c r="AK22" s="35">
        <v>5</v>
      </c>
      <c r="AL22" s="35">
        <v>5</v>
      </c>
      <c r="AM22" s="35">
        <v>5</v>
      </c>
    </row>
    <row r="23" spans="2:39" x14ac:dyDescent="0.25">
      <c r="B23" s="41" t="s">
        <v>169</v>
      </c>
      <c r="D23" s="35">
        <v>5</v>
      </c>
      <c r="E23" s="35">
        <v>5</v>
      </c>
      <c r="F23" s="35">
        <v>5</v>
      </c>
      <c r="G23" s="35">
        <v>5</v>
      </c>
      <c r="H23" s="35">
        <v>5</v>
      </c>
      <c r="I23" s="35">
        <v>5</v>
      </c>
      <c r="J23" s="35">
        <v>5</v>
      </c>
      <c r="K23" s="35">
        <v>5</v>
      </c>
      <c r="L23" s="35">
        <v>5</v>
      </c>
      <c r="M23" s="35">
        <v>5</v>
      </c>
      <c r="N23" s="35">
        <v>5</v>
      </c>
      <c r="O23" s="35">
        <v>5</v>
      </c>
      <c r="P23" s="35">
        <v>5</v>
      </c>
      <c r="Q23" s="35">
        <v>5</v>
      </c>
      <c r="R23" s="35">
        <v>5</v>
      </c>
      <c r="S23" s="35">
        <v>5</v>
      </c>
      <c r="T23" s="35">
        <v>5</v>
      </c>
      <c r="U23" s="35">
        <v>5</v>
      </c>
      <c r="V23" s="35">
        <v>5</v>
      </c>
      <c r="W23" s="35">
        <v>5</v>
      </c>
      <c r="X23" s="35">
        <v>5</v>
      </c>
      <c r="Y23" s="35">
        <v>5</v>
      </c>
      <c r="Z23" s="35">
        <v>5</v>
      </c>
      <c r="AA23" s="35">
        <v>5</v>
      </c>
      <c r="AB23" s="35">
        <v>5</v>
      </c>
      <c r="AC23" s="35">
        <v>5</v>
      </c>
      <c r="AD23" s="35">
        <v>5</v>
      </c>
      <c r="AE23" s="35">
        <v>5</v>
      </c>
      <c r="AF23" s="35">
        <v>5</v>
      </c>
      <c r="AG23" s="35">
        <v>5</v>
      </c>
      <c r="AH23" s="35">
        <v>5</v>
      </c>
      <c r="AI23" s="35">
        <v>5</v>
      </c>
      <c r="AJ23" s="35">
        <v>5</v>
      </c>
      <c r="AK23" s="35">
        <v>5</v>
      </c>
      <c r="AL23" s="35">
        <v>5</v>
      </c>
      <c r="AM23" s="35">
        <v>5</v>
      </c>
    </row>
    <row r="25" spans="2:39" x14ac:dyDescent="0.25">
      <c r="B25" s="43" t="s">
        <v>170</v>
      </c>
      <c r="C25" s="39"/>
      <c r="D25" s="39" t="s">
        <v>180</v>
      </c>
      <c r="E25" s="40">
        <v>41698</v>
      </c>
      <c r="F25" s="40">
        <v>41729</v>
      </c>
      <c r="G25" s="40">
        <v>41759</v>
      </c>
      <c r="H25" s="40">
        <v>41790</v>
      </c>
      <c r="I25" s="40">
        <v>41820</v>
      </c>
      <c r="J25" s="40">
        <v>41851</v>
      </c>
      <c r="K25" s="40">
        <v>41882</v>
      </c>
      <c r="L25" s="40">
        <v>41912</v>
      </c>
      <c r="M25" s="40">
        <v>41943</v>
      </c>
      <c r="N25" s="40">
        <v>41973</v>
      </c>
      <c r="O25" s="40">
        <v>42004</v>
      </c>
      <c r="P25" s="40">
        <v>42035</v>
      </c>
      <c r="Q25" s="40">
        <v>42063</v>
      </c>
      <c r="R25" s="40">
        <v>42094</v>
      </c>
      <c r="S25" s="40">
        <v>42124</v>
      </c>
      <c r="T25" s="40">
        <v>42155</v>
      </c>
      <c r="U25" s="40">
        <v>42185</v>
      </c>
      <c r="V25" s="40">
        <v>42216</v>
      </c>
      <c r="W25" s="40">
        <v>42247</v>
      </c>
      <c r="X25" s="40">
        <v>42277</v>
      </c>
      <c r="Y25" s="40">
        <v>42308</v>
      </c>
      <c r="Z25" s="40">
        <v>42338</v>
      </c>
      <c r="AA25" s="40">
        <v>42369</v>
      </c>
      <c r="AB25" s="40">
        <v>42400</v>
      </c>
      <c r="AC25" s="40">
        <v>42429</v>
      </c>
      <c r="AD25" s="40">
        <v>42460</v>
      </c>
      <c r="AE25" s="40">
        <v>42490</v>
      </c>
      <c r="AF25" s="40">
        <v>42521</v>
      </c>
      <c r="AG25" s="40">
        <v>42551</v>
      </c>
      <c r="AH25" s="40">
        <v>42582</v>
      </c>
      <c r="AI25" s="40">
        <v>42613</v>
      </c>
      <c r="AJ25" s="40">
        <v>42643</v>
      </c>
      <c r="AK25" s="40">
        <v>42674</v>
      </c>
      <c r="AL25" s="40">
        <v>42704</v>
      </c>
      <c r="AM25" s="40">
        <v>42735</v>
      </c>
    </row>
    <row r="26" spans="2:39" x14ac:dyDescent="0.25">
      <c r="B26" t="str">
        <f>+B4</f>
        <v>Prodotto 1</v>
      </c>
      <c r="D26" s="44">
        <v>5000</v>
      </c>
      <c r="E26" s="44">
        <v>5000</v>
      </c>
      <c r="F26" s="44">
        <v>5000</v>
      </c>
      <c r="G26" s="44">
        <v>5000</v>
      </c>
      <c r="H26" s="44">
        <v>5000</v>
      </c>
      <c r="I26" s="44">
        <v>5000</v>
      </c>
      <c r="J26" s="44">
        <v>5000</v>
      </c>
      <c r="K26" s="44">
        <v>5000</v>
      </c>
      <c r="L26" s="44">
        <v>5000</v>
      </c>
      <c r="M26" s="44">
        <v>5000</v>
      </c>
      <c r="N26" s="44">
        <v>5000</v>
      </c>
      <c r="O26" s="44">
        <v>5000</v>
      </c>
      <c r="P26" s="44">
        <v>5000</v>
      </c>
      <c r="Q26" s="44">
        <v>5000</v>
      </c>
      <c r="R26" s="44">
        <v>5000</v>
      </c>
      <c r="S26" s="44">
        <v>5000</v>
      </c>
      <c r="T26" s="44">
        <v>5000</v>
      </c>
      <c r="U26" s="44">
        <v>5000</v>
      </c>
      <c r="V26" s="44">
        <v>5000</v>
      </c>
      <c r="W26" s="44">
        <v>5000</v>
      </c>
      <c r="X26" s="44">
        <v>5000</v>
      </c>
      <c r="Y26" s="44">
        <v>5000</v>
      </c>
      <c r="Z26" s="44">
        <v>5000</v>
      </c>
      <c r="AA26" s="44">
        <v>5000</v>
      </c>
      <c r="AB26" s="44">
        <v>5000</v>
      </c>
      <c r="AC26" s="44">
        <v>5000</v>
      </c>
      <c r="AD26" s="44">
        <v>5000</v>
      </c>
      <c r="AE26" s="44">
        <v>5000</v>
      </c>
      <c r="AF26" s="44">
        <v>5000</v>
      </c>
      <c r="AG26" s="44">
        <v>5000</v>
      </c>
      <c r="AH26" s="44">
        <v>5000</v>
      </c>
      <c r="AI26" s="44">
        <v>5000</v>
      </c>
      <c r="AJ26" s="44">
        <v>5000</v>
      </c>
      <c r="AK26" s="44">
        <v>5000</v>
      </c>
      <c r="AL26" s="44">
        <v>5000</v>
      </c>
      <c r="AM26" s="44">
        <v>5000</v>
      </c>
    </row>
    <row r="27" spans="2:39" x14ac:dyDescent="0.25">
      <c r="B27" t="str">
        <f t="shared" ref="B27:B45" si="0">+B5</f>
        <v>Prodotto 2</v>
      </c>
      <c r="D27" s="44">
        <v>3000</v>
      </c>
      <c r="E27" s="44">
        <v>3000</v>
      </c>
      <c r="F27" s="44">
        <v>3000</v>
      </c>
      <c r="G27" s="44">
        <v>3000</v>
      </c>
      <c r="H27" s="44">
        <v>3000</v>
      </c>
      <c r="I27" s="44">
        <v>3000</v>
      </c>
      <c r="J27" s="44">
        <v>3000</v>
      </c>
      <c r="K27" s="44">
        <v>3000</v>
      </c>
      <c r="L27" s="44">
        <v>3000</v>
      </c>
      <c r="M27" s="44">
        <v>3000</v>
      </c>
      <c r="N27" s="44">
        <v>3000</v>
      </c>
      <c r="O27" s="44">
        <v>3000</v>
      </c>
      <c r="P27" s="44">
        <v>3000</v>
      </c>
      <c r="Q27" s="44">
        <v>3000</v>
      </c>
      <c r="R27" s="44">
        <v>3000</v>
      </c>
      <c r="S27" s="44">
        <v>3000</v>
      </c>
      <c r="T27" s="44">
        <v>3000</v>
      </c>
      <c r="U27" s="44">
        <v>3000</v>
      </c>
      <c r="V27" s="44">
        <v>3000</v>
      </c>
      <c r="W27" s="44">
        <v>3000</v>
      </c>
      <c r="X27" s="44">
        <v>3000</v>
      </c>
      <c r="Y27" s="44">
        <v>3000</v>
      </c>
      <c r="Z27" s="44">
        <v>3000</v>
      </c>
      <c r="AA27" s="44">
        <v>3000</v>
      </c>
      <c r="AB27" s="44">
        <v>3000</v>
      </c>
      <c r="AC27" s="44">
        <v>3000</v>
      </c>
      <c r="AD27" s="44">
        <v>3000</v>
      </c>
      <c r="AE27" s="44">
        <v>3000</v>
      </c>
      <c r="AF27" s="44">
        <v>3000</v>
      </c>
      <c r="AG27" s="44">
        <v>3000</v>
      </c>
      <c r="AH27" s="44">
        <v>3000</v>
      </c>
      <c r="AI27" s="44">
        <v>3000</v>
      </c>
      <c r="AJ27" s="44">
        <v>3000</v>
      </c>
      <c r="AK27" s="44">
        <v>3000</v>
      </c>
      <c r="AL27" s="44">
        <v>3000</v>
      </c>
      <c r="AM27" s="44">
        <v>3000</v>
      </c>
    </row>
    <row r="28" spans="2:39" x14ac:dyDescent="0.25">
      <c r="B28" t="str">
        <f t="shared" si="0"/>
        <v>Prodotto 3</v>
      </c>
      <c r="D28" s="44">
        <v>7000</v>
      </c>
      <c r="E28" s="44">
        <v>7000</v>
      </c>
      <c r="F28" s="44">
        <v>7000</v>
      </c>
      <c r="G28" s="44">
        <v>7000</v>
      </c>
      <c r="H28" s="44">
        <v>7000</v>
      </c>
      <c r="I28" s="44">
        <v>7000</v>
      </c>
      <c r="J28" s="44">
        <v>7000</v>
      </c>
      <c r="K28" s="44">
        <v>7000</v>
      </c>
      <c r="L28" s="44">
        <v>7000</v>
      </c>
      <c r="M28" s="44">
        <v>7000</v>
      </c>
      <c r="N28" s="44">
        <v>7000</v>
      </c>
      <c r="O28" s="44">
        <v>7000</v>
      </c>
      <c r="P28" s="44">
        <v>7000</v>
      </c>
      <c r="Q28" s="44">
        <v>7000</v>
      </c>
      <c r="R28" s="44">
        <v>7000</v>
      </c>
      <c r="S28" s="44">
        <v>7000</v>
      </c>
      <c r="T28" s="44">
        <v>7000</v>
      </c>
      <c r="U28" s="44">
        <v>7000</v>
      </c>
      <c r="V28" s="44">
        <v>7000</v>
      </c>
      <c r="W28" s="44">
        <v>7000</v>
      </c>
      <c r="X28" s="44">
        <v>7000</v>
      </c>
      <c r="Y28" s="44">
        <v>7000</v>
      </c>
      <c r="Z28" s="44">
        <v>7000</v>
      </c>
      <c r="AA28" s="44">
        <v>7000</v>
      </c>
      <c r="AB28" s="44">
        <v>7000</v>
      </c>
      <c r="AC28" s="44">
        <v>7000</v>
      </c>
      <c r="AD28" s="44">
        <v>7000</v>
      </c>
      <c r="AE28" s="44">
        <v>7000</v>
      </c>
      <c r="AF28" s="44">
        <v>7000</v>
      </c>
      <c r="AG28" s="44">
        <v>7000</v>
      </c>
      <c r="AH28" s="44">
        <v>7000</v>
      </c>
      <c r="AI28" s="44">
        <v>7000</v>
      </c>
      <c r="AJ28" s="44">
        <v>7000</v>
      </c>
      <c r="AK28" s="44">
        <v>7000</v>
      </c>
      <c r="AL28" s="44">
        <v>7000</v>
      </c>
      <c r="AM28" s="44">
        <v>7000</v>
      </c>
    </row>
    <row r="29" spans="2:39" x14ac:dyDescent="0.25">
      <c r="B29" t="str">
        <f t="shared" si="0"/>
        <v>Prodotto 4</v>
      </c>
      <c r="D29" s="44">
        <v>2000</v>
      </c>
      <c r="E29" s="44">
        <v>2000</v>
      </c>
      <c r="F29" s="44">
        <v>2000</v>
      </c>
      <c r="G29" s="44">
        <v>2000</v>
      </c>
      <c r="H29" s="44">
        <v>2000</v>
      </c>
      <c r="I29" s="44">
        <v>2000</v>
      </c>
      <c r="J29" s="44">
        <v>2000</v>
      </c>
      <c r="K29" s="44">
        <v>2000</v>
      </c>
      <c r="L29" s="44">
        <v>2000</v>
      </c>
      <c r="M29" s="44">
        <v>2000</v>
      </c>
      <c r="N29" s="44">
        <v>2000</v>
      </c>
      <c r="O29" s="44">
        <v>2000</v>
      </c>
      <c r="P29" s="44">
        <v>2000</v>
      </c>
      <c r="Q29" s="44">
        <v>2000</v>
      </c>
      <c r="R29" s="44">
        <v>2000</v>
      </c>
      <c r="S29" s="44">
        <v>2000</v>
      </c>
      <c r="T29" s="44">
        <v>2000</v>
      </c>
      <c r="U29" s="44">
        <v>2000</v>
      </c>
      <c r="V29" s="44">
        <v>2000</v>
      </c>
      <c r="W29" s="44">
        <v>2000</v>
      </c>
      <c r="X29" s="44">
        <v>2000</v>
      </c>
      <c r="Y29" s="44">
        <v>2000</v>
      </c>
      <c r="Z29" s="44">
        <v>2000</v>
      </c>
      <c r="AA29" s="44">
        <v>2000</v>
      </c>
      <c r="AB29" s="44">
        <v>2000</v>
      </c>
      <c r="AC29" s="44">
        <v>2000</v>
      </c>
      <c r="AD29" s="44">
        <v>2000</v>
      </c>
      <c r="AE29" s="44">
        <v>2000</v>
      </c>
      <c r="AF29" s="44">
        <v>2000</v>
      </c>
      <c r="AG29" s="44">
        <v>2000</v>
      </c>
      <c r="AH29" s="44">
        <v>2000</v>
      </c>
      <c r="AI29" s="44">
        <v>2000</v>
      </c>
      <c r="AJ29" s="44">
        <v>2000</v>
      </c>
      <c r="AK29" s="44">
        <v>2000</v>
      </c>
      <c r="AL29" s="44">
        <v>2000</v>
      </c>
      <c r="AM29" s="44">
        <v>2000</v>
      </c>
    </row>
    <row r="30" spans="2:39" x14ac:dyDescent="0.25">
      <c r="B30" t="str">
        <f t="shared" si="0"/>
        <v>Prodotto 5</v>
      </c>
      <c r="D30" s="44">
        <v>500</v>
      </c>
      <c r="E30" s="44">
        <v>500</v>
      </c>
      <c r="F30" s="44">
        <v>500</v>
      </c>
      <c r="G30" s="44">
        <v>500</v>
      </c>
      <c r="H30" s="44">
        <v>500</v>
      </c>
      <c r="I30" s="44">
        <v>500</v>
      </c>
      <c r="J30" s="44">
        <v>500</v>
      </c>
      <c r="K30" s="44">
        <v>500</v>
      </c>
      <c r="L30" s="44">
        <v>500</v>
      </c>
      <c r="M30" s="44">
        <v>500</v>
      </c>
      <c r="N30" s="44">
        <v>500</v>
      </c>
      <c r="O30" s="44">
        <v>500</v>
      </c>
      <c r="P30" s="44">
        <v>500</v>
      </c>
      <c r="Q30" s="44">
        <v>500</v>
      </c>
      <c r="R30" s="44">
        <v>500</v>
      </c>
      <c r="S30" s="44">
        <v>500</v>
      </c>
      <c r="T30" s="44">
        <v>500</v>
      </c>
      <c r="U30" s="44">
        <v>500</v>
      </c>
      <c r="V30" s="44">
        <v>500</v>
      </c>
      <c r="W30" s="44">
        <v>500</v>
      </c>
      <c r="X30" s="44">
        <v>500</v>
      </c>
      <c r="Y30" s="44">
        <v>500</v>
      </c>
      <c r="Z30" s="44">
        <v>500</v>
      </c>
      <c r="AA30" s="44">
        <v>500</v>
      </c>
      <c r="AB30" s="44">
        <v>500</v>
      </c>
      <c r="AC30" s="44">
        <v>500</v>
      </c>
      <c r="AD30" s="44">
        <v>500</v>
      </c>
      <c r="AE30" s="44">
        <v>500</v>
      </c>
      <c r="AF30" s="44">
        <v>500</v>
      </c>
      <c r="AG30" s="44">
        <v>500</v>
      </c>
      <c r="AH30" s="44">
        <v>500</v>
      </c>
      <c r="AI30" s="44">
        <v>500</v>
      </c>
      <c r="AJ30" s="44">
        <v>500</v>
      </c>
      <c r="AK30" s="44">
        <v>500</v>
      </c>
      <c r="AL30" s="44">
        <v>500</v>
      </c>
      <c r="AM30" s="44">
        <v>500</v>
      </c>
    </row>
    <row r="31" spans="2:39" x14ac:dyDescent="0.25">
      <c r="B31" t="str">
        <f t="shared" si="0"/>
        <v>Prodotto 6</v>
      </c>
      <c r="D31" s="44">
        <v>6000</v>
      </c>
      <c r="E31" s="44">
        <v>6000</v>
      </c>
      <c r="F31" s="44">
        <v>6000</v>
      </c>
      <c r="G31" s="44">
        <v>6000</v>
      </c>
      <c r="H31" s="44">
        <v>6000</v>
      </c>
      <c r="I31" s="44">
        <v>6000</v>
      </c>
      <c r="J31" s="44">
        <v>6000</v>
      </c>
      <c r="K31" s="44">
        <v>6000</v>
      </c>
      <c r="L31" s="44">
        <v>6000</v>
      </c>
      <c r="M31" s="44">
        <v>6000</v>
      </c>
      <c r="N31" s="44">
        <v>6000</v>
      </c>
      <c r="O31" s="44">
        <v>6000</v>
      </c>
      <c r="P31" s="44">
        <v>6000</v>
      </c>
      <c r="Q31" s="44">
        <v>6000</v>
      </c>
      <c r="R31" s="44">
        <v>6000</v>
      </c>
      <c r="S31" s="44">
        <v>6000</v>
      </c>
      <c r="T31" s="44">
        <v>6000</v>
      </c>
      <c r="U31" s="44">
        <v>6000</v>
      </c>
      <c r="V31" s="44">
        <v>6000</v>
      </c>
      <c r="W31" s="44">
        <v>6000</v>
      </c>
      <c r="X31" s="44">
        <v>6000</v>
      </c>
      <c r="Y31" s="44">
        <v>6000</v>
      </c>
      <c r="Z31" s="44">
        <v>6000</v>
      </c>
      <c r="AA31" s="44">
        <v>6000</v>
      </c>
      <c r="AB31" s="44">
        <v>6000</v>
      </c>
      <c r="AC31" s="44">
        <v>6000</v>
      </c>
      <c r="AD31" s="44">
        <v>6000</v>
      </c>
      <c r="AE31" s="44">
        <v>6000</v>
      </c>
      <c r="AF31" s="44">
        <v>6000</v>
      </c>
      <c r="AG31" s="44">
        <v>6000</v>
      </c>
      <c r="AH31" s="44">
        <v>6000</v>
      </c>
      <c r="AI31" s="44">
        <v>6000</v>
      </c>
      <c r="AJ31" s="44">
        <v>6000</v>
      </c>
      <c r="AK31" s="44">
        <v>6000</v>
      </c>
      <c r="AL31" s="44">
        <v>6000</v>
      </c>
      <c r="AM31" s="44">
        <v>6000</v>
      </c>
    </row>
    <row r="32" spans="2:39" x14ac:dyDescent="0.25">
      <c r="B32" t="str">
        <f t="shared" si="0"/>
        <v>Prodotto 7</v>
      </c>
      <c r="D32" s="44">
        <v>4000</v>
      </c>
      <c r="E32" s="44">
        <v>4000</v>
      </c>
      <c r="F32" s="44">
        <v>4000</v>
      </c>
      <c r="G32" s="44">
        <v>4000</v>
      </c>
      <c r="H32" s="44">
        <v>4000</v>
      </c>
      <c r="I32" s="44">
        <v>4000</v>
      </c>
      <c r="J32" s="44">
        <v>4000</v>
      </c>
      <c r="K32" s="44">
        <v>4000</v>
      </c>
      <c r="L32" s="44">
        <v>4000</v>
      </c>
      <c r="M32" s="44">
        <v>4000</v>
      </c>
      <c r="N32" s="44">
        <v>4000</v>
      </c>
      <c r="O32" s="44">
        <v>4000</v>
      </c>
      <c r="P32" s="44">
        <v>4000</v>
      </c>
      <c r="Q32" s="44">
        <v>4000</v>
      </c>
      <c r="R32" s="44">
        <v>4000</v>
      </c>
      <c r="S32" s="44">
        <v>4000</v>
      </c>
      <c r="T32" s="44">
        <v>4000</v>
      </c>
      <c r="U32" s="44">
        <v>4000</v>
      </c>
      <c r="V32" s="44">
        <v>4000</v>
      </c>
      <c r="W32" s="44">
        <v>4000</v>
      </c>
      <c r="X32" s="44">
        <v>4000</v>
      </c>
      <c r="Y32" s="44">
        <v>4000</v>
      </c>
      <c r="Z32" s="44">
        <v>4000</v>
      </c>
      <c r="AA32" s="44">
        <v>4000</v>
      </c>
      <c r="AB32" s="44">
        <v>4000</v>
      </c>
      <c r="AC32" s="44">
        <v>4000</v>
      </c>
      <c r="AD32" s="44">
        <v>4000</v>
      </c>
      <c r="AE32" s="44">
        <v>4000</v>
      </c>
      <c r="AF32" s="44">
        <v>4000</v>
      </c>
      <c r="AG32" s="44">
        <v>4000</v>
      </c>
      <c r="AH32" s="44">
        <v>4000</v>
      </c>
      <c r="AI32" s="44">
        <v>4000</v>
      </c>
      <c r="AJ32" s="44">
        <v>4000</v>
      </c>
      <c r="AK32" s="44">
        <v>4000</v>
      </c>
      <c r="AL32" s="44">
        <v>4000</v>
      </c>
      <c r="AM32" s="44">
        <v>4000</v>
      </c>
    </row>
    <row r="33" spans="2:39" x14ac:dyDescent="0.25">
      <c r="B33" t="str">
        <f t="shared" si="0"/>
        <v>Prodotto 8</v>
      </c>
      <c r="D33" s="44">
        <v>2000</v>
      </c>
      <c r="E33" s="44">
        <v>2000</v>
      </c>
      <c r="F33" s="44">
        <v>2000</v>
      </c>
      <c r="G33" s="44">
        <v>2000</v>
      </c>
      <c r="H33" s="44">
        <v>2000</v>
      </c>
      <c r="I33" s="44">
        <v>2000</v>
      </c>
      <c r="J33" s="44">
        <v>2000</v>
      </c>
      <c r="K33" s="44">
        <v>2000</v>
      </c>
      <c r="L33" s="44">
        <v>2000</v>
      </c>
      <c r="M33" s="44">
        <v>2000</v>
      </c>
      <c r="N33" s="44">
        <v>2000</v>
      </c>
      <c r="O33" s="44">
        <v>2000</v>
      </c>
      <c r="P33" s="44">
        <v>2000</v>
      </c>
      <c r="Q33" s="44">
        <v>2000</v>
      </c>
      <c r="R33" s="44">
        <v>2000</v>
      </c>
      <c r="S33" s="44">
        <v>2000</v>
      </c>
      <c r="T33" s="44">
        <v>2000</v>
      </c>
      <c r="U33" s="44">
        <v>2000</v>
      </c>
      <c r="V33" s="44">
        <v>2000</v>
      </c>
      <c r="W33" s="44">
        <v>2000</v>
      </c>
      <c r="X33" s="44">
        <v>2000</v>
      </c>
      <c r="Y33" s="44">
        <v>2000</v>
      </c>
      <c r="Z33" s="44">
        <v>2000</v>
      </c>
      <c r="AA33" s="44">
        <v>2000</v>
      </c>
      <c r="AB33" s="44">
        <v>2000</v>
      </c>
      <c r="AC33" s="44">
        <v>2000</v>
      </c>
      <c r="AD33" s="44">
        <v>2000</v>
      </c>
      <c r="AE33" s="44">
        <v>2000</v>
      </c>
      <c r="AF33" s="44">
        <v>2000</v>
      </c>
      <c r="AG33" s="44">
        <v>2000</v>
      </c>
      <c r="AH33" s="44">
        <v>2000</v>
      </c>
      <c r="AI33" s="44">
        <v>2000</v>
      </c>
      <c r="AJ33" s="44">
        <v>2000</v>
      </c>
      <c r="AK33" s="44">
        <v>2000</v>
      </c>
      <c r="AL33" s="44">
        <v>2000</v>
      </c>
      <c r="AM33" s="44">
        <v>2000</v>
      </c>
    </row>
    <row r="34" spans="2:39" x14ac:dyDescent="0.25">
      <c r="B34" t="str">
        <f t="shared" si="0"/>
        <v>Prodotto 9</v>
      </c>
      <c r="D34" s="44">
        <v>500</v>
      </c>
      <c r="E34" s="44">
        <v>500</v>
      </c>
      <c r="F34" s="44">
        <v>500</v>
      </c>
      <c r="G34" s="44">
        <v>500</v>
      </c>
      <c r="H34" s="44">
        <v>500</v>
      </c>
      <c r="I34" s="44">
        <v>500</v>
      </c>
      <c r="J34" s="44">
        <v>500</v>
      </c>
      <c r="K34" s="44">
        <v>500</v>
      </c>
      <c r="L34" s="44">
        <v>500</v>
      </c>
      <c r="M34" s="44">
        <v>500</v>
      </c>
      <c r="N34" s="44">
        <v>500</v>
      </c>
      <c r="O34" s="44">
        <v>500</v>
      </c>
      <c r="P34" s="44">
        <v>500</v>
      </c>
      <c r="Q34" s="44">
        <v>500</v>
      </c>
      <c r="R34" s="44">
        <v>500</v>
      </c>
      <c r="S34" s="44">
        <v>500</v>
      </c>
      <c r="T34" s="44">
        <v>500</v>
      </c>
      <c r="U34" s="44">
        <v>500</v>
      </c>
      <c r="V34" s="44">
        <v>500</v>
      </c>
      <c r="W34" s="44">
        <v>500</v>
      </c>
      <c r="X34" s="44">
        <v>500</v>
      </c>
      <c r="Y34" s="44">
        <v>500</v>
      </c>
      <c r="Z34" s="44">
        <v>500</v>
      </c>
      <c r="AA34" s="44">
        <v>500</v>
      </c>
      <c r="AB34" s="44">
        <v>500</v>
      </c>
      <c r="AC34" s="44">
        <v>500</v>
      </c>
      <c r="AD34" s="44">
        <v>500</v>
      </c>
      <c r="AE34" s="44">
        <v>500</v>
      </c>
      <c r="AF34" s="44">
        <v>500</v>
      </c>
      <c r="AG34" s="44">
        <v>500</v>
      </c>
      <c r="AH34" s="44">
        <v>500</v>
      </c>
      <c r="AI34" s="44">
        <v>500</v>
      </c>
      <c r="AJ34" s="44">
        <v>500</v>
      </c>
      <c r="AK34" s="44">
        <v>500</v>
      </c>
      <c r="AL34" s="44">
        <v>500</v>
      </c>
      <c r="AM34" s="44">
        <v>500</v>
      </c>
    </row>
    <row r="35" spans="2:39" x14ac:dyDescent="0.25">
      <c r="B35" t="str">
        <f t="shared" si="0"/>
        <v>Prodotto 10</v>
      </c>
      <c r="D35" s="44">
        <v>6000</v>
      </c>
      <c r="E35" s="44">
        <v>6000</v>
      </c>
      <c r="F35" s="44">
        <v>6000</v>
      </c>
      <c r="G35" s="44">
        <v>6000</v>
      </c>
      <c r="H35" s="44">
        <v>6000</v>
      </c>
      <c r="I35" s="44">
        <v>6000</v>
      </c>
      <c r="J35" s="44">
        <v>6000</v>
      </c>
      <c r="K35" s="44">
        <v>6000</v>
      </c>
      <c r="L35" s="44">
        <v>6000</v>
      </c>
      <c r="M35" s="44">
        <v>6000</v>
      </c>
      <c r="N35" s="44">
        <v>6000</v>
      </c>
      <c r="O35" s="44">
        <v>6000</v>
      </c>
      <c r="P35" s="44">
        <v>6000</v>
      </c>
      <c r="Q35" s="44">
        <v>6000</v>
      </c>
      <c r="R35" s="44">
        <v>6000</v>
      </c>
      <c r="S35" s="44">
        <v>6000</v>
      </c>
      <c r="T35" s="44">
        <v>6000</v>
      </c>
      <c r="U35" s="44">
        <v>6000</v>
      </c>
      <c r="V35" s="44">
        <v>6000</v>
      </c>
      <c r="W35" s="44">
        <v>6000</v>
      </c>
      <c r="X35" s="44">
        <v>6000</v>
      </c>
      <c r="Y35" s="44">
        <v>6000</v>
      </c>
      <c r="Z35" s="44">
        <v>6000</v>
      </c>
      <c r="AA35" s="44">
        <v>6000</v>
      </c>
      <c r="AB35" s="44">
        <v>6000</v>
      </c>
      <c r="AC35" s="44">
        <v>6000</v>
      </c>
      <c r="AD35" s="44">
        <v>6000</v>
      </c>
      <c r="AE35" s="44">
        <v>6000</v>
      </c>
      <c r="AF35" s="44">
        <v>6000</v>
      </c>
      <c r="AG35" s="44">
        <v>6000</v>
      </c>
      <c r="AH35" s="44">
        <v>6000</v>
      </c>
      <c r="AI35" s="44">
        <v>6000</v>
      </c>
      <c r="AJ35" s="44">
        <v>6000</v>
      </c>
      <c r="AK35" s="44">
        <v>6000</v>
      </c>
      <c r="AL35" s="44">
        <v>6000</v>
      </c>
      <c r="AM35" s="44">
        <v>6000</v>
      </c>
    </row>
    <row r="36" spans="2:39" x14ac:dyDescent="0.25">
      <c r="B36" t="str">
        <f t="shared" si="0"/>
        <v>Prodotto 11</v>
      </c>
      <c r="D36" s="44">
        <v>4000</v>
      </c>
      <c r="E36" s="44">
        <v>4000</v>
      </c>
      <c r="F36" s="44">
        <v>4000</v>
      </c>
      <c r="G36" s="44">
        <v>4000</v>
      </c>
      <c r="H36" s="44">
        <v>4000</v>
      </c>
      <c r="I36" s="44">
        <v>4000</v>
      </c>
      <c r="J36" s="44">
        <v>4000</v>
      </c>
      <c r="K36" s="44">
        <v>4000</v>
      </c>
      <c r="L36" s="44">
        <v>4000</v>
      </c>
      <c r="M36" s="44">
        <v>4000</v>
      </c>
      <c r="N36" s="44">
        <v>4000</v>
      </c>
      <c r="O36" s="44">
        <v>4000</v>
      </c>
      <c r="P36" s="44">
        <v>4000</v>
      </c>
      <c r="Q36" s="44">
        <v>4000</v>
      </c>
      <c r="R36" s="44">
        <v>4000</v>
      </c>
      <c r="S36" s="44">
        <v>4000</v>
      </c>
      <c r="T36" s="44">
        <v>4000</v>
      </c>
      <c r="U36" s="44">
        <v>4000</v>
      </c>
      <c r="V36" s="44">
        <v>4000</v>
      </c>
      <c r="W36" s="44">
        <v>4000</v>
      </c>
      <c r="X36" s="44">
        <v>4000</v>
      </c>
      <c r="Y36" s="44">
        <v>4000</v>
      </c>
      <c r="Z36" s="44">
        <v>4000</v>
      </c>
      <c r="AA36" s="44">
        <v>4000</v>
      </c>
      <c r="AB36" s="44">
        <v>4000</v>
      </c>
      <c r="AC36" s="44">
        <v>4000</v>
      </c>
      <c r="AD36" s="44">
        <v>4000</v>
      </c>
      <c r="AE36" s="44">
        <v>4000</v>
      </c>
      <c r="AF36" s="44">
        <v>4000</v>
      </c>
      <c r="AG36" s="44">
        <v>4000</v>
      </c>
      <c r="AH36" s="44">
        <v>4000</v>
      </c>
      <c r="AI36" s="44">
        <v>4000</v>
      </c>
      <c r="AJ36" s="44">
        <v>4000</v>
      </c>
      <c r="AK36" s="44">
        <v>4000</v>
      </c>
      <c r="AL36" s="44">
        <v>4000</v>
      </c>
      <c r="AM36" s="44">
        <v>4000</v>
      </c>
    </row>
    <row r="37" spans="2:39" x14ac:dyDescent="0.25">
      <c r="B37" t="str">
        <f t="shared" si="0"/>
        <v>Prodotto 12</v>
      </c>
      <c r="D37" s="44">
        <v>2000</v>
      </c>
      <c r="E37" s="44">
        <v>2000</v>
      </c>
      <c r="F37" s="44">
        <v>2000</v>
      </c>
      <c r="G37" s="44">
        <v>2000</v>
      </c>
      <c r="H37" s="44">
        <v>2000</v>
      </c>
      <c r="I37" s="44">
        <v>2000</v>
      </c>
      <c r="J37" s="44">
        <v>2000</v>
      </c>
      <c r="K37" s="44">
        <v>2000</v>
      </c>
      <c r="L37" s="44">
        <v>2000</v>
      </c>
      <c r="M37" s="44">
        <v>2000</v>
      </c>
      <c r="N37" s="44">
        <v>2000</v>
      </c>
      <c r="O37" s="44">
        <v>2000</v>
      </c>
      <c r="P37" s="44">
        <v>2000</v>
      </c>
      <c r="Q37" s="44">
        <v>2000</v>
      </c>
      <c r="R37" s="44">
        <v>2000</v>
      </c>
      <c r="S37" s="44">
        <v>2000</v>
      </c>
      <c r="T37" s="44">
        <v>2000</v>
      </c>
      <c r="U37" s="44">
        <v>2000</v>
      </c>
      <c r="V37" s="44">
        <v>2000</v>
      </c>
      <c r="W37" s="44">
        <v>2000</v>
      </c>
      <c r="X37" s="44">
        <v>2000</v>
      </c>
      <c r="Y37" s="44">
        <v>2000</v>
      </c>
      <c r="Z37" s="44">
        <v>2000</v>
      </c>
      <c r="AA37" s="44">
        <v>2000</v>
      </c>
      <c r="AB37" s="44">
        <v>2000</v>
      </c>
      <c r="AC37" s="44">
        <v>2000</v>
      </c>
      <c r="AD37" s="44">
        <v>2000</v>
      </c>
      <c r="AE37" s="44">
        <v>2000</v>
      </c>
      <c r="AF37" s="44">
        <v>2000</v>
      </c>
      <c r="AG37" s="44">
        <v>2000</v>
      </c>
      <c r="AH37" s="44">
        <v>2000</v>
      </c>
      <c r="AI37" s="44">
        <v>2000</v>
      </c>
      <c r="AJ37" s="44">
        <v>2000</v>
      </c>
      <c r="AK37" s="44">
        <v>2000</v>
      </c>
      <c r="AL37" s="44">
        <v>2000</v>
      </c>
      <c r="AM37" s="44">
        <v>2000</v>
      </c>
    </row>
    <row r="38" spans="2:39" x14ac:dyDescent="0.25">
      <c r="B38" t="str">
        <f t="shared" si="0"/>
        <v>Prodotto 13</v>
      </c>
      <c r="D38" s="44">
        <v>2000</v>
      </c>
      <c r="E38" s="44">
        <v>2000</v>
      </c>
      <c r="F38" s="44">
        <v>2000</v>
      </c>
      <c r="G38" s="44">
        <v>2000</v>
      </c>
      <c r="H38" s="44">
        <v>2000</v>
      </c>
      <c r="I38" s="44">
        <v>2000</v>
      </c>
      <c r="J38" s="44">
        <v>2000</v>
      </c>
      <c r="K38" s="44">
        <v>2000</v>
      </c>
      <c r="L38" s="44">
        <v>2000</v>
      </c>
      <c r="M38" s="44">
        <v>2000</v>
      </c>
      <c r="N38" s="44">
        <v>2000</v>
      </c>
      <c r="O38" s="44">
        <v>2000</v>
      </c>
      <c r="P38" s="44">
        <v>2000</v>
      </c>
      <c r="Q38" s="44">
        <v>2000</v>
      </c>
      <c r="R38" s="44">
        <v>2000</v>
      </c>
      <c r="S38" s="44">
        <v>2000</v>
      </c>
      <c r="T38" s="44">
        <v>2000</v>
      </c>
      <c r="U38" s="44">
        <v>2000</v>
      </c>
      <c r="V38" s="44">
        <v>2000</v>
      </c>
      <c r="W38" s="44">
        <v>2000</v>
      </c>
      <c r="X38" s="44">
        <v>2000</v>
      </c>
      <c r="Y38" s="44">
        <v>2000</v>
      </c>
      <c r="Z38" s="44">
        <v>2000</v>
      </c>
      <c r="AA38" s="44">
        <v>2000</v>
      </c>
      <c r="AB38" s="44">
        <v>2000</v>
      </c>
      <c r="AC38" s="44">
        <v>2000</v>
      </c>
      <c r="AD38" s="44">
        <v>2000</v>
      </c>
      <c r="AE38" s="44">
        <v>2000</v>
      </c>
      <c r="AF38" s="44">
        <v>2000</v>
      </c>
      <c r="AG38" s="44">
        <v>2000</v>
      </c>
      <c r="AH38" s="44">
        <v>2000</v>
      </c>
      <c r="AI38" s="44">
        <v>2000</v>
      </c>
      <c r="AJ38" s="44">
        <v>2000</v>
      </c>
      <c r="AK38" s="44">
        <v>2000</v>
      </c>
      <c r="AL38" s="44">
        <v>2000</v>
      </c>
      <c r="AM38" s="44">
        <v>2000</v>
      </c>
    </row>
    <row r="39" spans="2:39" x14ac:dyDescent="0.25">
      <c r="B39" t="str">
        <f t="shared" si="0"/>
        <v>Prodotto 14</v>
      </c>
      <c r="D39" s="44">
        <v>500</v>
      </c>
      <c r="E39" s="44">
        <v>500</v>
      </c>
      <c r="F39" s="44">
        <v>500</v>
      </c>
      <c r="G39" s="44">
        <v>500</v>
      </c>
      <c r="H39" s="44">
        <v>500</v>
      </c>
      <c r="I39" s="44">
        <v>500</v>
      </c>
      <c r="J39" s="44">
        <v>500</v>
      </c>
      <c r="K39" s="44">
        <v>500</v>
      </c>
      <c r="L39" s="44">
        <v>500</v>
      </c>
      <c r="M39" s="44">
        <v>500</v>
      </c>
      <c r="N39" s="44">
        <v>500</v>
      </c>
      <c r="O39" s="44">
        <v>500</v>
      </c>
      <c r="P39" s="44">
        <v>500</v>
      </c>
      <c r="Q39" s="44">
        <v>500</v>
      </c>
      <c r="R39" s="44">
        <v>500</v>
      </c>
      <c r="S39" s="44">
        <v>500</v>
      </c>
      <c r="T39" s="44">
        <v>500</v>
      </c>
      <c r="U39" s="44">
        <v>500</v>
      </c>
      <c r="V39" s="44">
        <v>500</v>
      </c>
      <c r="W39" s="44">
        <v>500</v>
      </c>
      <c r="X39" s="44">
        <v>500</v>
      </c>
      <c r="Y39" s="44">
        <v>500</v>
      </c>
      <c r="Z39" s="44">
        <v>500</v>
      </c>
      <c r="AA39" s="44">
        <v>500</v>
      </c>
      <c r="AB39" s="44">
        <v>500</v>
      </c>
      <c r="AC39" s="44">
        <v>500</v>
      </c>
      <c r="AD39" s="44">
        <v>500</v>
      </c>
      <c r="AE39" s="44">
        <v>500</v>
      </c>
      <c r="AF39" s="44">
        <v>500</v>
      </c>
      <c r="AG39" s="44">
        <v>500</v>
      </c>
      <c r="AH39" s="44">
        <v>500</v>
      </c>
      <c r="AI39" s="44">
        <v>500</v>
      </c>
      <c r="AJ39" s="44">
        <v>500</v>
      </c>
      <c r="AK39" s="44">
        <v>500</v>
      </c>
      <c r="AL39" s="44">
        <v>500</v>
      </c>
      <c r="AM39" s="44">
        <v>500</v>
      </c>
    </row>
    <row r="40" spans="2:39" x14ac:dyDescent="0.25">
      <c r="B40" t="str">
        <f t="shared" si="0"/>
        <v>Prodotto 15</v>
      </c>
      <c r="D40" s="44">
        <v>500</v>
      </c>
      <c r="E40" s="44">
        <v>500</v>
      </c>
      <c r="F40" s="44">
        <v>500</v>
      </c>
      <c r="G40" s="44">
        <v>500</v>
      </c>
      <c r="H40" s="44">
        <v>500</v>
      </c>
      <c r="I40" s="44">
        <v>500</v>
      </c>
      <c r="J40" s="44">
        <v>500</v>
      </c>
      <c r="K40" s="44">
        <v>500</v>
      </c>
      <c r="L40" s="44">
        <v>500</v>
      </c>
      <c r="M40" s="44">
        <v>500</v>
      </c>
      <c r="N40" s="44">
        <v>500</v>
      </c>
      <c r="O40" s="44">
        <v>500</v>
      </c>
      <c r="P40" s="44">
        <v>500</v>
      </c>
      <c r="Q40" s="44">
        <v>500</v>
      </c>
      <c r="R40" s="44">
        <v>500</v>
      </c>
      <c r="S40" s="44">
        <v>500</v>
      </c>
      <c r="T40" s="44">
        <v>500</v>
      </c>
      <c r="U40" s="44">
        <v>500</v>
      </c>
      <c r="V40" s="44">
        <v>500</v>
      </c>
      <c r="W40" s="44">
        <v>500</v>
      </c>
      <c r="X40" s="44">
        <v>500</v>
      </c>
      <c r="Y40" s="44">
        <v>500</v>
      </c>
      <c r="Z40" s="44">
        <v>500</v>
      </c>
      <c r="AA40" s="44">
        <v>500</v>
      </c>
      <c r="AB40" s="44">
        <v>500</v>
      </c>
      <c r="AC40" s="44">
        <v>500</v>
      </c>
      <c r="AD40" s="44">
        <v>500</v>
      </c>
      <c r="AE40" s="44">
        <v>500</v>
      </c>
      <c r="AF40" s="44">
        <v>500</v>
      </c>
      <c r="AG40" s="44">
        <v>500</v>
      </c>
      <c r="AH40" s="44">
        <v>500</v>
      </c>
      <c r="AI40" s="44">
        <v>500</v>
      </c>
      <c r="AJ40" s="44">
        <v>500</v>
      </c>
      <c r="AK40" s="44">
        <v>500</v>
      </c>
      <c r="AL40" s="44">
        <v>500</v>
      </c>
      <c r="AM40" s="44">
        <v>500</v>
      </c>
    </row>
    <row r="41" spans="2:39" x14ac:dyDescent="0.25">
      <c r="B41" t="str">
        <f t="shared" si="0"/>
        <v>Prodotto 16</v>
      </c>
      <c r="D41" s="44">
        <v>500</v>
      </c>
      <c r="E41" s="44">
        <v>500</v>
      </c>
      <c r="F41" s="44">
        <v>500</v>
      </c>
      <c r="G41" s="44">
        <v>500</v>
      </c>
      <c r="H41" s="44">
        <v>500</v>
      </c>
      <c r="I41" s="44">
        <v>500</v>
      </c>
      <c r="J41" s="44">
        <v>500</v>
      </c>
      <c r="K41" s="44">
        <v>500</v>
      </c>
      <c r="L41" s="44">
        <v>500</v>
      </c>
      <c r="M41" s="44">
        <v>500</v>
      </c>
      <c r="N41" s="44">
        <v>500</v>
      </c>
      <c r="O41" s="44">
        <v>500</v>
      </c>
      <c r="P41" s="44">
        <v>500</v>
      </c>
      <c r="Q41" s="44">
        <v>500</v>
      </c>
      <c r="R41" s="44">
        <v>500</v>
      </c>
      <c r="S41" s="44">
        <v>500</v>
      </c>
      <c r="T41" s="44">
        <v>500</v>
      </c>
      <c r="U41" s="44">
        <v>500</v>
      </c>
      <c r="V41" s="44">
        <v>500</v>
      </c>
      <c r="W41" s="44">
        <v>500</v>
      </c>
      <c r="X41" s="44">
        <v>500</v>
      </c>
      <c r="Y41" s="44">
        <v>500</v>
      </c>
      <c r="Z41" s="44">
        <v>500</v>
      </c>
      <c r="AA41" s="44">
        <v>500</v>
      </c>
      <c r="AB41" s="44">
        <v>500</v>
      </c>
      <c r="AC41" s="44">
        <v>500</v>
      </c>
      <c r="AD41" s="44">
        <v>500</v>
      </c>
      <c r="AE41" s="44">
        <v>500</v>
      </c>
      <c r="AF41" s="44">
        <v>500</v>
      </c>
      <c r="AG41" s="44">
        <v>500</v>
      </c>
      <c r="AH41" s="44">
        <v>500</v>
      </c>
      <c r="AI41" s="44">
        <v>500</v>
      </c>
      <c r="AJ41" s="44">
        <v>500</v>
      </c>
      <c r="AK41" s="44">
        <v>500</v>
      </c>
      <c r="AL41" s="44">
        <v>500</v>
      </c>
      <c r="AM41" s="44">
        <v>500</v>
      </c>
    </row>
    <row r="42" spans="2:39" x14ac:dyDescent="0.25">
      <c r="B42" t="str">
        <f t="shared" si="0"/>
        <v>Prodotto 17</v>
      </c>
      <c r="D42" s="44">
        <v>500</v>
      </c>
      <c r="E42" s="44">
        <v>500</v>
      </c>
      <c r="F42" s="44">
        <v>500</v>
      </c>
      <c r="G42" s="44">
        <v>500</v>
      </c>
      <c r="H42" s="44">
        <v>500</v>
      </c>
      <c r="I42" s="44">
        <v>500</v>
      </c>
      <c r="J42" s="44">
        <v>500</v>
      </c>
      <c r="K42" s="44">
        <v>500</v>
      </c>
      <c r="L42" s="44">
        <v>500</v>
      </c>
      <c r="M42" s="44">
        <v>500</v>
      </c>
      <c r="N42" s="44">
        <v>500</v>
      </c>
      <c r="O42" s="44">
        <v>500</v>
      </c>
      <c r="P42" s="44">
        <v>500</v>
      </c>
      <c r="Q42" s="44">
        <v>500</v>
      </c>
      <c r="R42" s="44">
        <v>500</v>
      </c>
      <c r="S42" s="44">
        <v>500</v>
      </c>
      <c r="T42" s="44">
        <v>500</v>
      </c>
      <c r="U42" s="44">
        <v>500</v>
      </c>
      <c r="V42" s="44">
        <v>500</v>
      </c>
      <c r="W42" s="44">
        <v>500</v>
      </c>
      <c r="X42" s="44">
        <v>500</v>
      </c>
      <c r="Y42" s="44">
        <v>500</v>
      </c>
      <c r="Z42" s="44">
        <v>500</v>
      </c>
      <c r="AA42" s="44">
        <v>500</v>
      </c>
      <c r="AB42" s="44">
        <v>500</v>
      </c>
      <c r="AC42" s="44">
        <v>500</v>
      </c>
      <c r="AD42" s="44">
        <v>500</v>
      </c>
      <c r="AE42" s="44">
        <v>500</v>
      </c>
      <c r="AF42" s="44">
        <v>500</v>
      </c>
      <c r="AG42" s="44">
        <v>500</v>
      </c>
      <c r="AH42" s="44">
        <v>500</v>
      </c>
      <c r="AI42" s="44">
        <v>500</v>
      </c>
      <c r="AJ42" s="44">
        <v>500</v>
      </c>
      <c r="AK42" s="44">
        <v>500</v>
      </c>
      <c r="AL42" s="44">
        <v>500</v>
      </c>
      <c r="AM42" s="44">
        <v>500</v>
      </c>
    </row>
    <row r="43" spans="2:39" x14ac:dyDescent="0.25">
      <c r="B43" t="str">
        <f t="shared" si="0"/>
        <v>Prodotto 18</v>
      </c>
      <c r="D43" s="44">
        <v>5000</v>
      </c>
      <c r="E43" s="44">
        <v>5000</v>
      </c>
      <c r="F43" s="44">
        <v>5000</v>
      </c>
      <c r="G43" s="44">
        <v>5000</v>
      </c>
      <c r="H43" s="44">
        <v>5000</v>
      </c>
      <c r="I43" s="44">
        <v>5000</v>
      </c>
      <c r="J43" s="44">
        <v>5000</v>
      </c>
      <c r="K43" s="44">
        <v>5000</v>
      </c>
      <c r="L43" s="44">
        <v>5000</v>
      </c>
      <c r="M43" s="44">
        <v>5000</v>
      </c>
      <c r="N43" s="44">
        <v>5000</v>
      </c>
      <c r="O43" s="44">
        <v>5000</v>
      </c>
      <c r="P43" s="44">
        <v>5000</v>
      </c>
      <c r="Q43" s="44">
        <v>5000</v>
      </c>
      <c r="R43" s="44">
        <v>5000</v>
      </c>
      <c r="S43" s="44">
        <v>5000</v>
      </c>
      <c r="T43" s="44">
        <v>5000</v>
      </c>
      <c r="U43" s="44">
        <v>5000</v>
      </c>
      <c r="V43" s="44">
        <v>5000</v>
      </c>
      <c r="W43" s="44">
        <v>5000</v>
      </c>
      <c r="X43" s="44">
        <v>5000</v>
      </c>
      <c r="Y43" s="44">
        <v>5000</v>
      </c>
      <c r="Z43" s="44">
        <v>5000</v>
      </c>
      <c r="AA43" s="44">
        <v>5000</v>
      </c>
      <c r="AB43" s="44">
        <v>5000</v>
      </c>
      <c r="AC43" s="44">
        <v>5000</v>
      </c>
      <c r="AD43" s="44">
        <v>5000</v>
      </c>
      <c r="AE43" s="44">
        <v>5000</v>
      </c>
      <c r="AF43" s="44">
        <v>5000</v>
      </c>
      <c r="AG43" s="44">
        <v>5000</v>
      </c>
      <c r="AH43" s="44">
        <v>5000</v>
      </c>
      <c r="AI43" s="44">
        <v>5000</v>
      </c>
      <c r="AJ43" s="44">
        <v>5000</v>
      </c>
      <c r="AK43" s="44">
        <v>5000</v>
      </c>
      <c r="AL43" s="44">
        <v>5000</v>
      </c>
      <c r="AM43" s="44">
        <v>5000</v>
      </c>
    </row>
    <row r="44" spans="2:39" x14ac:dyDescent="0.25">
      <c r="B44" t="str">
        <f t="shared" si="0"/>
        <v>Prodotto 19</v>
      </c>
      <c r="D44" s="44">
        <v>3000</v>
      </c>
      <c r="E44" s="44">
        <v>3000</v>
      </c>
      <c r="F44" s="44">
        <v>3000</v>
      </c>
      <c r="G44" s="44">
        <v>3000</v>
      </c>
      <c r="H44" s="44">
        <v>3000</v>
      </c>
      <c r="I44" s="44">
        <v>3000</v>
      </c>
      <c r="J44" s="44">
        <v>3000</v>
      </c>
      <c r="K44" s="44">
        <v>3000</v>
      </c>
      <c r="L44" s="44">
        <v>3000</v>
      </c>
      <c r="M44" s="44">
        <v>3000</v>
      </c>
      <c r="N44" s="44">
        <v>3000</v>
      </c>
      <c r="O44" s="44">
        <v>3000</v>
      </c>
      <c r="P44" s="44">
        <v>3000</v>
      </c>
      <c r="Q44" s="44">
        <v>3000</v>
      </c>
      <c r="R44" s="44">
        <v>3000</v>
      </c>
      <c r="S44" s="44">
        <v>3000</v>
      </c>
      <c r="T44" s="44">
        <v>3000</v>
      </c>
      <c r="U44" s="44">
        <v>3000</v>
      </c>
      <c r="V44" s="44">
        <v>3000</v>
      </c>
      <c r="W44" s="44">
        <v>3000</v>
      </c>
      <c r="X44" s="44">
        <v>3000</v>
      </c>
      <c r="Y44" s="44">
        <v>3000</v>
      </c>
      <c r="Z44" s="44">
        <v>3000</v>
      </c>
      <c r="AA44" s="44">
        <v>3000</v>
      </c>
      <c r="AB44" s="44">
        <v>3000</v>
      </c>
      <c r="AC44" s="44">
        <v>3000</v>
      </c>
      <c r="AD44" s="44">
        <v>3000</v>
      </c>
      <c r="AE44" s="44">
        <v>3000</v>
      </c>
      <c r="AF44" s="44">
        <v>3000</v>
      </c>
      <c r="AG44" s="44">
        <v>3000</v>
      </c>
      <c r="AH44" s="44">
        <v>3000</v>
      </c>
      <c r="AI44" s="44">
        <v>3000</v>
      </c>
      <c r="AJ44" s="44">
        <v>3000</v>
      </c>
      <c r="AK44" s="44">
        <v>3000</v>
      </c>
      <c r="AL44" s="44">
        <v>3000</v>
      </c>
      <c r="AM44" s="44">
        <v>3000</v>
      </c>
    </row>
    <row r="45" spans="2:39" x14ac:dyDescent="0.25">
      <c r="B45" t="str">
        <f t="shared" si="0"/>
        <v>Prodotto 20</v>
      </c>
      <c r="D45" s="44">
        <v>7000</v>
      </c>
      <c r="E45" s="44">
        <v>7000</v>
      </c>
      <c r="F45" s="44">
        <v>7000</v>
      </c>
      <c r="G45" s="44">
        <v>7000</v>
      </c>
      <c r="H45" s="44">
        <v>7000</v>
      </c>
      <c r="I45" s="44">
        <v>7000</v>
      </c>
      <c r="J45" s="44">
        <v>7000</v>
      </c>
      <c r="K45" s="44">
        <v>7000</v>
      </c>
      <c r="L45" s="44">
        <v>7000</v>
      </c>
      <c r="M45" s="44">
        <v>7000</v>
      </c>
      <c r="N45" s="44">
        <v>7000</v>
      </c>
      <c r="O45" s="44">
        <v>7000</v>
      </c>
      <c r="P45" s="44">
        <v>7000</v>
      </c>
      <c r="Q45" s="44">
        <v>7000</v>
      </c>
      <c r="R45" s="44">
        <v>7000</v>
      </c>
      <c r="S45" s="44">
        <v>7000</v>
      </c>
      <c r="T45" s="44">
        <v>7000</v>
      </c>
      <c r="U45" s="44">
        <v>7000</v>
      </c>
      <c r="V45" s="44">
        <v>7000</v>
      </c>
      <c r="W45" s="44">
        <v>7000</v>
      </c>
      <c r="X45" s="44">
        <v>7000</v>
      </c>
      <c r="Y45" s="44">
        <v>7000</v>
      </c>
      <c r="Z45" s="44">
        <v>7000</v>
      </c>
      <c r="AA45" s="44">
        <v>7000</v>
      </c>
      <c r="AB45" s="44">
        <v>7000</v>
      </c>
      <c r="AC45" s="44">
        <v>7000</v>
      </c>
      <c r="AD45" s="44">
        <v>7000</v>
      </c>
      <c r="AE45" s="44">
        <v>7000</v>
      </c>
      <c r="AF45" s="44">
        <v>7000</v>
      </c>
      <c r="AG45" s="44">
        <v>7000</v>
      </c>
      <c r="AH45" s="44">
        <v>7000</v>
      </c>
      <c r="AI45" s="44">
        <v>7000</v>
      </c>
      <c r="AJ45" s="44">
        <v>7000</v>
      </c>
      <c r="AK45" s="44">
        <v>7000</v>
      </c>
      <c r="AL45" s="44">
        <v>7000</v>
      </c>
      <c r="AM45" s="44">
        <v>7000</v>
      </c>
    </row>
    <row r="47" spans="2:39" x14ac:dyDescent="0.25">
      <c r="B47" s="43" t="s">
        <v>171</v>
      </c>
      <c r="C47" s="20" t="s">
        <v>172</v>
      </c>
      <c r="D47" s="39" t="s">
        <v>180</v>
      </c>
      <c r="E47" s="40">
        <v>41698</v>
      </c>
      <c r="F47" s="40">
        <v>41729</v>
      </c>
      <c r="G47" s="40">
        <v>41759</v>
      </c>
      <c r="H47" s="40">
        <v>41790</v>
      </c>
      <c r="I47" s="40">
        <v>41820</v>
      </c>
      <c r="J47" s="40">
        <v>41851</v>
      </c>
      <c r="K47" s="40">
        <v>41882</v>
      </c>
      <c r="L47" s="40">
        <v>41912</v>
      </c>
      <c r="M47" s="40">
        <v>41943</v>
      </c>
      <c r="N47" s="40">
        <v>41973</v>
      </c>
      <c r="O47" s="40">
        <v>42004</v>
      </c>
      <c r="P47" s="40">
        <v>42035</v>
      </c>
      <c r="Q47" s="40">
        <v>42063</v>
      </c>
      <c r="R47" s="40">
        <v>42094</v>
      </c>
      <c r="S47" s="40">
        <v>42124</v>
      </c>
      <c r="T47" s="40">
        <v>42155</v>
      </c>
      <c r="U47" s="40">
        <v>42185</v>
      </c>
      <c r="V47" s="40">
        <v>42216</v>
      </c>
      <c r="W47" s="40">
        <v>42247</v>
      </c>
      <c r="X47" s="40">
        <v>42277</v>
      </c>
      <c r="Y47" s="40">
        <v>42308</v>
      </c>
      <c r="Z47" s="40">
        <v>42338</v>
      </c>
      <c r="AA47" s="40">
        <v>42369</v>
      </c>
      <c r="AB47" s="40">
        <v>42400</v>
      </c>
      <c r="AC47" s="40">
        <v>42429</v>
      </c>
      <c r="AD47" s="40">
        <v>42460</v>
      </c>
      <c r="AE47" s="40">
        <v>42490</v>
      </c>
      <c r="AF47" s="40">
        <v>42521</v>
      </c>
      <c r="AG47" s="40">
        <v>42551</v>
      </c>
      <c r="AH47" s="40">
        <v>42582</v>
      </c>
      <c r="AI47" s="40">
        <v>42613</v>
      </c>
      <c r="AJ47" s="40">
        <v>42643</v>
      </c>
      <c r="AK47" s="40">
        <v>42674</v>
      </c>
      <c r="AL47" s="40">
        <v>42704</v>
      </c>
      <c r="AM47" s="40">
        <v>42735</v>
      </c>
    </row>
    <row r="48" spans="2:39" x14ac:dyDescent="0.25">
      <c r="B48" t="str">
        <f>+B4</f>
        <v>Prodotto 1</v>
      </c>
      <c r="C48" s="42">
        <v>60</v>
      </c>
      <c r="D48" s="45">
        <f>+($C48/30)*D26</f>
        <v>10000</v>
      </c>
      <c r="E48" s="45">
        <f>+($C48/30)*E26</f>
        <v>10000</v>
      </c>
      <c r="F48" s="45">
        <f t="shared" ref="F48:AM55" si="1">+($C48/30)*F26</f>
        <v>10000</v>
      </c>
      <c r="G48" s="45">
        <f t="shared" si="1"/>
        <v>10000</v>
      </c>
      <c r="H48" s="45">
        <f t="shared" si="1"/>
        <v>10000</v>
      </c>
      <c r="I48" s="45">
        <f t="shared" si="1"/>
        <v>10000</v>
      </c>
      <c r="J48" s="45">
        <f t="shared" si="1"/>
        <v>10000</v>
      </c>
      <c r="K48" s="45">
        <f t="shared" si="1"/>
        <v>10000</v>
      </c>
      <c r="L48" s="45">
        <f t="shared" si="1"/>
        <v>10000</v>
      </c>
      <c r="M48" s="45">
        <f t="shared" si="1"/>
        <v>10000</v>
      </c>
      <c r="N48" s="45">
        <f t="shared" si="1"/>
        <v>10000</v>
      </c>
      <c r="O48" s="45">
        <f t="shared" si="1"/>
        <v>10000</v>
      </c>
      <c r="P48" s="45">
        <f t="shared" si="1"/>
        <v>10000</v>
      </c>
      <c r="Q48" s="45">
        <f t="shared" si="1"/>
        <v>10000</v>
      </c>
      <c r="R48" s="45">
        <f t="shared" si="1"/>
        <v>10000</v>
      </c>
      <c r="S48" s="45">
        <f t="shared" si="1"/>
        <v>10000</v>
      </c>
      <c r="T48" s="45">
        <f t="shared" si="1"/>
        <v>10000</v>
      </c>
      <c r="U48" s="45">
        <f t="shared" si="1"/>
        <v>10000</v>
      </c>
      <c r="V48" s="45">
        <f t="shared" si="1"/>
        <v>10000</v>
      </c>
      <c r="W48" s="45">
        <f t="shared" si="1"/>
        <v>10000</v>
      </c>
      <c r="X48" s="45">
        <f t="shared" si="1"/>
        <v>10000</v>
      </c>
      <c r="Y48" s="45">
        <f t="shared" si="1"/>
        <v>10000</v>
      </c>
      <c r="Z48" s="45">
        <f t="shared" si="1"/>
        <v>10000</v>
      </c>
      <c r="AA48" s="45">
        <f t="shared" si="1"/>
        <v>10000</v>
      </c>
      <c r="AB48" s="45">
        <f t="shared" si="1"/>
        <v>10000</v>
      </c>
      <c r="AC48" s="45">
        <f t="shared" si="1"/>
        <v>10000</v>
      </c>
      <c r="AD48" s="45">
        <f t="shared" si="1"/>
        <v>10000</v>
      </c>
      <c r="AE48" s="45">
        <f t="shared" si="1"/>
        <v>10000</v>
      </c>
      <c r="AF48" s="45">
        <f t="shared" si="1"/>
        <v>10000</v>
      </c>
      <c r="AG48" s="45">
        <f t="shared" si="1"/>
        <v>10000</v>
      </c>
      <c r="AH48" s="45">
        <f t="shared" si="1"/>
        <v>10000</v>
      </c>
      <c r="AI48" s="45">
        <f t="shared" si="1"/>
        <v>10000</v>
      </c>
      <c r="AJ48" s="45">
        <f t="shared" si="1"/>
        <v>10000</v>
      </c>
      <c r="AK48" s="45">
        <f t="shared" si="1"/>
        <v>10000</v>
      </c>
      <c r="AL48" s="45">
        <f t="shared" si="1"/>
        <v>10000</v>
      </c>
      <c r="AM48" s="45">
        <f t="shared" si="1"/>
        <v>10000</v>
      </c>
    </row>
    <row r="49" spans="2:39" x14ac:dyDescent="0.25">
      <c r="B49" t="str">
        <f t="shared" ref="B49:B67" si="2">+B5</f>
        <v>Prodotto 2</v>
      </c>
      <c r="C49" s="42">
        <v>30</v>
      </c>
      <c r="D49" s="45">
        <f t="shared" ref="D49:S64" si="3">+($C49/30)*D27</f>
        <v>3000</v>
      </c>
      <c r="E49" s="45">
        <f t="shared" si="3"/>
        <v>3000</v>
      </c>
      <c r="F49" s="45">
        <f t="shared" si="1"/>
        <v>3000</v>
      </c>
      <c r="G49" s="45">
        <f t="shared" si="1"/>
        <v>3000</v>
      </c>
      <c r="H49" s="45">
        <f t="shared" si="1"/>
        <v>3000</v>
      </c>
      <c r="I49" s="45">
        <f t="shared" si="1"/>
        <v>3000</v>
      </c>
      <c r="J49" s="45">
        <f t="shared" si="1"/>
        <v>3000</v>
      </c>
      <c r="K49" s="45">
        <f t="shared" si="1"/>
        <v>3000</v>
      </c>
      <c r="L49" s="45">
        <f t="shared" si="1"/>
        <v>3000</v>
      </c>
      <c r="M49" s="45">
        <f t="shared" si="1"/>
        <v>3000</v>
      </c>
      <c r="N49" s="45">
        <f t="shared" si="1"/>
        <v>3000</v>
      </c>
      <c r="O49" s="45">
        <f t="shared" si="1"/>
        <v>3000</v>
      </c>
      <c r="P49" s="45">
        <f t="shared" si="1"/>
        <v>3000</v>
      </c>
      <c r="Q49" s="45">
        <f t="shared" si="1"/>
        <v>3000</v>
      </c>
      <c r="R49" s="45">
        <f t="shared" si="1"/>
        <v>3000</v>
      </c>
      <c r="S49" s="45">
        <f t="shared" si="1"/>
        <v>3000</v>
      </c>
      <c r="T49" s="45">
        <f t="shared" si="1"/>
        <v>3000</v>
      </c>
      <c r="U49" s="45">
        <f t="shared" si="1"/>
        <v>3000</v>
      </c>
      <c r="V49" s="45">
        <f t="shared" si="1"/>
        <v>3000</v>
      </c>
      <c r="W49" s="45">
        <f t="shared" si="1"/>
        <v>3000</v>
      </c>
      <c r="X49" s="45">
        <f t="shared" si="1"/>
        <v>3000</v>
      </c>
      <c r="Y49" s="45">
        <f t="shared" si="1"/>
        <v>3000</v>
      </c>
      <c r="Z49" s="45">
        <f t="shared" si="1"/>
        <v>3000</v>
      </c>
      <c r="AA49" s="45">
        <f t="shared" si="1"/>
        <v>3000</v>
      </c>
      <c r="AB49" s="45">
        <f t="shared" si="1"/>
        <v>3000</v>
      </c>
      <c r="AC49" s="45">
        <f t="shared" si="1"/>
        <v>3000</v>
      </c>
      <c r="AD49" s="45">
        <f t="shared" si="1"/>
        <v>3000</v>
      </c>
      <c r="AE49" s="45">
        <f t="shared" si="1"/>
        <v>3000</v>
      </c>
      <c r="AF49" s="45">
        <f t="shared" si="1"/>
        <v>3000</v>
      </c>
      <c r="AG49" s="45">
        <f t="shared" si="1"/>
        <v>3000</v>
      </c>
      <c r="AH49" s="45">
        <f t="shared" si="1"/>
        <v>3000</v>
      </c>
      <c r="AI49" s="45">
        <f t="shared" si="1"/>
        <v>3000</v>
      </c>
      <c r="AJ49" s="45">
        <f t="shared" si="1"/>
        <v>3000</v>
      </c>
      <c r="AK49" s="45">
        <f t="shared" si="1"/>
        <v>3000</v>
      </c>
      <c r="AL49" s="45">
        <f t="shared" si="1"/>
        <v>3000</v>
      </c>
      <c r="AM49" s="45">
        <f t="shared" si="1"/>
        <v>3000</v>
      </c>
    </row>
    <row r="50" spans="2:39" x14ac:dyDescent="0.25">
      <c r="B50" t="str">
        <f t="shared" si="2"/>
        <v>Prodotto 3</v>
      </c>
      <c r="C50" s="42">
        <v>30</v>
      </c>
      <c r="D50" s="45">
        <f t="shared" si="3"/>
        <v>7000</v>
      </c>
      <c r="E50" s="45">
        <f t="shared" si="3"/>
        <v>7000</v>
      </c>
      <c r="F50" s="45">
        <f t="shared" si="1"/>
        <v>7000</v>
      </c>
      <c r="G50" s="45">
        <f t="shared" si="1"/>
        <v>7000</v>
      </c>
      <c r="H50" s="45">
        <f t="shared" si="1"/>
        <v>7000</v>
      </c>
      <c r="I50" s="45">
        <f t="shared" si="1"/>
        <v>7000</v>
      </c>
      <c r="J50" s="45">
        <f t="shared" si="1"/>
        <v>7000</v>
      </c>
      <c r="K50" s="45">
        <f t="shared" si="1"/>
        <v>7000</v>
      </c>
      <c r="L50" s="45">
        <f t="shared" si="1"/>
        <v>7000</v>
      </c>
      <c r="M50" s="45">
        <f t="shared" si="1"/>
        <v>7000</v>
      </c>
      <c r="N50" s="45">
        <f t="shared" si="1"/>
        <v>7000</v>
      </c>
      <c r="O50" s="45">
        <f t="shared" si="1"/>
        <v>7000</v>
      </c>
      <c r="P50" s="45">
        <f t="shared" si="1"/>
        <v>7000</v>
      </c>
      <c r="Q50" s="45">
        <f t="shared" si="1"/>
        <v>7000</v>
      </c>
      <c r="R50" s="45">
        <f t="shared" si="1"/>
        <v>7000</v>
      </c>
      <c r="S50" s="45">
        <f t="shared" si="1"/>
        <v>7000</v>
      </c>
      <c r="T50" s="45">
        <f t="shared" si="1"/>
        <v>7000</v>
      </c>
      <c r="U50" s="45">
        <f t="shared" si="1"/>
        <v>7000</v>
      </c>
      <c r="V50" s="45">
        <f t="shared" si="1"/>
        <v>7000</v>
      </c>
      <c r="W50" s="45">
        <f t="shared" si="1"/>
        <v>7000</v>
      </c>
      <c r="X50" s="45">
        <f t="shared" si="1"/>
        <v>7000</v>
      </c>
      <c r="Y50" s="45">
        <f t="shared" si="1"/>
        <v>7000</v>
      </c>
      <c r="Z50" s="45">
        <f t="shared" si="1"/>
        <v>7000</v>
      </c>
      <c r="AA50" s="45">
        <f t="shared" si="1"/>
        <v>7000</v>
      </c>
      <c r="AB50" s="45">
        <f t="shared" si="1"/>
        <v>7000</v>
      </c>
      <c r="AC50" s="45">
        <f t="shared" si="1"/>
        <v>7000</v>
      </c>
      <c r="AD50" s="45">
        <f t="shared" si="1"/>
        <v>7000</v>
      </c>
      <c r="AE50" s="45">
        <f t="shared" si="1"/>
        <v>7000</v>
      </c>
      <c r="AF50" s="45">
        <f t="shared" si="1"/>
        <v>7000</v>
      </c>
      <c r="AG50" s="45">
        <f t="shared" si="1"/>
        <v>7000</v>
      </c>
      <c r="AH50" s="45">
        <f t="shared" si="1"/>
        <v>7000</v>
      </c>
      <c r="AI50" s="45">
        <f t="shared" si="1"/>
        <v>7000</v>
      </c>
      <c r="AJ50" s="45">
        <f t="shared" si="1"/>
        <v>7000</v>
      </c>
      <c r="AK50" s="45">
        <f t="shared" si="1"/>
        <v>7000</v>
      </c>
      <c r="AL50" s="45">
        <f t="shared" si="1"/>
        <v>7000</v>
      </c>
      <c r="AM50" s="45">
        <f t="shared" si="1"/>
        <v>7000</v>
      </c>
    </row>
    <row r="51" spans="2:39" x14ac:dyDescent="0.25">
      <c r="B51" t="str">
        <f t="shared" si="2"/>
        <v>Prodotto 4</v>
      </c>
      <c r="C51" s="42">
        <v>30</v>
      </c>
      <c r="D51" s="45">
        <f t="shared" si="3"/>
        <v>2000</v>
      </c>
      <c r="E51" s="45">
        <f t="shared" si="3"/>
        <v>2000</v>
      </c>
      <c r="F51" s="45">
        <f t="shared" si="1"/>
        <v>2000</v>
      </c>
      <c r="G51" s="45">
        <f t="shared" si="1"/>
        <v>2000</v>
      </c>
      <c r="H51" s="45">
        <f t="shared" si="1"/>
        <v>2000</v>
      </c>
      <c r="I51" s="45">
        <f t="shared" si="1"/>
        <v>2000</v>
      </c>
      <c r="J51" s="45">
        <f t="shared" si="1"/>
        <v>2000</v>
      </c>
      <c r="K51" s="45">
        <f t="shared" si="1"/>
        <v>2000</v>
      </c>
      <c r="L51" s="45">
        <f t="shared" si="1"/>
        <v>2000</v>
      </c>
      <c r="M51" s="45">
        <f t="shared" si="1"/>
        <v>2000</v>
      </c>
      <c r="N51" s="45">
        <f t="shared" si="1"/>
        <v>2000</v>
      </c>
      <c r="O51" s="45">
        <f t="shared" si="1"/>
        <v>2000</v>
      </c>
      <c r="P51" s="45">
        <f t="shared" si="1"/>
        <v>2000</v>
      </c>
      <c r="Q51" s="45">
        <f t="shared" si="1"/>
        <v>2000</v>
      </c>
      <c r="R51" s="45">
        <f t="shared" si="1"/>
        <v>2000</v>
      </c>
      <c r="S51" s="45">
        <f t="shared" si="1"/>
        <v>2000</v>
      </c>
      <c r="T51" s="45">
        <f t="shared" si="1"/>
        <v>2000</v>
      </c>
      <c r="U51" s="45">
        <f t="shared" si="1"/>
        <v>2000</v>
      </c>
      <c r="V51" s="45">
        <f t="shared" si="1"/>
        <v>2000</v>
      </c>
      <c r="W51" s="45">
        <f t="shared" si="1"/>
        <v>2000</v>
      </c>
      <c r="X51" s="45">
        <f t="shared" si="1"/>
        <v>2000</v>
      </c>
      <c r="Y51" s="45">
        <f t="shared" si="1"/>
        <v>2000</v>
      </c>
      <c r="Z51" s="45">
        <f t="shared" si="1"/>
        <v>2000</v>
      </c>
      <c r="AA51" s="45">
        <f t="shared" si="1"/>
        <v>2000</v>
      </c>
      <c r="AB51" s="45">
        <f t="shared" si="1"/>
        <v>2000</v>
      </c>
      <c r="AC51" s="45">
        <f t="shared" si="1"/>
        <v>2000</v>
      </c>
      <c r="AD51" s="45">
        <f t="shared" si="1"/>
        <v>2000</v>
      </c>
      <c r="AE51" s="45">
        <f t="shared" si="1"/>
        <v>2000</v>
      </c>
      <c r="AF51" s="45">
        <f t="shared" si="1"/>
        <v>2000</v>
      </c>
      <c r="AG51" s="45">
        <f t="shared" si="1"/>
        <v>2000</v>
      </c>
      <c r="AH51" s="45">
        <f t="shared" si="1"/>
        <v>2000</v>
      </c>
      <c r="AI51" s="45">
        <f t="shared" si="1"/>
        <v>2000</v>
      </c>
      <c r="AJ51" s="45">
        <f t="shared" si="1"/>
        <v>2000</v>
      </c>
      <c r="AK51" s="45">
        <f t="shared" si="1"/>
        <v>2000</v>
      </c>
      <c r="AL51" s="45">
        <f t="shared" si="1"/>
        <v>2000</v>
      </c>
      <c r="AM51" s="45">
        <f t="shared" si="1"/>
        <v>2000</v>
      </c>
    </row>
    <row r="52" spans="2:39" x14ac:dyDescent="0.25">
      <c r="B52" t="str">
        <f t="shared" si="2"/>
        <v>Prodotto 5</v>
      </c>
      <c r="C52" s="42">
        <v>60</v>
      </c>
      <c r="D52" s="45">
        <f t="shared" si="3"/>
        <v>1000</v>
      </c>
      <c r="E52" s="45">
        <f t="shared" si="3"/>
        <v>1000</v>
      </c>
      <c r="F52" s="45">
        <f t="shared" si="1"/>
        <v>1000</v>
      </c>
      <c r="G52" s="45">
        <f t="shared" si="1"/>
        <v>1000</v>
      </c>
      <c r="H52" s="45">
        <f t="shared" si="1"/>
        <v>1000</v>
      </c>
      <c r="I52" s="45">
        <f t="shared" si="1"/>
        <v>1000</v>
      </c>
      <c r="J52" s="45">
        <f t="shared" si="1"/>
        <v>1000</v>
      </c>
      <c r="K52" s="45">
        <f t="shared" si="1"/>
        <v>1000</v>
      </c>
      <c r="L52" s="45">
        <f t="shared" si="1"/>
        <v>1000</v>
      </c>
      <c r="M52" s="45">
        <f t="shared" si="1"/>
        <v>1000</v>
      </c>
      <c r="N52" s="45">
        <f t="shared" si="1"/>
        <v>1000</v>
      </c>
      <c r="O52" s="45">
        <f t="shared" si="1"/>
        <v>1000</v>
      </c>
      <c r="P52" s="45">
        <f t="shared" si="1"/>
        <v>1000</v>
      </c>
      <c r="Q52" s="45">
        <f t="shared" si="1"/>
        <v>1000</v>
      </c>
      <c r="R52" s="45">
        <f t="shared" si="1"/>
        <v>1000</v>
      </c>
      <c r="S52" s="45">
        <f t="shared" si="1"/>
        <v>1000</v>
      </c>
      <c r="T52" s="45">
        <f t="shared" si="1"/>
        <v>1000</v>
      </c>
      <c r="U52" s="45">
        <f t="shared" si="1"/>
        <v>1000</v>
      </c>
      <c r="V52" s="45">
        <f t="shared" si="1"/>
        <v>1000</v>
      </c>
      <c r="W52" s="45">
        <f t="shared" si="1"/>
        <v>1000</v>
      </c>
      <c r="X52" s="45">
        <f t="shared" si="1"/>
        <v>1000</v>
      </c>
      <c r="Y52" s="45">
        <f t="shared" si="1"/>
        <v>1000</v>
      </c>
      <c r="Z52" s="45">
        <f t="shared" si="1"/>
        <v>1000</v>
      </c>
      <c r="AA52" s="45">
        <f t="shared" si="1"/>
        <v>1000</v>
      </c>
      <c r="AB52" s="45">
        <f t="shared" si="1"/>
        <v>1000</v>
      </c>
      <c r="AC52" s="45">
        <f t="shared" si="1"/>
        <v>1000</v>
      </c>
      <c r="AD52" s="45">
        <f t="shared" si="1"/>
        <v>1000</v>
      </c>
      <c r="AE52" s="45">
        <f t="shared" si="1"/>
        <v>1000</v>
      </c>
      <c r="AF52" s="45">
        <f t="shared" si="1"/>
        <v>1000</v>
      </c>
      <c r="AG52" s="45">
        <f t="shared" si="1"/>
        <v>1000</v>
      </c>
      <c r="AH52" s="45">
        <f t="shared" si="1"/>
        <v>1000</v>
      </c>
      <c r="AI52" s="45">
        <f t="shared" si="1"/>
        <v>1000</v>
      </c>
      <c r="AJ52" s="45">
        <f t="shared" si="1"/>
        <v>1000</v>
      </c>
      <c r="AK52" s="45">
        <f t="shared" si="1"/>
        <v>1000</v>
      </c>
      <c r="AL52" s="45">
        <f t="shared" si="1"/>
        <v>1000</v>
      </c>
      <c r="AM52" s="45">
        <f t="shared" si="1"/>
        <v>1000</v>
      </c>
    </row>
    <row r="53" spans="2:39" x14ac:dyDescent="0.25">
      <c r="B53" t="str">
        <f t="shared" si="2"/>
        <v>Prodotto 6</v>
      </c>
      <c r="C53" s="42">
        <v>30</v>
      </c>
      <c r="D53" s="45">
        <f t="shared" si="3"/>
        <v>6000</v>
      </c>
      <c r="E53" s="45">
        <f t="shared" si="3"/>
        <v>6000</v>
      </c>
      <c r="F53" s="45">
        <f t="shared" si="1"/>
        <v>6000</v>
      </c>
      <c r="G53" s="45">
        <f t="shared" si="1"/>
        <v>6000</v>
      </c>
      <c r="H53" s="45">
        <f t="shared" si="1"/>
        <v>6000</v>
      </c>
      <c r="I53" s="45">
        <f t="shared" si="1"/>
        <v>6000</v>
      </c>
      <c r="J53" s="45">
        <f t="shared" si="1"/>
        <v>6000</v>
      </c>
      <c r="K53" s="45">
        <f t="shared" si="1"/>
        <v>6000</v>
      </c>
      <c r="L53" s="45">
        <f t="shared" si="1"/>
        <v>6000</v>
      </c>
      <c r="M53" s="45">
        <f t="shared" si="1"/>
        <v>6000</v>
      </c>
      <c r="N53" s="45">
        <f t="shared" si="1"/>
        <v>6000</v>
      </c>
      <c r="O53" s="45">
        <f t="shared" si="1"/>
        <v>6000</v>
      </c>
      <c r="P53" s="45">
        <f t="shared" si="1"/>
        <v>6000</v>
      </c>
      <c r="Q53" s="45">
        <f t="shared" si="1"/>
        <v>6000</v>
      </c>
      <c r="R53" s="45">
        <f t="shared" si="1"/>
        <v>6000</v>
      </c>
      <c r="S53" s="45">
        <f t="shared" si="1"/>
        <v>6000</v>
      </c>
      <c r="T53" s="45">
        <f t="shared" si="1"/>
        <v>6000</v>
      </c>
      <c r="U53" s="45">
        <f t="shared" si="1"/>
        <v>6000</v>
      </c>
      <c r="V53" s="45">
        <f t="shared" si="1"/>
        <v>6000</v>
      </c>
      <c r="W53" s="45">
        <f t="shared" si="1"/>
        <v>6000</v>
      </c>
      <c r="X53" s="45">
        <f t="shared" si="1"/>
        <v>6000</v>
      </c>
      <c r="Y53" s="45">
        <f t="shared" si="1"/>
        <v>6000</v>
      </c>
      <c r="Z53" s="45">
        <f t="shared" si="1"/>
        <v>6000</v>
      </c>
      <c r="AA53" s="45">
        <f t="shared" si="1"/>
        <v>6000</v>
      </c>
      <c r="AB53" s="45">
        <f t="shared" si="1"/>
        <v>6000</v>
      </c>
      <c r="AC53" s="45">
        <f t="shared" si="1"/>
        <v>6000</v>
      </c>
      <c r="AD53" s="45">
        <f t="shared" si="1"/>
        <v>6000</v>
      </c>
      <c r="AE53" s="45">
        <f t="shared" si="1"/>
        <v>6000</v>
      </c>
      <c r="AF53" s="45">
        <f t="shared" si="1"/>
        <v>6000</v>
      </c>
      <c r="AG53" s="45">
        <f t="shared" si="1"/>
        <v>6000</v>
      </c>
      <c r="AH53" s="45">
        <f t="shared" si="1"/>
        <v>6000</v>
      </c>
      <c r="AI53" s="45">
        <f t="shared" si="1"/>
        <v>6000</v>
      </c>
      <c r="AJ53" s="45">
        <f t="shared" si="1"/>
        <v>6000</v>
      </c>
      <c r="AK53" s="45">
        <f t="shared" si="1"/>
        <v>6000</v>
      </c>
      <c r="AL53" s="45">
        <f t="shared" si="1"/>
        <v>6000</v>
      </c>
      <c r="AM53" s="45">
        <f t="shared" si="1"/>
        <v>6000</v>
      </c>
    </row>
    <row r="54" spans="2:39" x14ac:dyDescent="0.25">
      <c r="B54" t="str">
        <f t="shared" si="2"/>
        <v>Prodotto 7</v>
      </c>
      <c r="C54" s="42">
        <v>0</v>
      </c>
      <c r="D54" s="45">
        <f t="shared" si="3"/>
        <v>0</v>
      </c>
      <c r="E54" s="45">
        <f t="shared" si="3"/>
        <v>0</v>
      </c>
      <c r="F54" s="45">
        <f t="shared" si="1"/>
        <v>0</v>
      </c>
      <c r="G54" s="45">
        <f t="shared" si="1"/>
        <v>0</v>
      </c>
      <c r="H54" s="45">
        <f t="shared" si="1"/>
        <v>0</v>
      </c>
      <c r="I54" s="45">
        <f t="shared" si="1"/>
        <v>0</v>
      </c>
      <c r="J54" s="45">
        <f t="shared" si="1"/>
        <v>0</v>
      </c>
      <c r="K54" s="45">
        <f t="shared" si="1"/>
        <v>0</v>
      </c>
      <c r="L54" s="45">
        <f t="shared" si="1"/>
        <v>0</v>
      </c>
      <c r="M54" s="45">
        <f t="shared" si="1"/>
        <v>0</v>
      </c>
      <c r="N54" s="45">
        <f t="shared" si="1"/>
        <v>0</v>
      </c>
      <c r="O54" s="45">
        <f t="shared" si="1"/>
        <v>0</v>
      </c>
      <c r="P54" s="45">
        <f t="shared" si="1"/>
        <v>0</v>
      </c>
      <c r="Q54" s="45">
        <f t="shared" si="1"/>
        <v>0</v>
      </c>
      <c r="R54" s="45">
        <f t="shared" si="1"/>
        <v>0</v>
      </c>
      <c r="S54" s="45">
        <f t="shared" si="1"/>
        <v>0</v>
      </c>
      <c r="T54" s="45">
        <f t="shared" si="1"/>
        <v>0</v>
      </c>
      <c r="U54" s="45">
        <f t="shared" si="1"/>
        <v>0</v>
      </c>
      <c r="V54" s="45">
        <f t="shared" si="1"/>
        <v>0</v>
      </c>
      <c r="W54" s="45">
        <f t="shared" si="1"/>
        <v>0</v>
      </c>
      <c r="X54" s="45">
        <f t="shared" si="1"/>
        <v>0</v>
      </c>
      <c r="Y54" s="45">
        <f t="shared" si="1"/>
        <v>0</v>
      </c>
      <c r="Z54" s="45">
        <f t="shared" si="1"/>
        <v>0</v>
      </c>
      <c r="AA54" s="45">
        <f t="shared" si="1"/>
        <v>0</v>
      </c>
      <c r="AB54" s="45">
        <f t="shared" si="1"/>
        <v>0</v>
      </c>
      <c r="AC54" s="45">
        <f t="shared" si="1"/>
        <v>0</v>
      </c>
      <c r="AD54" s="45">
        <f t="shared" si="1"/>
        <v>0</v>
      </c>
      <c r="AE54" s="45">
        <f t="shared" si="1"/>
        <v>0</v>
      </c>
      <c r="AF54" s="45">
        <f t="shared" si="1"/>
        <v>0</v>
      </c>
      <c r="AG54" s="45">
        <f t="shared" si="1"/>
        <v>0</v>
      </c>
      <c r="AH54" s="45">
        <f t="shared" si="1"/>
        <v>0</v>
      </c>
      <c r="AI54" s="45">
        <f t="shared" si="1"/>
        <v>0</v>
      </c>
      <c r="AJ54" s="45">
        <f t="shared" si="1"/>
        <v>0</v>
      </c>
      <c r="AK54" s="45">
        <f t="shared" si="1"/>
        <v>0</v>
      </c>
      <c r="AL54" s="45">
        <f t="shared" si="1"/>
        <v>0</v>
      </c>
      <c r="AM54" s="45">
        <f t="shared" si="1"/>
        <v>0</v>
      </c>
    </row>
    <row r="55" spans="2:39" x14ac:dyDescent="0.25">
      <c r="B55" t="str">
        <f t="shared" si="2"/>
        <v>Prodotto 8</v>
      </c>
      <c r="C55" s="42">
        <v>30</v>
      </c>
      <c r="D55" s="45">
        <f t="shared" si="3"/>
        <v>2000</v>
      </c>
      <c r="E55" s="45">
        <f t="shared" si="3"/>
        <v>2000</v>
      </c>
      <c r="F55" s="45">
        <f t="shared" si="1"/>
        <v>2000</v>
      </c>
      <c r="G55" s="45">
        <f t="shared" si="1"/>
        <v>2000</v>
      </c>
      <c r="H55" s="45">
        <f t="shared" si="1"/>
        <v>2000</v>
      </c>
      <c r="I55" s="45">
        <f t="shared" si="1"/>
        <v>2000</v>
      </c>
      <c r="J55" s="45">
        <f t="shared" si="1"/>
        <v>2000</v>
      </c>
      <c r="K55" s="45">
        <f t="shared" si="1"/>
        <v>2000</v>
      </c>
      <c r="L55" s="45">
        <f t="shared" si="1"/>
        <v>2000</v>
      </c>
      <c r="M55" s="45">
        <f t="shared" si="1"/>
        <v>2000</v>
      </c>
      <c r="N55" s="45">
        <f t="shared" si="1"/>
        <v>2000</v>
      </c>
      <c r="O55" s="45">
        <f t="shared" si="1"/>
        <v>2000</v>
      </c>
      <c r="P55" s="45">
        <f t="shared" si="1"/>
        <v>2000</v>
      </c>
      <c r="Q55" s="45">
        <f t="shared" si="1"/>
        <v>2000</v>
      </c>
      <c r="R55" s="45">
        <f t="shared" si="1"/>
        <v>2000</v>
      </c>
      <c r="S55" s="45">
        <f t="shared" si="1"/>
        <v>2000</v>
      </c>
      <c r="T55" s="45">
        <f t="shared" si="1"/>
        <v>2000</v>
      </c>
      <c r="U55" s="45">
        <f t="shared" si="1"/>
        <v>2000</v>
      </c>
      <c r="V55" s="45">
        <f t="shared" si="1"/>
        <v>2000</v>
      </c>
      <c r="W55" s="45">
        <f t="shared" ref="W55:AM55" si="4">+($C55/30)*W33</f>
        <v>2000</v>
      </c>
      <c r="X55" s="45">
        <f t="shared" si="4"/>
        <v>2000</v>
      </c>
      <c r="Y55" s="45">
        <f t="shared" si="4"/>
        <v>2000</v>
      </c>
      <c r="Z55" s="45">
        <f t="shared" si="4"/>
        <v>2000</v>
      </c>
      <c r="AA55" s="45">
        <f t="shared" si="4"/>
        <v>2000</v>
      </c>
      <c r="AB55" s="45">
        <f t="shared" si="4"/>
        <v>2000</v>
      </c>
      <c r="AC55" s="45">
        <f t="shared" si="4"/>
        <v>2000</v>
      </c>
      <c r="AD55" s="45">
        <f t="shared" si="4"/>
        <v>2000</v>
      </c>
      <c r="AE55" s="45">
        <f t="shared" si="4"/>
        <v>2000</v>
      </c>
      <c r="AF55" s="45">
        <f t="shared" si="4"/>
        <v>2000</v>
      </c>
      <c r="AG55" s="45">
        <f t="shared" si="4"/>
        <v>2000</v>
      </c>
      <c r="AH55" s="45">
        <f t="shared" si="4"/>
        <v>2000</v>
      </c>
      <c r="AI55" s="45">
        <f t="shared" si="4"/>
        <v>2000</v>
      </c>
      <c r="AJ55" s="45">
        <f t="shared" si="4"/>
        <v>2000</v>
      </c>
      <c r="AK55" s="45">
        <f t="shared" si="4"/>
        <v>2000</v>
      </c>
      <c r="AL55" s="45">
        <f t="shared" si="4"/>
        <v>2000</v>
      </c>
      <c r="AM55" s="45">
        <f t="shared" si="4"/>
        <v>2000</v>
      </c>
    </row>
    <row r="56" spans="2:39" x14ac:dyDescent="0.25">
      <c r="B56" t="str">
        <f t="shared" si="2"/>
        <v>Prodotto 9</v>
      </c>
      <c r="C56" s="42">
        <v>30</v>
      </c>
      <c r="D56" s="45">
        <f t="shared" si="3"/>
        <v>500</v>
      </c>
      <c r="E56" s="45">
        <f t="shared" si="3"/>
        <v>500</v>
      </c>
      <c r="F56" s="45">
        <f t="shared" si="3"/>
        <v>500</v>
      </c>
      <c r="G56" s="45">
        <f t="shared" si="3"/>
        <v>500</v>
      </c>
      <c r="H56" s="45">
        <f t="shared" si="3"/>
        <v>500</v>
      </c>
      <c r="I56" s="45">
        <f t="shared" si="3"/>
        <v>500</v>
      </c>
      <c r="J56" s="45">
        <f t="shared" si="3"/>
        <v>500</v>
      </c>
      <c r="K56" s="45">
        <f t="shared" si="3"/>
        <v>500</v>
      </c>
      <c r="L56" s="45">
        <f t="shared" si="3"/>
        <v>500</v>
      </c>
      <c r="M56" s="45">
        <f t="shared" si="3"/>
        <v>500</v>
      </c>
      <c r="N56" s="45">
        <f t="shared" si="3"/>
        <v>500</v>
      </c>
      <c r="O56" s="45">
        <f t="shared" si="3"/>
        <v>500</v>
      </c>
      <c r="P56" s="45">
        <f t="shared" si="3"/>
        <v>500</v>
      </c>
      <c r="Q56" s="45">
        <f t="shared" si="3"/>
        <v>500</v>
      </c>
      <c r="R56" s="45">
        <f t="shared" si="3"/>
        <v>500</v>
      </c>
      <c r="S56" s="45">
        <f t="shared" si="3"/>
        <v>500</v>
      </c>
      <c r="T56" s="45">
        <f t="shared" ref="T56:AM64" si="5">+($C56/30)*T34</f>
        <v>500</v>
      </c>
      <c r="U56" s="45">
        <f t="shared" si="5"/>
        <v>500</v>
      </c>
      <c r="V56" s="45">
        <f t="shared" si="5"/>
        <v>500</v>
      </c>
      <c r="W56" s="45">
        <f t="shared" si="5"/>
        <v>500</v>
      </c>
      <c r="X56" s="45">
        <f t="shared" si="5"/>
        <v>500</v>
      </c>
      <c r="Y56" s="45">
        <f t="shared" si="5"/>
        <v>500</v>
      </c>
      <c r="Z56" s="45">
        <f t="shared" si="5"/>
        <v>500</v>
      </c>
      <c r="AA56" s="45">
        <f t="shared" si="5"/>
        <v>500</v>
      </c>
      <c r="AB56" s="45">
        <f t="shared" si="5"/>
        <v>500</v>
      </c>
      <c r="AC56" s="45">
        <f t="shared" si="5"/>
        <v>500</v>
      </c>
      <c r="AD56" s="45">
        <f t="shared" si="5"/>
        <v>500</v>
      </c>
      <c r="AE56" s="45">
        <f t="shared" si="5"/>
        <v>500</v>
      </c>
      <c r="AF56" s="45">
        <f t="shared" si="5"/>
        <v>500</v>
      </c>
      <c r="AG56" s="45">
        <f t="shared" si="5"/>
        <v>500</v>
      </c>
      <c r="AH56" s="45">
        <f t="shared" si="5"/>
        <v>500</v>
      </c>
      <c r="AI56" s="45">
        <f t="shared" si="5"/>
        <v>500</v>
      </c>
      <c r="AJ56" s="45">
        <f t="shared" si="5"/>
        <v>500</v>
      </c>
      <c r="AK56" s="45">
        <f t="shared" si="5"/>
        <v>500</v>
      </c>
      <c r="AL56" s="45">
        <f t="shared" si="5"/>
        <v>500</v>
      </c>
      <c r="AM56" s="45">
        <f t="shared" si="5"/>
        <v>500</v>
      </c>
    </row>
    <row r="57" spans="2:39" x14ac:dyDescent="0.25">
      <c r="B57" t="str">
        <f t="shared" si="2"/>
        <v>Prodotto 10</v>
      </c>
      <c r="C57" s="42">
        <v>30</v>
      </c>
      <c r="D57" s="45">
        <f t="shared" si="3"/>
        <v>6000</v>
      </c>
      <c r="E57" s="45">
        <f t="shared" si="3"/>
        <v>6000</v>
      </c>
      <c r="F57" s="45">
        <f t="shared" si="3"/>
        <v>6000</v>
      </c>
      <c r="G57" s="45">
        <f t="shared" si="3"/>
        <v>6000</v>
      </c>
      <c r="H57" s="45">
        <f t="shared" si="3"/>
        <v>6000</v>
      </c>
      <c r="I57" s="45">
        <f t="shared" si="3"/>
        <v>6000</v>
      </c>
      <c r="J57" s="45">
        <f t="shared" si="3"/>
        <v>6000</v>
      </c>
      <c r="K57" s="45">
        <f t="shared" si="3"/>
        <v>6000</v>
      </c>
      <c r="L57" s="45">
        <f t="shared" si="3"/>
        <v>6000</v>
      </c>
      <c r="M57" s="45">
        <f t="shared" si="3"/>
        <v>6000</v>
      </c>
      <c r="N57" s="45">
        <f t="shared" si="3"/>
        <v>6000</v>
      </c>
      <c r="O57" s="45">
        <f t="shared" si="3"/>
        <v>6000</v>
      </c>
      <c r="P57" s="45">
        <f t="shared" si="3"/>
        <v>6000</v>
      </c>
      <c r="Q57" s="45">
        <f t="shared" si="3"/>
        <v>6000</v>
      </c>
      <c r="R57" s="45">
        <f t="shared" si="3"/>
        <v>6000</v>
      </c>
      <c r="S57" s="45">
        <f t="shared" si="3"/>
        <v>6000</v>
      </c>
      <c r="T57" s="45">
        <f t="shared" si="5"/>
        <v>6000</v>
      </c>
      <c r="U57" s="45">
        <f t="shared" si="5"/>
        <v>6000</v>
      </c>
      <c r="V57" s="45">
        <f t="shared" si="5"/>
        <v>6000</v>
      </c>
      <c r="W57" s="45">
        <f t="shared" si="5"/>
        <v>6000</v>
      </c>
      <c r="X57" s="45">
        <f t="shared" si="5"/>
        <v>6000</v>
      </c>
      <c r="Y57" s="45">
        <f t="shared" si="5"/>
        <v>6000</v>
      </c>
      <c r="Z57" s="45">
        <f t="shared" si="5"/>
        <v>6000</v>
      </c>
      <c r="AA57" s="45">
        <f t="shared" si="5"/>
        <v>6000</v>
      </c>
      <c r="AB57" s="45">
        <f t="shared" si="5"/>
        <v>6000</v>
      </c>
      <c r="AC57" s="45">
        <f t="shared" si="5"/>
        <v>6000</v>
      </c>
      <c r="AD57" s="45">
        <f t="shared" si="5"/>
        <v>6000</v>
      </c>
      <c r="AE57" s="45">
        <f t="shared" si="5"/>
        <v>6000</v>
      </c>
      <c r="AF57" s="45">
        <f t="shared" si="5"/>
        <v>6000</v>
      </c>
      <c r="AG57" s="45">
        <f t="shared" si="5"/>
        <v>6000</v>
      </c>
      <c r="AH57" s="45">
        <f t="shared" si="5"/>
        <v>6000</v>
      </c>
      <c r="AI57" s="45">
        <f t="shared" si="5"/>
        <v>6000</v>
      </c>
      <c r="AJ57" s="45">
        <f t="shared" si="5"/>
        <v>6000</v>
      </c>
      <c r="AK57" s="45">
        <f t="shared" si="5"/>
        <v>6000</v>
      </c>
      <c r="AL57" s="45">
        <f t="shared" si="5"/>
        <v>6000</v>
      </c>
      <c r="AM57" s="45">
        <f t="shared" si="5"/>
        <v>6000</v>
      </c>
    </row>
    <row r="58" spans="2:39" x14ac:dyDescent="0.25">
      <c r="B58" t="str">
        <f t="shared" si="2"/>
        <v>Prodotto 11</v>
      </c>
      <c r="C58" s="42">
        <v>30</v>
      </c>
      <c r="D58" s="45">
        <f t="shared" si="3"/>
        <v>4000</v>
      </c>
      <c r="E58" s="45">
        <f t="shared" si="3"/>
        <v>4000</v>
      </c>
      <c r="F58" s="45">
        <f t="shared" si="3"/>
        <v>4000</v>
      </c>
      <c r="G58" s="45">
        <f t="shared" si="3"/>
        <v>4000</v>
      </c>
      <c r="H58" s="45">
        <f t="shared" si="3"/>
        <v>4000</v>
      </c>
      <c r="I58" s="45">
        <f t="shared" si="3"/>
        <v>4000</v>
      </c>
      <c r="J58" s="45">
        <f t="shared" si="3"/>
        <v>4000</v>
      </c>
      <c r="K58" s="45">
        <f t="shared" si="3"/>
        <v>4000</v>
      </c>
      <c r="L58" s="45">
        <f t="shared" si="3"/>
        <v>4000</v>
      </c>
      <c r="M58" s="45">
        <f t="shared" si="3"/>
        <v>4000</v>
      </c>
      <c r="N58" s="45">
        <f t="shared" si="3"/>
        <v>4000</v>
      </c>
      <c r="O58" s="45">
        <f t="shared" si="3"/>
        <v>4000</v>
      </c>
      <c r="P58" s="45">
        <f t="shared" si="3"/>
        <v>4000</v>
      </c>
      <c r="Q58" s="45">
        <f t="shared" si="3"/>
        <v>4000</v>
      </c>
      <c r="R58" s="45">
        <f t="shared" si="3"/>
        <v>4000</v>
      </c>
      <c r="S58" s="45">
        <f t="shared" si="3"/>
        <v>4000</v>
      </c>
      <c r="T58" s="45">
        <f t="shared" si="5"/>
        <v>4000</v>
      </c>
      <c r="U58" s="45">
        <f t="shared" si="5"/>
        <v>4000</v>
      </c>
      <c r="V58" s="45">
        <f t="shared" si="5"/>
        <v>4000</v>
      </c>
      <c r="W58" s="45">
        <f t="shared" si="5"/>
        <v>4000</v>
      </c>
      <c r="X58" s="45">
        <f t="shared" si="5"/>
        <v>4000</v>
      </c>
      <c r="Y58" s="45">
        <f t="shared" si="5"/>
        <v>4000</v>
      </c>
      <c r="Z58" s="45">
        <f t="shared" si="5"/>
        <v>4000</v>
      </c>
      <c r="AA58" s="45">
        <f t="shared" si="5"/>
        <v>4000</v>
      </c>
      <c r="AB58" s="45">
        <f t="shared" si="5"/>
        <v>4000</v>
      </c>
      <c r="AC58" s="45">
        <f t="shared" si="5"/>
        <v>4000</v>
      </c>
      <c r="AD58" s="45">
        <f t="shared" si="5"/>
        <v>4000</v>
      </c>
      <c r="AE58" s="45">
        <f t="shared" si="5"/>
        <v>4000</v>
      </c>
      <c r="AF58" s="45">
        <f t="shared" si="5"/>
        <v>4000</v>
      </c>
      <c r="AG58" s="45">
        <f t="shared" si="5"/>
        <v>4000</v>
      </c>
      <c r="AH58" s="45">
        <f t="shared" si="5"/>
        <v>4000</v>
      </c>
      <c r="AI58" s="45">
        <f t="shared" si="5"/>
        <v>4000</v>
      </c>
      <c r="AJ58" s="45">
        <f t="shared" si="5"/>
        <v>4000</v>
      </c>
      <c r="AK58" s="45">
        <f t="shared" si="5"/>
        <v>4000</v>
      </c>
      <c r="AL58" s="45">
        <f t="shared" si="5"/>
        <v>4000</v>
      </c>
      <c r="AM58" s="45">
        <f t="shared" si="5"/>
        <v>4000</v>
      </c>
    </row>
    <row r="59" spans="2:39" x14ac:dyDescent="0.25">
      <c r="B59" t="str">
        <f t="shared" si="2"/>
        <v>Prodotto 12</v>
      </c>
      <c r="C59" s="42">
        <v>30</v>
      </c>
      <c r="D59" s="45">
        <f t="shared" si="3"/>
        <v>2000</v>
      </c>
      <c r="E59" s="45">
        <f t="shared" si="3"/>
        <v>2000</v>
      </c>
      <c r="F59" s="45">
        <f t="shared" si="3"/>
        <v>2000</v>
      </c>
      <c r="G59" s="45">
        <f t="shared" si="3"/>
        <v>2000</v>
      </c>
      <c r="H59" s="45">
        <f t="shared" si="3"/>
        <v>2000</v>
      </c>
      <c r="I59" s="45">
        <f t="shared" si="3"/>
        <v>2000</v>
      </c>
      <c r="J59" s="45">
        <f t="shared" si="3"/>
        <v>2000</v>
      </c>
      <c r="K59" s="45">
        <f t="shared" si="3"/>
        <v>2000</v>
      </c>
      <c r="L59" s="45">
        <f t="shared" si="3"/>
        <v>2000</v>
      </c>
      <c r="M59" s="45">
        <f t="shared" si="3"/>
        <v>2000</v>
      </c>
      <c r="N59" s="45">
        <f t="shared" si="3"/>
        <v>2000</v>
      </c>
      <c r="O59" s="45">
        <f t="shared" si="3"/>
        <v>2000</v>
      </c>
      <c r="P59" s="45">
        <f t="shared" si="3"/>
        <v>2000</v>
      </c>
      <c r="Q59" s="45">
        <f t="shared" si="3"/>
        <v>2000</v>
      </c>
      <c r="R59" s="45">
        <f t="shared" si="3"/>
        <v>2000</v>
      </c>
      <c r="S59" s="45">
        <f t="shared" si="3"/>
        <v>2000</v>
      </c>
      <c r="T59" s="45">
        <f t="shared" si="5"/>
        <v>2000</v>
      </c>
      <c r="U59" s="45">
        <f t="shared" si="5"/>
        <v>2000</v>
      </c>
      <c r="V59" s="45">
        <f t="shared" si="5"/>
        <v>2000</v>
      </c>
      <c r="W59" s="45">
        <f t="shared" si="5"/>
        <v>2000</v>
      </c>
      <c r="X59" s="45">
        <f t="shared" si="5"/>
        <v>2000</v>
      </c>
      <c r="Y59" s="45">
        <f t="shared" si="5"/>
        <v>2000</v>
      </c>
      <c r="Z59" s="45">
        <f t="shared" si="5"/>
        <v>2000</v>
      </c>
      <c r="AA59" s="45">
        <f t="shared" si="5"/>
        <v>2000</v>
      </c>
      <c r="AB59" s="45">
        <f t="shared" si="5"/>
        <v>2000</v>
      </c>
      <c r="AC59" s="45">
        <f t="shared" si="5"/>
        <v>2000</v>
      </c>
      <c r="AD59" s="45">
        <f t="shared" si="5"/>
        <v>2000</v>
      </c>
      <c r="AE59" s="45">
        <f t="shared" si="5"/>
        <v>2000</v>
      </c>
      <c r="AF59" s="45">
        <f t="shared" si="5"/>
        <v>2000</v>
      </c>
      <c r="AG59" s="45">
        <f t="shared" si="5"/>
        <v>2000</v>
      </c>
      <c r="AH59" s="45">
        <f t="shared" si="5"/>
        <v>2000</v>
      </c>
      <c r="AI59" s="45">
        <f t="shared" si="5"/>
        <v>2000</v>
      </c>
      <c r="AJ59" s="45">
        <f t="shared" si="5"/>
        <v>2000</v>
      </c>
      <c r="AK59" s="45">
        <f t="shared" si="5"/>
        <v>2000</v>
      </c>
      <c r="AL59" s="45">
        <f t="shared" si="5"/>
        <v>2000</v>
      </c>
      <c r="AM59" s="45">
        <f t="shared" si="5"/>
        <v>2000</v>
      </c>
    </row>
    <row r="60" spans="2:39" x14ac:dyDescent="0.25">
      <c r="B60" t="str">
        <f t="shared" si="2"/>
        <v>Prodotto 13</v>
      </c>
      <c r="C60" s="42">
        <v>0</v>
      </c>
      <c r="D60" s="45">
        <f t="shared" si="3"/>
        <v>0</v>
      </c>
      <c r="E60" s="45">
        <f t="shared" si="3"/>
        <v>0</v>
      </c>
      <c r="F60" s="45">
        <f t="shared" si="3"/>
        <v>0</v>
      </c>
      <c r="G60" s="45">
        <f t="shared" si="3"/>
        <v>0</v>
      </c>
      <c r="H60" s="45">
        <f t="shared" si="3"/>
        <v>0</v>
      </c>
      <c r="I60" s="45">
        <f t="shared" si="3"/>
        <v>0</v>
      </c>
      <c r="J60" s="45">
        <f t="shared" si="3"/>
        <v>0</v>
      </c>
      <c r="K60" s="45">
        <f t="shared" si="3"/>
        <v>0</v>
      </c>
      <c r="L60" s="45">
        <f t="shared" si="3"/>
        <v>0</v>
      </c>
      <c r="M60" s="45">
        <f t="shared" si="3"/>
        <v>0</v>
      </c>
      <c r="N60" s="45">
        <f t="shared" si="3"/>
        <v>0</v>
      </c>
      <c r="O60" s="45">
        <f t="shared" si="3"/>
        <v>0</v>
      </c>
      <c r="P60" s="45">
        <f t="shared" si="3"/>
        <v>0</v>
      </c>
      <c r="Q60" s="45">
        <f t="shared" si="3"/>
        <v>0</v>
      </c>
      <c r="R60" s="45">
        <f t="shared" si="3"/>
        <v>0</v>
      </c>
      <c r="S60" s="45">
        <f t="shared" si="3"/>
        <v>0</v>
      </c>
      <c r="T60" s="45">
        <f t="shared" si="5"/>
        <v>0</v>
      </c>
      <c r="U60" s="45">
        <f t="shared" si="5"/>
        <v>0</v>
      </c>
      <c r="V60" s="45">
        <f t="shared" si="5"/>
        <v>0</v>
      </c>
      <c r="W60" s="45">
        <f t="shared" si="5"/>
        <v>0</v>
      </c>
      <c r="X60" s="45">
        <f t="shared" si="5"/>
        <v>0</v>
      </c>
      <c r="Y60" s="45">
        <f t="shared" si="5"/>
        <v>0</v>
      </c>
      <c r="Z60" s="45">
        <f t="shared" si="5"/>
        <v>0</v>
      </c>
      <c r="AA60" s="45">
        <f t="shared" si="5"/>
        <v>0</v>
      </c>
      <c r="AB60" s="45">
        <f t="shared" si="5"/>
        <v>0</v>
      </c>
      <c r="AC60" s="45">
        <f t="shared" si="5"/>
        <v>0</v>
      </c>
      <c r="AD60" s="45">
        <f t="shared" si="5"/>
        <v>0</v>
      </c>
      <c r="AE60" s="45">
        <f t="shared" si="5"/>
        <v>0</v>
      </c>
      <c r="AF60" s="45">
        <f t="shared" si="5"/>
        <v>0</v>
      </c>
      <c r="AG60" s="45">
        <f t="shared" si="5"/>
        <v>0</v>
      </c>
      <c r="AH60" s="45">
        <f t="shared" si="5"/>
        <v>0</v>
      </c>
      <c r="AI60" s="45">
        <f t="shared" si="5"/>
        <v>0</v>
      </c>
      <c r="AJ60" s="45">
        <f t="shared" si="5"/>
        <v>0</v>
      </c>
      <c r="AK60" s="45">
        <f t="shared" si="5"/>
        <v>0</v>
      </c>
      <c r="AL60" s="45">
        <f t="shared" si="5"/>
        <v>0</v>
      </c>
      <c r="AM60" s="45">
        <f t="shared" si="5"/>
        <v>0</v>
      </c>
    </row>
    <row r="61" spans="2:39" x14ac:dyDescent="0.25">
      <c r="B61" t="str">
        <f t="shared" si="2"/>
        <v>Prodotto 14</v>
      </c>
      <c r="C61" s="42">
        <v>30</v>
      </c>
      <c r="D61" s="45">
        <f t="shared" si="3"/>
        <v>500</v>
      </c>
      <c r="E61" s="45">
        <f t="shared" si="3"/>
        <v>500</v>
      </c>
      <c r="F61" s="45">
        <f t="shared" si="3"/>
        <v>500</v>
      </c>
      <c r="G61" s="45">
        <f t="shared" si="3"/>
        <v>500</v>
      </c>
      <c r="H61" s="45">
        <f t="shared" si="3"/>
        <v>500</v>
      </c>
      <c r="I61" s="45">
        <f t="shared" si="3"/>
        <v>500</v>
      </c>
      <c r="J61" s="45">
        <f t="shared" si="3"/>
        <v>500</v>
      </c>
      <c r="K61" s="45">
        <f t="shared" si="3"/>
        <v>500</v>
      </c>
      <c r="L61" s="45">
        <f t="shared" si="3"/>
        <v>500</v>
      </c>
      <c r="M61" s="45">
        <f t="shared" si="3"/>
        <v>500</v>
      </c>
      <c r="N61" s="45">
        <f t="shared" si="3"/>
        <v>500</v>
      </c>
      <c r="O61" s="45">
        <f t="shared" si="3"/>
        <v>500</v>
      </c>
      <c r="P61" s="45">
        <f t="shared" si="3"/>
        <v>500</v>
      </c>
      <c r="Q61" s="45">
        <f t="shared" si="3"/>
        <v>500</v>
      </c>
      <c r="R61" s="45">
        <f t="shared" si="3"/>
        <v>500</v>
      </c>
      <c r="S61" s="45">
        <f t="shared" si="3"/>
        <v>500</v>
      </c>
      <c r="T61" s="45">
        <f t="shared" si="5"/>
        <v>500</v>
      </c>
      <c r="U61" s="45">
        <f t="shared" si="5"/>
        <v>500</v>
      </c>
      <c r="V61" s="45">
        <f t="shared" si="5"/>
        <v>500</v>
      </c>
      <c r="W61" s="45">
        <f t="shared" si="5"/>
        <v>500</v>
      </c>
      <c r="X61" s="45">
        <f t="shared" si="5"/>
        <v>500</v>
      </c>
      <c r="Y61" s="45">
        <f t="shared" si="5"/>
        <v>500</v>
      </c>
      <c r="Z61" s="45">
        <f t="shared" si="5"/>
        <v>500</v>
      </c>
      <c r="AA61" s="45">
        <f t="shared" si="5"/>
        <v>500</v>
      </c>
      <c r="AB61" s="45">
        <f t="shared" si="5"/>
        <v>500</v>
      </c>
      <c r="AC61" s="45">
        <f t="shared" si="5"/>
        <v>500</v>
      </c>
      <c r="AD61" s="45">
        <f t="shared" si="5"/>
        <v>500</v>
      </c>
      <c r="AE61" s="45">
        <f t="shared" si="5"/>
        <v>500</v>
      </c>
      <c r="AF61" s="45">
        <f t="shared" si="5"/>
        <v>500</v>
      </c>
      <c r="AG61" s="45">
        <f t="shared" si="5"/>
        <v>500</v>
      </c>
      <c r="AH61" s="45">
        <f t="shared" si="5"/>
        <v>500</v>
      </c>
      <c r="AI61" s="45">
        <f t="shared" si="5"/>
        <v>500</v>
      </c>
      <c r="AJ61" s="45">
        <f t="shared" si="5"/>
        <v>500</v>
      </c>
      <c r="AK61" s="45">
        <f t="shared" si="5"/>
        <v>500</v>
      </c>
      <c r="AL61" s="45">
        <f t="shared" si="5"/>
        <v>500</v>
      </c>
      <c r="AM61" s="45">
        <f t="shared" si="5"/>
        <v>500</v>
      </c>
    </row>
    <row r="62" spans="2:39" x14ac:dyDescent="0.25">
      <c r="B62" t="str">
        <f t="shared" si="2"/>
        <v>Prodotto 15</v>
      </c>
      <c r="C62" s="42">
        <v>30</v>
      </c>
      <c r="D62" s="45">
        <f t="shared" si="3"/>
        <v>500</v>
      </c>
      <c r="E62" s="45">
        <f t="shared" si="3"/>
        <v>500</v>
      </c>
      <c r="F62" s="45">
        <f t="shared" si="3"/>
        <v>500</v>
      </c>
      <c r="G62" s="45">
        <f t="shared" si="3"/>
        <v>500</v>
      </c>
      <c r="H62" s="45">
        <f t="shared" si="3"/>
        <v>500</v>
      </c>
      <c r="I62" s="45">
        <f t="shared" si="3"/>
        <v>500</v>
      </c>
      <c r="J62" s="45">
        <f t="shared" si="3"/>
        <v>500</v>
      </c>
      <c r="K62" s="45">
        <f t="shared" si="3"/>
        <v>500</v>
      </c>
      <c r="L62" s="45">
        <f t="shared" si="3"/>
        <v>500</v>
      </c>
      <c r="M62" s="45">
        <f t="shared" si="3"/>
        <v>500</v>
      </c>
      <c r="N62" s="45">
        <f t="shared" si="3"/>
        <v>500</v>
      </c>
      <c r="O62" s="45">
        <f t="shared" si="3"/>
        <v>500</v>
      </c>
      <c r="P62" s="45">
        <f t="shared" si="3"/>
        <v>500</v>
      </c>
      <c r="Q62" s="45">
        <f t="shared" si="3"/>
        <v>500</v>
      </c>
      <c r="R62" s="45">
        <f t="shared" si="3"/>
        <v>500</v>
      </c>
      <c r="S62" s="45">
        <f t="shared" si="3"/>
        <v>500</v>
      </c>
      <c r="T62" s="45">
        <f t="shared" si="5"/>
        <v>500</v>
      </c>
      <c r="U62" s="45">
        <f t="shared" si="5"/>
        <v>500</v>
      </c>
      <c r="V62" s="45">
        <f t="shared" si="5"/>
        <v>500</v>
      </c>
      <c r="W62" s="45">
        <f t="shared" si="5"/>
        <v>500</v>
      </c>
      <c r="X62" s="45">
        <f t="shared" si="5"/>
        <v>500</v>
      </c>
      <c r="Y62" s="45">
        <f t="shared" si="5"/>
        <v>500</v>
      </c>
      <c r="Z62" s="45">
        <f t="shared" si="5"/>
        <v>500</v>
      </c>
      <c r="AA62" s="45">
        <f t="shared" si="5"/>
        <v>500</v>
      </c>
      <c r="AB62" s="45">
        <f t="shared" si="5"/>
        <v>500</v>
      </c>
      <c r="AC62" s="45">
        <f t="shared" si="5"/>
        <v>500</v>
      </c>
      <c r="AD62" s="45">
        <f t="shared" si="5"/>
        <v>500</v>
      </c>
      <c r="AE62" s="45">
        <f t="shared" si="5"/>
        <v>500</v>
      </c>
      <c r="AF62" s="45">
        <f t="shared" si="5"/>
        <v>500</v>
      </c>
      <c r="AG62" s="45">
        <f t="shared" si="5"/>
        <v>500</v>
      </c>
      <c r="AH62" s="45">
        <f t="shared" si="5"/>
        <v>500</v>
      </c>
      <c r="AI62" s="45">
        <f t="shared" si="5"/>
        <v>500</v>
      </c>
      <c r="AJ62" s="45">
        <f t="shared" si="5"/>
        <v>500</v>
      </c>
      <c r="AK62" s="45">
        <f t="shared" si="5"/>
        <v>500</v>
      </c>
      <c r="AL62" s="45">
        <f t="shared" si="5"/>
        <v>500</v>
      </c>
      <c r="AM62" s="45">
        <f t="shared" si="5"/>
        <v>500</v>
      </c>
    </row>
    <row r="63" spans="2:39" x14ac:dyDescent="0.25">
      <c r="B63" t="str">
        <f t="shared" si="2"/>
        <v>Prodotto 16</v>
      </c>
      <c r="C63" s="42">
        <v>30</v>
      </c>
      <c r="D63" s="45">
        <f t="shared" si="3"/>
        <v>500</v>
      </c>
      <c r="E63" s="45">
        <f t="shared" si="3"/>
        <v>500</v>
      </c>
      <c r="F63" s="45">
        <f t="shared" si="3"/>
        <v>500</v>
      </c>
      <c r="G63" s="45">
        <f t="shared" si="3"/>
        <v>500</v>
      </c>
      <c r="H63" s="45">
        <f t="shared" si="3"/>
        <v>500</v>
      </c>
      <c r="I63" s="45">
        <f t="shared" si="3"/>
        <v>500</v>
      </c>
      <c r="J63" s="45">
        <f t="shared" si="3"/>
        <v>500</v>
      </c>
      <c r="K63" s="45">
        <f t="shared" si="3"/>
        <v>500</v>
      </c>
      <c r="L63" s="45">
        <f t="shared" si="3"/>
        <v>500</v>
      </c>
      <c r="M63" s="45">
        <f t="shared" si="3"/>
        <v>500</v>
      </c>
      <c r="N63" s="45">
        <f t="shared" si="3"/>
        <v>500</v>
      </c>
      <c r="O63" s="45">
        <f t="shared" si="3"/>
        <v>500</v>
      </c>
      <c r="P63" s="45">
        <f t="shared" si="3"/>
        <v>500</v>
      </c>
      <c r="Q63" s="45">
        <f t="shared" si="3"/>
        <v>500</v>
      </c>
      <c r="R63" s="45">
        <f t="shared" si="3"/>
        <v>500</v>
      </c>
      <c r="S63" s="45">
        <f t="shared" si="3"/>
        <v>500</v>
      </c>
      <c r="T63" s="45">
        <f t="shared" si="5"/>
        <v>500</v>
      </c>
      <c r="U63" s="45">
        <f t="shared" si="5"/>
        <v>500</v>
      </c>
      <c r="V63" s="45">
        <f t="shared" si="5"/>
        <v>500</v>
      </c>
      <c r="W63" s="45">
        <f t="shared" si="5"/>
        <v>500</v>
      </c>
      <c r="X63" s="45">
        <f t="shared" si="5"/>
        <v>500</v>
      </c>
      <c r="Y63" s="45">
        <f t="shared" si="5"/>
        <v>500</v>
      </c>
      <c r="Z63" s="45">
        <f t="shared" si="5"/>
        <v>500</v>
      </c>
      <c r="AA63" s="45">
        <f t="shared" si="5"/>
        <v>500</v>
      </c>
      <c r="AB63" s="45">
        <f t="shared" si="5"/>
        <v>500</v>
      </c>
      <c r="AC63" s="45">
        <f t="shared" si="5"/>
        <v>500</v>
      </c>
      <c r="AD63" s="45">
        <f t="shared" si="5"/>
        <v>500</v>
      </c>
      <c r="AE63" s="45">
        <f t="shared" si="5"/>
        <v>500</v>
      </c>
      <c r="AF63" s="45">
        <f t="shared" si="5"/>
        <v>500</v>
      </c>
      <c r="AG63" s="45">
        <f t="shared" si="5"/>
        <v>500</v>
      </c>
      <c r="AH63" s="45">
        <f t="shared" si="5"/>
        <v>500</v>
      </c>
      <c r="AI63" s="45">
        <f t="shared" si="5"/>
        <v>500</v>
      </c>
      <c r="AJ63" s="45">
        <f t="shared" si="5"/>
        <v>500</v>
      </c>
      <c r="AK63" s="45">
        <f t="shared" si="5"/>
        <v>500</v>
      </c>
      <c r="AL63" s="45">
        <f t="shared" si="5"/>
        <v>500</v>
      </c>
      <c r="AM63" s="45">
        <f t="shared" si="5"/>
        <v>500</v>
      </c>
    </row>
    <row r="64" spans="2:39" x14ac:dyDescent="0.25">
      <c r="B64" t="str">
        <f t="shared" si="2"/>
        <v>Prodotto 17</v>
      </c>
      <c r="C64" s="42">
        <v>30</v>
      </c>
      <c r="D64" s="45">
        <f t="shared" si="3"/>
        <v>500</v>
      </c>
      <c r="E64" s="45">
        <f t="shared" si="3"/>
        <v>500</v>
      </c>
      <c r="F64" s="45">
        <f t="shared" si="3"/>
        <v>500</v>
      </c>
      <c r="G64" s="45">
        <f t="shared" si="3"/>
        <v>500</v>
      </c>
      <c r="H64" s="45">
        <f t="shared" si="3"/>
        <v>500</v>
      </c>
      <c r="I64" s="45">
        <f t="shared" si="3"/>
        <v>500</v>
      </c>
      <c r="J64" s="45">
        <f t="shared" si="3"/>
        <v>500</v>
      </c>
      <c r="K64" s="45">
        <f t="shared" si="3"/>
        <v>500</v>
      </c>
      <c r="L64" s="45">
        <f t="shared" si="3"/>
        <v>500</v>
      </c>
      <c r="M64" s="45">
        <f t="shared" si="3"/>
        <v>500</v>
      </c>
      <c r="N64" s="45">
        <f t="shared" si="3"/>
        <v>500</v>
      </c>
      <c r="O64" s="45">
        <f t="shared" si="3"/>
        <v>500</v>
      </c>
      <c r="P64" s="45">
        <f t="shared" si="3"/>
        <v>500</v>
      </c>
      <c r="Q64" s="45">
        <f t="shared" si="3"/>
        <v>500</v>
      </c>
      <c r="R64" s="45">
        <f t="shared" si="3"/>
        <v>500</v>
      </c>
      <c r="S64" s="45">
        <f t="shared" si="3"/>
        <v>500</v>
      </c>
      <c r="T64" s="45">
        <f t="shared" si="5"/>
        <v>500</v>
      </c>
      <c r="U64" s="45">
        <f t="shared" si="5"/>
        <v>500</v>
      </c>
      <c r="V64" s="45">
        <f t="shared" si="5"/>
        <v>500</v>
      </c>
      <c r="W64" s="45">
        <f t="shared" si="5"/>
        <v>500</v>
      </c>
      <c r="X64" s="45">
        <f t="shared" si="5"/>
        <v>500</v>
      </c>
      <c r="Y64" s="45">
        <f t="shared" si="5"/>
        <v>500</v>
      </c>
      <c r="Z64" s="45">
        <f t="shared" si="5"/>
        <v>500</v>
      </c>
      <c r="AA64" s="45">
        <f t="shared" si="5"/>
        <v>500</v>
      </c>
      <c r="AB64" s="45">
        <f t="shared" si="5"/>
        <v>500</v>
      </c>
      <c r="AC64" s="45">
        <f t="shared" si="5"/>
        <v>500</v>
      </c>
      <c r="AD64" s="45">
        <f t="shared" si="5"/>
        <v>500</v>
      </c>
      <c r="AE64" s="45">
        <f t="shared" si="5"/>
        <v>500</v>
      </c>
      <c r="AF64" s="45">
        <f t="shared" si="5"/>
        <v>500</v>
      </c>
      <c r="AG64" s="45">
        <f t="shared" si="5"/>
        <v>500</v>
      </c>
      <c r="AH64" s="45">
        <f t="shared" si="5"/>
        <v>500</v>
      </c>
      <c r="AI64" s="45">
        <f t="shared" si="5"/>
        <v>500</v>
      </c>
      <c r="AJ64" s="45">
        <f t="shared" si="5"/>
        <v>500</v>
      </c>
      <c r="AK64" s="45">
        <f t="shared" si="5"/>
        <v>500</v>
      </c>
      <c r="AL64" s="45">
        <f t="shared" si="5"/>
        <v>500</v>
      </c>
      <c r="AM64" s="45">
        <f t="shared" si="5"/>
        <v>500</v>
      </c>
    </row>
    <row r="65" spans="2:39" x14ac:dyDescent="0.25">
      <c r="B65" t="str">
        <f t="shared" si="2"/>
        <v>Prodotto 18</v>
      </c>
      <c r="C65" s="42">
        <v>30</v>
      </c>
      <c r="D65" s="45">
        <f t="shared" ref="D65:AM67" si="6">+($C65/30)*D43</f>
        <v>5000</v>
      </c>
      <c r="E65" s="45">
        <f t="shared" si="6"/>
        <v>5000</v>
      </c>
      <c r="F65" s="45">
        <f t="shared" si="6"/>
        <v>5000</v>
      </c>
      <c r="G65" s="45">
        <f t="shared" si="6"/>
        <v>5000</v>
      </c>
      <c r="H65" s="45">
        <f t="shared" si="6"/>
        <v>5000</v>
      </c>
      <c r="I65" s="45">
        <f t="shared" si="6"/>
        <v>5000</v>
      </c>
      <c r="J65" s="45">
        <f t="shared" si="6"/>
        <v>5000</v>
      </c>
      <c r="K65" s="45">
        <f t="shared" si="6"/>
        <v>5000</v>
      </c>
      <c r="L65" s="45">
        <f t="shared" si="6"/>
        <v>5000</v>
      </c>
      <c r="M65" s="45">
        <f t="shared" si="6"/>
        <v>5000</v>
      </c>
      <c r="N65" s="45">
        <f t="shared" si="6"/>
        <v>5000</v>
      </c>
      <c r="O65" s="45">
        <f t="shared" si="6"/>
        <v>5000</v>
      </c>
      <c r="P65" s="45">
        <f t="shared" si="6"/>
        <v>5000</v>
      </c>
      <c r="Q65" s="45">
        <f t="shared" si="6"/>
        <v>5000</v>
      </c>
      <c r="R65" s="45">
        <f t="shared" si="6"/>
        <v>5000</v>
      </c>
      <c r="S65" s="45">
        <f t="shared" si="6"/>
        <v>5000</v>
      </c>
      <c r="T65" s="45">
        <f t="shared" si="6"/>
        <v>5000</v>
      </c>
      <c r="U65" s="45">
        <f t="shared" si="6"/>
        <v>5000</v>
      </c>
      <c r="V65" s="45">
        <f t="shared" si="6"/>
        <v>5000</v>
      </c>
      <c r="W65" s="45">
        <f t="shared" si="6"/>
        <v>5000</v>
      </c>
      <c r="X65" s="45">
        <f t="shared" si="6"/>
        <v>5000</v>
      </c>
      <c r="Y65" s="45">
        <f t="shared" si="6"/>
        <v>5000</v>
      </c>
      <c r="Z65" s="45">
        <f t="shared" si="6"/>
        <v>5000</v>
      </c>
      <c r="AA65" s="45">
        <f t="shared" si="6"/>
        <v>5000</v>
      </c>
      <c r="AB65" s="45">
        <f t="shared" si="6"/>
        <v>5000</v>
      </c>
      <c r="AC65" s="45">
        <f t="shared" si="6"/>
        <v>5000</v>
      </c>
      <c r="AD65" s="45">
        <f t="shared" si="6"/>
        <v>5000</v>
      </c>
      <c r="AE65" s="45">
        <f t="shared" si="6"/>
        <v>5000</v>
      </c>
      <c r="AF65" s="45">
        <f t="shared" si="6"/>
        <v>5000</v>
      </c>
      <c r="AG65" s="45">
        <f t="shared" si="6"/>
        <v>5000</v>
      </c>
      <c r="AH65" s="45">
        <f t="shared" si="6"/>
        <v>5000</v>
      </c>
      <c r="AI65" s="45">
        <f t="shared" si="6"/>
        <v>5000</v>
      </c>
      <c r="AJ65" s="45">
        <f t="shared" si="6"/>
        <v>5000</v>
      </c>
      <c r="AK65" s="45">
        <f t="shared" si="6"/>
        <v>5000</v>
      </c>
      <c r="AL65" s="45">
        <f t="shared" si="6"/>
        <v>5000</v>
      </c>
      <c r="AM65" s="45">
        <f t="shared" si="6"/>
        <v>5000</v>
      </c>
    </row>
    <row r="66" spans="2:39" x14ac:dyDescent="0.25">
      <c r="B66" t="str">
        <f t="shared" si="2"/>
        <v>Prodotto 19</v>
      </c>
      <c r="C66" s="42">
        <v>30</v>
      </c>
      <c r="D66" s="45">
        <f t="shared" si="6"/>
        <v>3000</v>
      </c>
      <c r="E66" s="45">
        <f t="shared" si="6"/>
        <v>3000</v>
      </c>
      <c r="F66" s="45">
        <f t="shared" si="6"/>
        <v>3000</v>
      </c>
      <c r="G66" s="45">
        <f t="shared" si="6"/>
        <v>3000</v>
      </c>
      <c r="H66" s="45">
        <f t="shared" si="6"/>
        <v>3000</v>
      </c>
      <c r="I66" s="45">
        <f t="shared" si="6"/>
        <v>3000</v>
      </c>
      <c r="J66" s="45">
        <f t="shared" si="6"/>
        <v>3000</v>
      </c>
      <c r="K66" s="45">
        <f t="shared" si="6"/>
        <v>3000</v>
      </c>
      <c r="L66" s="45">
        <f t="shared" si="6"/>
        <v>3000</v>
      </c>
      <c r="M66" s="45">
        <f t="shared" si="6"/>
        <v>3000</v>
      </c>
      <c r="N66" s="45">
        <f t="shared" si="6"/>
        <v>3000</v>
      </c>
      <c r="O66" s="45">
        <f t="shared" si="6"/>
        <v>3000</v>
      </c>
      <c r="P66" s="45">
        <f t="shared" si="6"/>
        <v>3000</v>
      </c>
      <c r="Q66" s="45">
        <f t="shared" si="6"/>
        <v>3000</v>
      </c>
      <c r="R66" s="45">
        <f t="shared" si="6"/>
        <v>3000</v>
      </c>
      <c r="S66" s="45">
        <f t="shared" si="6"/>
        <v>3000</v>
      </c>
      <c r="T66" s="45">
        <f t="shared" si="6"/>
        <v>3000</v>
      </c>
      <c r="U66" s="45">
        <f t="shared" si="6"/>
        <v>3000</v>
      </c>
      <c r="V66" s="45">
        <f t="shared" si="6"/>
        <v>3000</v>
      </c>
      <c r="W66" s="45">
        <f t="shared" si="6"/>
        <v>3000</v>
      </c>
      <c r="X66" s="45">
        <f t="shared" si="6"/>
        <v>3000</v>
      </c>
      <c r="Y66" s="45">
        <f t="shared" si="6"/>
        <v>3000</v>
      </c>
      <c r="Z66" s="45">
        <f t="shared" si="6"/>
        <v>3000</v>
      </c>
      <c r="AA66" s="45">
        <f t="shared" si="6"/>
        <v>3000</v>
      </c>
      <c r="AB66" s="45">
        <f t="shared" si="6"/>
        <v>3000</v>
      </c>
      <c r="AC66" s="45">
        <f t="shared" si="6"/>
        <v>3000</v>
      </c>
      <c r="AD66" s="45">
        <f t="shared" si="6"/>
        <v>3000</v>
      </c>
      <c r="AE66" s="45">
        <f t="shared" si="6"/>
        <v>3000</v>
      </c>
      <c r="AF66" s="45">
        <f t="shared" si="6"/>
        <v>3000</v>
      </c>
      <c r="AG66" s="45">
        <f t="shared" si="6"/>
        <v>3000</v>
      </c>
      <c r="AH66" s="45">
        <f t="shared" si="6"/>
        <v>3000</v>
      </c>
      <c r="AI66" s="45">
        <f t="shared" si="6"/>
        <v>3000</v>
      </c>
      <c r="AJ66" s="45">
        <f t="shared" si="6"/>
        <v>3000</v>
      </c>
      <c r="AK66" s="45">
        <f t="shared" si="6"/>
        <v>3000</v>
      </c>
      <c r="AL66" s="45">
        <f t="shared" si="6"/>
        <v>3000</v>
      </c>
      <c r="AM66" s="45">
        <f t="shared" si="6"/>
        <v>3000</v>
      </c>
    </row>
    <row r="67" spans="2:39" x14ac:dyDescent="0.25">
      <c r="B67" t="str">
        <f t="shared" si="2"/>
        <v>Prodotto 20</v>
      </c>
      <c r="C67" s="42">
        <v>30</v>
      </c>
      <c r="D67" s="45">
        <f t="shared" si="6"/>
        <v>7000</v>
      </c>
      <c r="E67" s="45">
        <f t="shared" si="6"/>
        <v>7000</v>
      </c>
      <c r="F67" s="45">
        <f t="shared" si="6"/>
        <v>7000</v>
      </c>
      <c r="G67" s="45">
        <f t="shared" si="6"/>
        <v>7000</v>
      </c>
      <c r="H67" s="45">
        <f t="shared" si="6"/>
        <v>7000</v>
      </c>
      <c r="I67" s="45">
        <f t="shared" si="6"/>
        <v>7000</v>
      </c>
      <c r="J67" s="45">
        <f t="shared" si="6"/>
        <v>7000</v>
      </c>
      <c r="K67" s="45">
        <f t="shared" si="6"/>
        <v>7000</v>
      </c>
      <c r="L67" s="45">
        <f t="shared" si="6"/>
        <v>7000</v>
      </c>
      <c r="M67" s="45">
        <f t="shared" si="6"/>
        <v>7000</v>
      </c>
      <c r="N67" s="45">
        <f t="shared" si="6"/>
        <v>7000</v>
      </c>
      <c r="O67" s="45">
        <f t="shared" si="6"/>
        <v>7000</v>
      </c>
      <c r="P67" s="45">
        <f t="shared" si="6"/>
        <v>7000</v>
      </c>
      <c r="Q67" s="45">
        <f t="shared" si="6"/>
        <v>7000</v>
      </c>
      <c r="R67" s="45">
        <f t="shared" si="6"/>
        <v>7000</v>
      </c>
      <c r="S67" s="45">
        <f t="shared" si="6"/>
        <v>7000</v>
      </c>
      <c r="T67" s="45">
        <f t="shared" si="6"/>
        <v>7000</v>
      </c>
      <c r="U67" s="45">
        <f t="shared" si="6"/>
        <v>7000</v>
      </c>
      <c r="V67" s="45">
        <f t="shared" si="6"/>
        <v>7000</v>
      </c>
      <c r="W67" s="45">
        <f t="shared" si="6"/>
        <v>7000</v>
      </c>
      <c r="X67" s="45">
        <f t="shared" si="6"/>
        <v>7000</v>
      </c>
      <c r="Y67" s="45">
        <f t="shared" si="6"/>
        <v>7000</v>
      </c>
      <c r="Z67" s="45">
        <f t="shared" si="6"/>
        <v>7000</v>
      </c>
      <c r="AA67" s="45">
        <f t="shared" si="6"/>
        <v>7000</v>
      </c>
      <c r="AB67" s="45">
        <f t="shared" si="6"/>
        <v>7000</v>
      </c>
      <c r="AC67" s="45">
        <f t="shared" si="6"/>
        <v>7000</v>
      </c>
      <c r="AD67" s="45">
        <f t="shared" si="6"/>
        <v>7000</v>
      </c>
      <c r="AE67" s="45">
        <f t="shared" si="6"/>
        <v>7000</v>
      </c>
      <c r="AF67" s="45">
        <f t="shared" si="6"/>
        <v>7000</v>
      </c>
      <c r="AG67" s="45">
        <f t="shared" si="6"/>
        <v>7000</v>
      </c>
      <c r="AH67" s="45">
        <f t="shared" si="6"/>
        <v>7000</v>
      </c>
      <c r="AI67" s="45">
        <f t="shared" si="6"/>
        <v>7000</v>
      </c>
      <c r="AJ67" s="45">
        <f t="shared" si="6"/>
        <v>7000</v>
      </c>
      <c r="AK67" s="45">
        <f t="shared" si="6"/>
        <v>7000</v>
      </c>
      <c r="AL67" s="45">
        <f t="shared" si="6"/>
        <v>7000</v>
      </c>
      <c r="AM67" s="45">
        <f t="shared" si="6"/>
        <v>7000</v>
      </c>
    </row>
    <row r="69" spans="2:39" x14ac:dyDescent="0.25">
      <c r="B69" s="43" t="s">
        <v>173</v>
      </c>
      <c r="C69" s="20"/>
      <c r="D69" s="39" t="s">
        <v>180</v>
      </c>
      <c r="E69" s="40">
        <v>41698</v>
      </c>
      <c r="F69" s="40">
        <v>41729</v>
      </c>
      <c r="G69" s="40">
        <v>41759</v>
      </c>
      <c r="H69" s="40">
        <v>41790</v>
      </c>
      <c r="I69" s="40">
        <v>41820</v>
      </c>
      <c r="J69" s="40">
        <v>41851</v>
      </c>
      <c r="K69" s="40">
        <v>41882</v>
      </c>
      <c r="L69" s="40">
        <v>41912</v>
      </c>
      <c r="M69" s="40">
        <v>41943</v>
      </c>
      <c r="N69" s="40">
        <v>41973</v>
      </c>
      <c r="O69" s="40">
        <v>42004</v>
      </c>
      <c r="P69" s="40">
        <v>42035</v>
      </c>
      <c r="Q69" s="40">
        <v>42063</v>
      </c>
      <c r="R69" s="40">
        <v>42094</v>
      </c>
      <c r="S69" s="40">
        <v>42124</v>
      </c>
      <c r="T69" s="40">
        <v>42155</v>
      </c>
      <c r="U69" s="40">
        <v>42185</v>
      </c>
      <c r="V69" s="40">
        <v>42216</v>
      </c>
      <c r="W69" s="40">
        <v>42247</v>
      </c>
      <c r="X69" s="40">
        <v>42277</v>
      </c>
      <c r="Y69" s="40">
        <v>42308</v>
      </c>
      <c r="Z69" s="40">
        <v>42338</v>
      </c>
      <c r="AA69" s="40">
        <v>42369</v>
      </c>
      <c r="AB69" s="40">
        <v>42400</v>
      </c>
      <c r="AC69" s="40">
        <v>42429</v>
      </c>
      <c r="AD69" s="40">
        <v>42460</v>
      </c>
      <c r="AE69" s="40">
        <v>42490</v>
      </c>
      <c r="AF69" s="40">
        <v>42521</v>
      </c>
      <c r="AG69" s="40">
        <v>42551</v>
      </c>
      <c r="AH69" s="40">
        <v>42582</v>
      </c>
      <c r="AI69" s="40">
        <v>42613</v>
      </c>
      <c r="AJ69" s="40">
        <v>42643</v>
      </c>
      <c r="AK69" s="40">
        <v>42674</v>
      </c>
      <c r="AL69" s="40">
        <v>42704</v>
      </c>
      <c r="AM69" s="40">
        <v>42735</v>
      </c>
    </row>
    <row r="70" spans="2:39" x14ac:dyDescent="0.25">
      <c r="B70" t="str">
        <f>+B4</f>
        <v>Prodotto 1</v>
      </c>
      <c r="D70" s="45">
        <f>+D26+D48</f>
        <v>15000</v>
      </c>
      <c r="E70" s="45">
        <f t="shared" ref="E70:AM77" si="7">+E26+E48</f>
        <v>15000</v>
      </c>
      <c r="F70" s="45">
        <f t="shared" si="7"/>
        <v>15000</v>
      </c>
      <c r="G70" s="45">
        <f t="shared" si="7"/>
        <v>15000</v>
      </c>
      <c r="H70" s="45">
        <f t="shared" si="7"/>
        <v>15000</v>
      </c>
      <c r="I70" s="45">
        <f t="shared" si="7"/>
        <v>15000</v>
      </c>
      <c r="J70" s="45">
        <f t="shared" si="7"/>
        <v>15000</v>
      </c>
      <c r="K70" s="45">
        <f t="shared" si="7"/>
        <v>15000</v>
      </c>
      <c r="L70" s="45">
        <f t="shared" si="7"/>
        <v>15000</v>
      </c>
      <c r="M70" s="45">
        <f t="shared" si="7"/>
        <v>15000</v>
      </c>
      <c r="N70" s="45">
        <f t="shared" si="7"/>
        <v>15000</v>
      </c>
      <c r="O70" s="45">
        <f t="shared" si="7"/>
        <v>15000</v>
      </c>
      <c r="P70" s="45">
        <f t="shared" si="7"/>
        <v>15000</v>
      </c>
      <c r="Q70" s="45">
        <f t="shared" si="7"/>
        <v>15000</v>
      </c>
      <c r="R70" s="45">
        <f t="shared" si="7"/>
        <v>15000</v>
      </c>
      <c r="S70" s="45">
        <f t="shared" si="7"/>
        <v>15000</v>
      </c>
      <c r="T70" s="45">
        <f t="shared" si="7"/>
        <v>15000</v>
      </c>
      <c r="U70" s="45">
        <f t="shared" si="7"/>
        <v>15000</v>
      </c>
      <c r="V70" s="45">
        <f t="shared" si="7"/>
        <v>15000</v>
      </c>
      <c r="W70" s="45">
        <f t="shared" si="7"/>
        <v>15000</v>
      </c>
      <c r="X70" s="45">
        <f t="shared" si="7"/>
        <v>15000</v>
      </c>
      <c r="Y70" s="45">
        <f t="shared" si="7"/>
        <v>15000</v>
      </c>
      <c r="Z70" s="45">
        <f t="shared" si="7"/>
        <v>15000</v>
      </c>
      <c r="AA70" s="45">
        <f t="shared" si="7"/>
        <v>15000</v>
      </c>
      <c r="AB70" s="45">
        <f t="shared" si="7"/>
        <v>15000</v>
      </c>
      <c r="AC70" s="45">
        <f t="shared" si="7"/>
        <v>15000</v>
      </c>
      <c r="AD70" s="45">
        <f t="shared" si="7"/>
        <v>15000</v>
      </c>
      <c r="AE70" s="45">
        <f t="shared" si="7"/>
        <v>15000</v>
      </c>
      <c r="AF70" s="45">
        <f t="shared" si="7"/>
        <v>15000</v>
      </c>
      <c r="AG70" s="45">
        <f t="shared" si="7"/>
        <v>15000</v>
      </c>
      <c r="AH70" s="45">
        <f t="shared" si="7"/>
        <v>15000</v>
      </c>
      <c r="AI70" s="45">
        <f t="shared" si="7"/>
        <v>15000</v>
      </c>
      <c r="AJ70" s="45">
        <f t="shared" si="7"/>
        <v>15000</v>
      </c>
      <c r="AK70" s="45">
        <f t="shared" si="7"/>
        <v>15000</v>
      </c>
      <c r="AL70" s="45">
        <f t="shared" si="7"/>
        <v>15000</v>
      </c>
      <c r="AM70" s="45">
        <f t="shared" si="7"/>
        <v>15000</v>
      </c>
    </row>
    <row r="71" spans="2:39" x14ac:dyDescent="0.25">
      <c r="B71" t="str">
        <f t="shared" ref="B71:B89" si="8">+B5</f>
        <v>Prodotto 2</v>
      </c>
      <c r="D71" s="45">
        <f t="shared" ref="D71:S86" si="9">+D27+D49</f>
        <v>6000</v>
      </c>
      <c r="E71" s="45">
        <f t="shared" si="9"/>
        <v>6000</v>
      </c>
      <c r="F71" s="45">
        <f t="shared" si="9"/>
        <v>6000</v>
      </c>
      <c r="G71" s="45">
        <f t="shared" si="9"/>
        <v>6000</v>
      </c>
      <c r="H71" s="45">
        <f t="shared" si="9"/>
        <v>6000</v>
      </c>
      <c r="I71" s="45">
        <f t="shared" si="9"/>
        <v>6000</v>
      </c>
      <c r="J71" s="45">
        <f t="shared" si="9"/>
        <v>6000</v>
      </c>
      <c r="K71" s="45">
        <f t="shared" si="9"/>
        <v>6000</v>
      </c>
      <c r="L71" s="45">
        <f t="shared" si="9"/>
        <v>6000</v>
      </c>
      <c r="M71" s="45">
        <f t="shared" si="9"/>
        <v>6000</v>
      </c>
      <c r="N71" s="45">
        <f t="shared" si="9"/>
        <v>6000</v>
      </c>
      <c r="O71" s="45">
        <f t="shared" si="9"/>
        <v>6000</v>
      </c>
      <c r="P71" s="45">
        <f t="shared" si="9"/>
        <v>6000</v>
      </c>
      <c r="Q71" s="45">
        <f t="shared" si="9"/>
        <v>6000</v>
      </c>
      <c r="R71" s="45">
        <f t="shared" si="9"/>
        <v>6000</v>
      </c>
      <c r="S71" s="45">
        <f t="shared" si="9"/>
        <v>6000</v>
      </c>
      <c r="T71" s="45">
        <f t="shared" si="7"/>
        <v>6000</v>
      </c>
      <c r="U71" s="45">
        <f t="shared" si="7"/>
        <v>6000</v>
      </c>
      <c r="V71" s="45">
        <f t="shared" si="7"/>
        <v>6000</v>
      </c>
      <c r="W71" s="45">
        <f t="shared" si="7"/>
        <v>6000</v>
      </c>
      <c r="X71" s="45">
        <f t="shared" si="7"/>
        <v>6000</v>
      </c>
      <c r="Y71" s="45">
        <f t="shared" si="7"/>
        <v>6000</v>
      </c>
      <c r="Z71" s="45">
        <f t="shared" si="7"/>
        <v>6000</v>
      </c>
      <c r="AA71" s="45">
        <f t="shared" si="7"/>
        <v>6000</v>
      </c>
      <c r="AB71" s="45">
        <f t="shared" si="7"/>
        <v>6000</v>
      </c>
      <c r="AC71" s="45">
        <f t="shared" si="7"/>
        <v>6000</v>
      </c>
      <c r="AD71" s="45">
        <f t="shared" si="7"/>
        <v>6000</v>
      </c>
      <c r="AE71" s="45">
        <f t="shared" si="7"/>
        <v>6000</v>
      </c>
      <c r="AF71" s="45">
        <f t="shared" si="7"/>
        <v>6000</v>
      </c>
      <c r="AG71" s="45">
        <f t="shared" si="7"/>
        <v>6000</v>
      </c>
      <c r="AH71" s="45">
        <f t="shared" si="7"/>
        <v>6000</v>
      </c>
      <c r="AI71" s="45">
        <f t="shared" si="7"/>
        <v>6000</v>
      </c>
      <c r="AJ71" s="45">
        <f t="shared" si="7"/>
        <v>6000</v>
      </c>
      <c r="AK71" s="45">
        <f t="shared" si="7"/>
        <v>6000</v>
      </c>
      <c r="AL71" s="45">
        <f t="shared" si="7"/>
        <v>6000</v>
      </c>
      <c r="AM71" s="45">
        <f t="shared" si="7"/>
        <v>6000</v>
      </c>
    </row>
    <row r="72" spans="2:39" x14ac:dyDescent="0.25">
      <c r="B72" t="str">
        <f t="shared" si="8"/>
        <v>Prodotto 3</v>
      </c>
      <c r="D72" s="45">
        <f t="shared" si="9"/>
        <v>14000</v>
      </c>
      <c r="E72" s="45">
        <f t="shared" si="7"/>
        <v>14000</v>
      </c>
      <c r="F72" s="45">
        <f t="shared" si="7"/>
        <v>14000</v>
      </c>
      <c r="G72" s="45">
        <f t="shared" si="7"/>
        <v>14000</v>
      </c>
      <c r="H72" s="45">
        <f t="shared" si="7"/>
        <v>14000</v>
      </c>
      <c r="I72" s="45">
        <f t="shared" si="7"/>
        <v>14000</v>
      </c>
      <c r="J72" s="45">
        <f t="shared" si="7"/>
        <v>14000</v>
      </c>
      <c r="K72" s="45">
        <f t="shared" si="7"/>
        <v>14000</v>
      </c>
      <c r="L72" s="45">
        <f t="shared" si="7"/>
        <v>14000</v>
      </c>
      <c r="M72" s="45">
        <f t="shared" si="7"/>
        <v>14000</v>
      </c>
      <c r="N72" s="45">
        <f t="shared" si="7"/>
        <v>14000</v>
      </c>
      <c r="O72" s="45">
        <f t="shared" si="7"/>
        <v>14000</v>
      </c>
      <c r="P72" s="45">
        <f t="shared" si="7"/>
        <v>14000</v>
      </c>
      <c r="Q72" s="45">
        <f t="shared" si="7"/>
        <v>14000</v>
      </c>
      <c r="R72" s="45">
        <f t="shared" si="7"/>
        <v>14000</v>
      </c>
      <c r="S72" s="45">
        <f t="shared" si="7"/>
        <v>14000</v>
      </c>
      <c r="T72" s="45">
        <f t="shared" si="7"/>
        <v>14000</v>
      </c>
      <c r="U72" s="45">
        <f t="shared" si="7"/>
        <v>14000</v>
      </c>
      <c r="V72" s="45">
        <f t="shared" si="7"/>
        <v>14000</v>
      </c>
      <c r="W72" s="45">
        <f t="shared" si="7"/>
        <v>14000</v>
      </c>
      <c r="X72" s="45">
        <f t="shared" si="7"/>
        <v>14000</v>
      </c>
      <c r="Y72" s="45">
        <f t="shared" si="7"/>
        <v>14000</v>
      </c>
      <c r="Z72" s="45">
        <f t="shared" si="7"/>
        <v>14000</v>
      </c>
      <c r="AA72" s="45">
        <f t="shared" si="7"/>
        <v>14000</v>
      </c>
      <c r="AB72" s="45">
        <f t="shared" si="7"/>
        <v>14000</v>
      </c>
      <c r="AC72" s="45">
        <f t="shared" si="7"/>
        <v>14000</v>
      </c>
      <c r="AD72" s="45">
        <f t="shared" si="7"/>
        <v>14000</v>
      </c>
      <c r="AE72" s="45">
        <f t="shared" si="7"/>
        <v>14000</v>
      </c>
      <c r="AF72" s="45">
        <f t="shared" si="7"/>
        <v>14000</v>
      </c>
      <c r="AG72" s="45">
        <f t="shared" si="7"/>
        <v>14000</v>
      </c>
      <c r="AH72" s="45">
        <f t="shared" si="7"/>
        <v>14000</v>
      </c>
      <c r="AI72" s="45">
        <f t="shared" si="7"/>
        <v>14000</v>
      </c>
      <c r="AJ72" s="45">
        <f t="shared" si="7"/>
        <v>14000</v>
      </c>
      <c r="AK72" s="45">
        <f t="shared" si="7"/>
        <v>14000</v>
      </c>
      <c r="AL72" s="45">
        <f t="shared" si="7"/>
        <v>14000</v>
      </c>
      <c r="AM72" s="45">
        <f t="shared" si="7"/>
        <v>14000</v>
      </c>
    </row>
    <row r="73" spans="2:39" x14ac:dyDescent="0.25">
      <c r="B73" t="str">
        <f t="shared" si="8"/>
        <v>Prodotto 4</v>
      </c>
      <c r="D73" s="45">
        <f t="shared" si="9"/>
        <v>4000</v>
      </c>
      <c r="E73" s="45">
        <f t="shared" si="7"/>
        <v>4000</v>
      </c>
      <c r="F73" s="45">
        <f t="shared" si="7"/>
        <v>4000</v>
      </c>
      <c r="G73" s="45">
        <f t="shared" si="7"/>
        <v>4000</v>
      </c>
      <c r="H73" s="45">
        <f t="shared" si="7"/>
        <v>4000</v>
      </c>
      <c r="I73" s="45">
        <f t="shared" si="7"/>
        <v>4000</v>
      </c>
      <c r="J73" s="45">
        <f t="shared" si="7"/>
        <v>4000</v>
      </c>
      <c r="K73" s="45">
        <f t="shared" si="7"/>
        <v>4000</v>
      </c>
      <c r="L73" s="45">
        <f t="shared" si="7"/>
        <v>4000</v>
      </c>
      <c r="M73" s="45">
        <f t="shared" si="7"/>
        <v>4000</v>
      </c>
      <c r="N73" s="45">
        <f t="shared" si="7"/>
        <v>4000</v>
      </c>
      <c r="O73" s="45">
        <f t="shared" si="7"/>
        <v>4000</v>
      </c>
      <c r="P73" s="45">
        <f t="shared" si="7"/>
        <v>4000</v>
      </c>
      <c r="Q73" s="45">
        <f t="shared" si="7"/>
        <v>4000</v>
      </c>
      <c r="R73" s="45">
        <f t="shared" si="7"/>
        <v>4000</v>
      </c>
      <c r="S73" s="45">
        <f t="shared" si="7"/>
        <v>4000</v>
      </c>
      <c r="T73" s="45">
        <f t="shared" si="7"/>
        <v>4000</v>
      </c>
      <c r="U73" s="45">
        <f t="shared" si="7"/>
        <v>4000</v>
      </c>
      <c r="V73" s="45">
        <f t="shared" si="7"/>
        <v>4000</v>
      </c>
      <c r="W73" s="45">
        <f t="shared" si="7"/>
        <v>4000</v>
      </c>
      <c r="X73" s="45">
        <f t="shared" si="7"/>
        <v>4000</v>
      </c>
      <c r="Y73" s="45">
        <f t="shared" si="7"/>
        <v>4000</v>
      </c>
      <c r="Z73" s="45">
        <f t="shared" si="7"/>
        <v>4000</v>
      </c>
      <c r="AA73" s="45">
        <f t="shared" si="7"/>
        <v>4000</v>
      </c>
      <c r="AB73" s="45">
        <f t="shared" si="7"/>
        <v>4000</v>
      </c>
      <c r="AC73" s="45">
        <f t="shared" si="7"/>
        <v>4000</v>
      </c>
      <c r="AD73" s="45">
        <f t="shared" si="7"/>
        <v>4000</v>
      </c>
      <c r="AE73" s="45">
        <f t="shared" si="7"/>
        <v>4000</v>
      </c>
      <c r="AF73" s="45">
        <f t="shared" si="7"/>
        <v>4000</v>
      </c>
      <c r="AG73" s="45">
        <f t="shared" si="7"/>
        <v>4000</v>
      </c>
      <c r="AH73" s="45">
        <f t="shared" si="7"/>
        <v>4000</v>
      </c>
      <c r="AI73" s="45">
        <f t="shared" si="7"/>
        <v>4000</v>
      </c>
      <c r="AJ73" s="45">
        <f t="shared" si="7"/>
        <v>4000</v>
      </c>
      <c r="AK73" s="45">
        <f t="shared" si="7"/>
        <v>4000</v>
      </c>
      <c r="AL73" s="45">
        <f t="shared" si="7"/>
        <v>4000</v>
      </c>
      <c r="AM73" s="45">
        <f t="shared" si="7"/>
        <v>4000</v>
      </c>
    </row>
    <row r="74" spans="2:39" x14ac:dyDescent="0.25">
      <c r="B74" t="str">
        <f t="shared" si="8"/>
        <v>Prodotto 5</v>
      </c>
      <c r="D74" s="45">
        <f t="shared" si="9"/>
        <v>1500</v>
      </c>
      <c r="E74" s="45">
        <f t="shared" si="7"/>
        <v>1500</v>
      </c>
      <c r="F74" s="45">
        <f t="shared" si="7"/>
        <v>1500</v>
      </c>
      <c r="G74" s="45">
        <f t="shared" si="7"/>
        <v>1500</v>
      </c>
      <c r="H74" s="45">
        <f t="shared" si="7"/>
        <v>1500</v>
      </c>
      <c r="I74" s="45">
        <f t="shared" si="7"/>
        <v>1500</v>
      </c>
      <c r="J74" s="45">
        <f t="shared" si="7"/>
        <v>1500</v>
      </c>
      <c r="K74" s="45">
        <f t="shared" si="7"/>
        <v>1500</v>
      </c>
      <c r="L74" s="45">
        <f t="shared" si="7"/>
        <v>1500</v>
      </c>
      <c r="M74" s="45">
        <f t="shared" si="7"/>
        <v>1500</v>
      </c>
      <c r="N74" s="45">
        <f t="shared" si="7"/>
        <v>1500</v>
      </c>
      <c r="O74" s="45">
        <f t="shared" si="7"/>
        <v>1500</v>
      </c>
      <c r="P74" s="45">
        <f t="shared" si="7"/>
        <v>1500</v>
      </c>
      <c r="Q74" s="45">
        <f t="shared" si="7"/>
        <v>1500</v>
      </c>
      <c r="R74" s="45">
        <f t="shared" si="7"/>
        <v>1500</v>
      </c>
      <c r="S74" s="45">
        <f t="shared" si="7"/>
        <v>1500</v>
      </c>
      <c r="T74" s="45">
        <f t="shared" si="7"/>
        <v>1500</v>
      </c>
      <c r="U74" s="45">
        <f t="shared" si="7"/>
        <v>1500</v>
      </c>
      <c r="V74" s="45">
        <f t="shared" si="7"/>
        <v>1500</v>
      </c>
      <c r="W74" s="45">
        <f t="shared" si="7"/>
        <v>1500</v>
      </c>
      <c r="X74" s="45">
        <f t="shared" si="7"/>
        <v>1500</v>
      </c>
      <c r="Y74" s="45">
        <f t="shared" si="7"/>
        <v>1500</v>
      </c>
      <c r="Z74" s="45">
        <f t="shared" si="7"/>
        <v>1500</v>
      </c>
      <c r="AA74" s="45">
        <f t="shared" si="7"/>
        <v>1500</v>
      </c>
      <c r="AB74" s="45">
        <f t="shared" si="7"/>
        <v>1500</v>
      </c>
      <c r="AC74" s="45">
        <f t="shared" si="7"/>
        <v>1500</v>
      </c>
      <c r="AD74" s="45">
        <f t="shared" si="7"/>
        <v>1500</v>
      </c>
      <c r="AE74" s="45">
        <f t="shared" si="7"/>
        <v>1500</v>
      </c>
      <c r="AF74" s="45">
        <f t="shared" si="7"/>
        <v>1500</v>
      </c>
      <c r="AG74" s="45">
        <f t="shared" si="7"/>
        <v>1500</v>
      </c>
      <c r="AH74" s="45">
        <f t="shared" si="7"/>
        <v>1500</v>
      </c>
      <c r="AI74" s="45">
        <f t="shared" si="7"/>
        <v>1500</v>
      </c>
      <c r="AJ74" s="45">
        <f t="shared" si="7"/>
        <v>1500</v>
      </c>
      <c r="AK74" s="45">
        <f t="shared" si="7"/>
        <v>1500</v>
      </c>
      <c r="AL74" s="45">
        <f t="shared" si="7"/>
        <v>1500</v>
      </c>
      <c r="AM74" s="45">
        <f t="shared" si="7"/>
        <v>1500</v>
      </c>
    </row>
    <row r="75" spans="2:39" x14ac:dyDescent="0.25">
      <c r="B75" t="str">
        <f t="shared" si="8"/>
        <v>Prodotto 6</v>
      </c>
      <c r="D75" s="45">
        <f t="shared" si="9"/>
        <v>12000</v>
      </c>
      <c r="E75" s="45">
        <f t="shared" si="7"/>
        <v>12000</v>
      </c>
      <c r="F75" s="45">
        <f t="shared" si="7"/>
        <v>12000</v>
      </c>
      <c r="G75" s="45">
        <f t="shared" si="7"/>
        <v>12000</v>
      </c>
      <c r="H75" s="45">
        <f t="shared" si="7"/>
        <v>12000</v>
      </c>
      <c r="I75" s="45">
        <f t="shared" si="7"/>
        <v>12000</v>
      </c>
      <c r="J75" s="45">
        <f t="shared" si="7"/>
        <v>12000</v>
      </c>
      <c r="K75" s="45">
        <f t="shared" si="7"/>
        <v>12000</v>
      </c>
      <c r="L75" s="45">
        <f t="shared" si="7"/>
        <v>12000</v>
      </c>
      <c r="M75" s="45">
        <f t="shared" si="7"/>
        <v>12000</v>
      </c>
      <c r="N75" s="45">
        <f t="shared" si="7"/>
        <v>12000</v>
      </c>
      <c r="O75" s="45">
        <f t="shared" si="7"/>
        <v>12000</v>
      </c>
      <c r="P75" s="45">
        <f t="shared" si="7"/>
        <v>12000</v>
      </c>
      <c r="Q75" s="45">
        <f t="shared" si="7"/>
        <v>12000</v>
      </c>
      <c r="R75" s="45">
        <f t="shared" si="7"/>
        <v>12000</v>
      </c>
      <c r="S75" s="45">
        <f t="shared" si="7"/>
        <v>12000</v>
      </c>
      <c r="T75" s="45">
        <f t="shared" si="7"/>
        <v>12000</v>
      </c>
      <c r="U75" s="45">
        <f t="shared" si="7"/>
        <v>12000</v>
      </c>
      <c r="V75" s="45">
        <f t="shared" si="7"/>
        <v>12000</v>
      </c>
      <c r="W75" s="45">
        <f t="shared" si="7"/>
        <v>12000</v>
      </c>
      <c r="X75" s="45">
        <f t="shared" si="7"/>
        <v>12000</v>
      </c>
      <c r="Y75" s="45">
        <f t="shared" si="7"/>
        <v>12000</v>
      </c>
      <c r="Z75" s="45">
        <f t="shared" si="7"/>
        <v>12000</v>
      </c>
      <c r="AA75" s="45">
        <f t="shared" si="7"/>
        <v>12000</v>
      </c>
      <c r="AB75" s="45">
        <f t="shared" si="7"/>
        <v>12000</v>
      </c>
      <c r="AC75" s="45">
        <f t="shared" si="7"/>
        <v>12000</v>
      </c>
      <c r="AD75" s="45">
        <f t="shared" si="7"/>
        <v>12000</v>
      </c>
      <c r="AE75" s="45">
        <f t="shared" si="7"/>
        <v>12000</v>
      </c>
      <c r="AF75" s="45">
        <f t="shared" si="7"/>
        <v>12000</v>
      </c>
      <c r="AG75" s="45">
        <f t="shared" si="7"/>
        <v>12000</v>
      </c>
      <c r="AH75" s="45">
        <f t="shared" si="7"/>
        <v>12000</v>
      </c>
      <c r="AI75" s="45">
        <f t="shared" si="7"/>
        <v>12000</v>
      </c>
      <c r="AJ75" s="45">
        <f t="shared" si="7"/>
        <v>12000</v>
      </c>
      <c r="AK75" s="45">
        <f t="shared" si="7"/>
        <v>12000</v>
      </c>
      <c r="AL75" s="45">
        <f t="shared" si="7"/>
        <v>12000</v>
      </c>
      <c r="AM75" s="45">
        <f t="shared" si="7"/>
        <v>12000</v>
      </c>
    </row>
    <row r="76" spans="2:39" x14ac:dyDescent="0.25">
      <c r="B76" t="str">
        <f t="shared" si="8"/>
        <v>Prodotto 7</v>
      </c>
      <c r="D76" s="45">
        <f t="shared" si="9"/>
        <v>4000</v>
      </c>
      <c r="E76" s="45">
        <f t="shared" si="7"/>
        <v>4000</v>
      </c>
      <c r="F76" s="45">
        <f t="shared" si="7"/>
        <v>4000</v>
      </c>
      <c r="G76" s="45">
        <f t="shared" si="7"/>
        <v>4000</v>
      </c>
      <c r="H76" s="45">
        <f t="shared" si="7"/>
        <v>4000</v>
      </c>
      <c r="I76" s="45">
        <f t="shared" si="7"/>
        <v>4000</v>
      </c>
      <c r="J76" s="45">
        <f t="shared" si="7"/>
        <v>4000</v>
      </c>
      <c r="K76" s="45">
        <f t="shared" si="7"/>
        <v>4000</v>
      </c>
      <c r="L76" s="45">
        <f t="shared" si="7"/>
        <v>4000</v>
      </c>
      <c r="M76" s="45">
        <f t="shared" si="7"/>
        <v>4000</v>
      </c>
      <c r="N76" s="45">
        <f t="shared" si="7"/>
        <v>4000</v>
      </c>
      <c r="O76" s="45">
        <f t="shared" si="7"/>
        <v>4000</v>
      </c>
      <c r="P76" s="45">
        <f t="shared" si="7"/>
        <v>4000</v>
      </c>
      <c r="Q76" s="45">
        <f t="shared" si="7"/>
        <v>4000</v>
      </c>
      <c r="R76" s="45">
        <f t="shared" si="7"/>
        <v>4000</v>
      </c>
      <c r="S76" s="45">
        <f t="shared" si="7"/>
        <v>4000</v>
      </c>
      <c r="T76" s="45">
        <f t="shared" si="7"/>
        <v>4000</v>
      </c>
      <c r="U76" s="45">
        <f t="shared" si="7"/>
        <v>4000</v>
      </c>
      <c r="V76" s="45">
        <f t="shared" si="7"/>
        <v>4000</v>
      </c>
      <c r="W76" s="45">
        <f t="shared" si="7"/>
        <v>4000</v>
      </c>
      <c r="X76" s="45">
        <f t="shared" si="7"/>
        <v>4000</v>
      </c>
      <c r="Y76" s="45">
        <f t="shared" si="7"/>
        <v>4000</v>
      </c>
      <c r="Z76" s="45">
        <f t="shared" si="7"/>
        <v>4000</v>
      </c>
      <c r="AA76" s="45">
        <f t="shared" si="7"/>
        <v>4000</v>
      </c>
      <c r="AB76" s="45">
        <f t="shared" si="7"/>
        <v>4000</v>
      </c>
      <c r="AC76" s="45">
        <f t="shared" si="7"/>
        <v>4000</v>
      </c>
      <c r="AD76" s="45">
        <f t="shared" si="7"/>
        <v>4000</v>
      </c>
      <c r="AE76" s="45">
        <f t="shared" si="7"/>
        <v>4000</v>
      </c>
      <c r="AF76" s="45">
        <f t="shared" si="7"/>
        <v>4000</v>
      </c>
      <c r="AG76" s="45">
        <f t="shared" si="7"/>
        <v>4000</v>
      </c>
      <c r="AH76" s="45">
        <f t="shared" si="7"/>
        <v>4000</v>
      </c>
      <c r="AI76" s="45">
        <f t="shared" si="7"/>
        <v>4000</v>
      </c>
      <c r="AJ76" s="45">
        <f t="shared" si="7"/>
        <v>4000</v>
      </c>
      <c r="AK76" s="45">
        <f t="shared" si="7"/>
        <v>4000</v>
      </c>
      <c r="AL76" s="45">
        <f t="shared" si="7"/>
        <v>4000</v>
      </c>
      <c r="AM76" s="45">
        <f t="shared" si="7"/>
        <v>4000</v>
      </c>
    </row>
    <row r="77" spans="2:39" x14ac:dyDescent="0.25">
      <c r="B77" t="str">
        <f t="shared" si="8"/>
        <v>Prodotto 8</v>
      </c>
      <c r="D77" s="45">
        <f t="shared" si="9"/>
        <v>4000</v>
      </c>
      <c r="E77" s="45">
        <f t="shared" si="7"/>
        <v>4000</v>
      </c>
      <c r="F77" s="45">
        <f t="shared" si="7"/>
        <v>4000</v>
      </c>
      <c r="G77" s="45">
        <f t="shared" si="7"/>
        <v>4000</v>
      </c>
      <c r="H77" s="45">
        <f t="shared" si="7"/>
        <v>4000</v>
      </c>
      <c r="I77" s="45">
        <f t="shared" si="7"/>
        <v>4000</v>
      </c>
      <c r="J77" s="45">
        <f t="shared" si="7"/>
        <v>4000</v>
      </c>
      <c r="K77" s="45">
        <f t="shared" si="7"/>
        <v>4000</v>
      </c>
      <c r="L77" s="45">
        <f t="shared" si="7"/>
        <v>4000</v>
      </c>
      <c r="M77" s="45">
        <f t="shared" si="7"/>
        <v>4000</v>
      </c>
      <c r="N77" s="45">
        <f t="shared" si="7"/>
        <v>4000</v>
      </c>
      <c r="O77" s="45">
        <f t="shared" si="7"/>
        <v>4000</v>
      </c>
      <c r="P77" s="45">
        <f t="shared" si="7"/>
        <v>4000</v>
      </c>
      <c r="Q77" s="45">
        <f t="shared" si="7"/>
        <v>4000</v>
      </c>
      <c r="R77" s="45">
        <f t="shared" si="7"/>
        <v>4000</v>
      </c>
      <c r="S77" s="45">
        <f t="shared" si="7"/>
        <v>4000</v>
      </c>
      <c r="T77" s="45">
        <f t="shared" si="7"/>
        <v>4000</v>
      </c>
      <c r="U77" s="45">
        <f t="shared" si="7"/>
        <v>4000</v>
      </c>
      <c r="V77" s="45">
        <f t="shared" si="7"/>
        <v>4000</v>
      </c>
      <c r="W77" s="45">
        <f t="shared" si="7"/>
        <v>4000</v>
      </c>
      <c r="X77" s="45">
        <f t="shared" si="7"/>
        <v>4000</v>
      </c>
      <c r="Y77" s="45">
        <f t="shared" si="7"/>
        <v>4000</v>
      </c>
      <c r="Z77" s="45">
        <f t="shared" si="7"/>
        <v>4000</v>
      </c>
      <c r="AA77" s="45">
        <f t="shared" si="7"/>
        <v>4000</v>
      </c>
      <c r="AB77" s="45">
        <f t="shared" si="7"/>
        <v>4000</v>
      </c>
      <c r="AC77" s="45">
        <f t="shared" si="7"/>
        <v>4000</v>
      </c>
      <c r="AD77" s="45">
        <f t="shared" ref="E77:AM84" si="10">+AD33+AD55</f>
        <v>4000</v>
      </c>
      <c r="AE77" s="45">
        <f t="shared" si="10"/>
        <v>4000</v>
      </c>
      <c r="AF77" s="45">
        <f t="shared" si="10"/>
        <v>4000</v>
      </c>
      <c r="AG77" s="45">
        <f t="shared" si="10"/>
        <v>4000</v>
      </c>
      <c r="AH77" s="45">
        <f t="shared" si="10"/>
        <v>4000</v>
      </c>
      <c r="AI77" s="45">
        <f t="shared" si="10"/>
        <v>4000</v>
      </c>
      <c r="AJ77" s="45">
        <f t="shared" si="10"/>
        <v>4000</v>
      </c>
      <c r="AK77" s="45">
        <f t="shared" si="10"/>
        <v>4000</v>
      </c>
      <c r="AL77" s="45">
        <f t="shared" si="10"/>
        <v>4000</v>
      </c>
      <c r="AM77" s="45">
        <f t="shared" si="10"/>
        <v>4000</v>
      </c>
    </row>
    <row r="78" spans="2:39" x14ac:dyDescent="0.25">
      <c r="B78" t="str">
        <f t="shared" si="8"/>
        <v>Prodotto 9</v>
      </c>
      <c r="D78" s="45">
        <f t="shared" si="9"/>
        <v>1000</v>
      </c>
      <c r="E78" s="45">
        <f t="shared" si="10"/>
        <v>1000</v>
      </c>
      <c r="F78" s="45">
        <f t="shared" si="10"/>
        <v>1000</v>
      </c>
      <c r="G78" s="45">
        <f t="shared" si="10"/>
        <v>1000</v>
      </c>
      <c r="H78" s="45">
        <f t="shared" si="10"/>
        <v>1000</v>
      </c>
      <c r="I78" s="45">
        <f t="shared" si="10"/>
        <v>1000</v>
      </c>
      <c r="J78" s="45">
        <f t="shared" si="10"/>
        <v>1000</v>
      </c>
      <c r="K78" s="45">
        <f t="shared" si="10"/>
        <v>1000</v>
      </c>
      <c r="L78" s="45">
        <f t="shared" si="10"/>
        <v>1000</v>
      </c>
      <c r="M78" s="45">
        <f t="shared" si="10"/>
        <v>1000</v>
      </c>
      <c r="N78" s="45">
        <f t="shared" si="10"/>
        <v>1000</v>
      </c>
      <c r="O78" s="45">
        <f t="shared" si="10"/>
        <v>1000</v>
      </c>
      <c r="P78" s="45">
        <f t="shared" si="10"/>
        <v>1000</v>
      </c>
      <c r="Q78" s="45">
        <f t="shared" si="10"/>
        <v>1000</v>
      </c>
      <c r="R78" s="45">
        <f t="shared" si="10"/>
        <v>1000</v>
      </c>
      <c r="S78" s="45">
        <f t="shared" si="10"/>
        <v>1000</v>
      </c>
      <c r="T78" s="45">
        <f t="shared" si="10"/>
        <v>1000</v>
      </c>
      <c r="U78" s="45">
        <f t="shared" si="10"/>
        <v>1000</v>
      </c>
      <c r="V78" s="45">
        <f t="shared" si="10"/>
        <v>1000</v>
      </c>
      <c r="W78" s="45">
        <f t="shared" si="10"/>
        <v>1000</v>
      </c>
      <c r="X78" s="45">
        <f t="shared" si="10"/>
        <v>1000</v>
      </c>
      <c r="Y78" s="45">
        <f t="shared" si="10"/>
        <v>1000</v>
      </c>
      <c r="Z78" s="45">
        <f t="shared" si="10"/>
        <v>1000</v>
      </c>
      <c r="AA78" s="45">
        <f t="shared" si="10"/>
        <v>1000</v>
      </c>
      <c r="AB78" s="45">
        <f t="shared" si="10"/>
        <v>1000</v>
      </c>
      <c r="AC78" s="45">
        <f t="shared" si="10"/>
        <v>1000</v>
      </c>
      <c r="AD78" s="45">
        <f t="shared" si="10"/>
        <v>1000</v>
      </c>
      <c r="AE78" s="45">
        <f t="shared" si="10"/>
        <v>1000</v>
      </c>
      <c r="AF78" s="45">
        <f t="shared" si="10"/>
        <v>1000</v>
      </c>
      <c r="AG78" s="45">
        <f t="shared" si="10"/>
        <v>1000</v>
      </c>
      <c r="AH78" s="45">
        <f t="shared" si="10"/>
        <v>1000</v>
      </c>
      <c r="AI78" s="45">
        <f t="shared" si="10"/>
        <v>1000</v>
      </c>
      <c r="AJ78" s="45">
        <f t="shared" si="10"/>
        <v>1000</v>
      </c>
      <c r="AK78" s="45">
        <f t="shared" si="10"/>
        <v>1000</v>
      </c>
      <c r="AL78" s="45">
        <f t="shared" si="10"/>
        <v>1000</v>
      </c>
      <c r="AM78" s="45">
        <f t="shared" si="10"/>
        <v>1000</v>
      </c>
    </row>
    <row r="79" spans="2:39" x14ac:dyDescent="0.25">
      <c r="B79" t="str">
        <f t="shared" si="8"/>
        <v>Prodotto 10</v>
      </c>
      <c r="D79" s="45">
        <f t="shared" si="9"/>
        <v>12000</v>
      </c>
      <c r="E79" s="45">
        <f t="shared" si="10"/>
        <v>12000</v>
      </c>
      <c r="F79" s="45">
        <f t="shared" si="10"/>
        <v>12000</v>
      </c>
      <c r="G79" s="45">
        <f t="shared" si="10"/>
        <v>12000</v>
      </c>
      <c r="H79" s="45">
        <f t="shared" si="10"/>
        <v>12000</v>
      </c>
      <c r="I79" s="45">
        <f t="shared" si="10"/>
        <v>12000</v>
      </c>
      <c r="J79" s="45">
        <f t="shared" si="10"/>
        <v>12000</v>
      </c>
      <c r="K79" s="45">
        <f t="shared" si="10"/>
        <v>12000</v>
      </c>
      <c r="L79" s="45">
        <f t="shared" si="10"/>
        <v>12000</v>
      </c>
      <c r="M79" s="45">
        <f t="shared" si="10"/>
        <v>12000</v>
      </c>
      <c r="N79" s="45">
        <f t="shared" si="10"/>
        <v>12000</v>
      </c>
      <c r="O79" s="45">
        <f t="shared" si="10"/>
        <v>12000</v>
      </c>
      <c r="P79" s="45">
        <f t="shared" si="10"/>
        <v>12000</v>
      </c>
      <c r="Q79" s="45">
        <f t="shared" si="10"/>
        <v>12000</v>
      </c>
      <c r="R79" s="45">
        <f t="shared" si="10"/>
        <v>12000</v>
      </c>
      <c r="S79" s="45">
        <f t="shared" si="10"/>
        <v>12000</v>
      </c>
      <c r="T79" s="45">
        <f t="shared" si="10"/>
        <v>12000</v>
      </c>
      <c r="U79" s="45">
        <f t="shared" si="10"/>
        <v>12000</v>
      </c>
      <c r="V79" s="45">
        <f t="shared" si="10"/>
        <v>12000</v>
      </c>
      <c r="W79" s="45">
        <f t="shared" si="10"/>
        <v>12000</v>
      </c>
      <c r="X79" s="45">
        <f t="shared" si="10"/>
        <v>12000</v>
      </c>
      <c r="Y79" s="45">
        <f t="shared" si="10"/>
        <v>12000</v>
      </c>
      <c r="Z79" s="45">
        <f t="shared" si="10"/>
        <v>12000</v>
      </c>
      <c r="AA79" s="45">
        <f t="shared" si="10"/>
        <v>12000</v>
      </c>
      <c r="AB79" s="45">
        <f t="shared" si="10"/>
        <v>12000</v>
      </c>
      <c r="AC79" s="45">
        <f t="shared" si="10"/>
        <v>12000</v>
      </c>
      <c r="AD79" s="45">
        <f t="shared" si="10"/>
        <v>12000</v>
      </c>
      <c r="AE79" s="45">
        <f t="shared" si="10"/>
        <v>12000</v>
      </c>
      <c r="AF79" s="45">
        <f t="shared" si="10"/>
        <v>12000</v>
      </c>
      <c r="AG79" s="45">
        <f t="shared" si="10"/>
        <v>12000</v>
      </c>
      <c r="AH79" s="45">
        <f t="shared" si="10"/>
        <v>12000</v>
      </c>
      <c r="AI79" s="45">
        <f t="shared" si="10"/>
        <v>12000</v>
      </c>
      <c r="AJ79" s="45">
        <f t="shared" si="10"/>
        <v>12000</v>
      </c>
      <c r="AK79" s="45">
        <f t="shared" si="10"/>
        <v>12000</v>
      </c>
      <c r="AL79" s="45">
        <f t="shared" si="10"/>
        <v>12000</v>
      </c>
      <c r="AM79" s="45">
        <f t="shared" si="10"/>
        <v>12000</v>
      </c>
    </row>
    <row r="80" spans="2:39" x14ac:dyDescent="0.25">
      <c r="B80" t="str">
        <f t="shared" si="8"/>
        <v>Prodotto 11</v>
      </c>
      <c r="D80" s="45">
        <f t="shared" si="9"/>
        <v>8000</v>
      </c>
      <c r="E80" s="45">
        <f t="shared" si="10"/>
        <v>8000</v>
      </c>
      <c r="F80" s="45">
        <f t="shared" si="10"/>
        <v>8000</v>
      </c>
      <c r="G80" s="45">
        <f t="shared" si="10"/>
        <v>8000</v>
      </c>
      <c r="H80" s="45">
        <f t="shared" si="10"/>
        <v>8000</v>
      </c>
      <c r="I80" s="45">
        <f t="shared" si="10"/>
        <v>8000</v>
      </c>
      <c r="J80" s="45">
        <f t="shared" si="10"/>
        <v>8000</v>
      </c>
      <c r="K80" s="45">
        <f t="shared" si="10"/>
        <v>8000</v>
      </c>
      <c r="L80" s="45">
        <f t="shared" si="10"/>
        <v>8000</v>
      </c>
      <c r="M80" s="45">
        <f t="shared" si="10"/>
        <v>8000</v>
      </c>
      <c r="N80" s="45">
        <f t="shared" si="10"/>
        <v>8000</v>
      </c>
      <c r="O80" s="45">
        <f t="shared" si="10"/>
        <v>8000</v>
      </c>
      <c r="P80" s="45">
        <f t="shared" si="10"/>
        <v>8000</v>
      </c>
      <c r="Q80" s="45">
        <f t="shared" si="10"/>
        <v>8000</v>
      </c>
      <c r="R80" s="45">
        <f t="shared" si="10"/>
        <v>8000</v>
      </c>
      <c r="S80" s="45">
        <f t="shared" si="10"/>
        <v>8000</v>
      </c>
      <c r="T80" s="45">
        <f t="shared" si="10"/>
        <v>8000</v>
      </c>
      <c r="U80" s="45">
        <f t="shared" si="10"/>
        <v>8000</v>
      </c>
      <c r="V80" s="45">
        <f t="shared" si="10"/>
        <v>8000</v>
      </c>
      <c r="W80" s="45">
        <f t="shared" si="10"/>
        <v>8000</v>
      </c>
      <c r="X80" s="45">
        <f t="shared" si="10"/>
        <v>8000</v>
      </c>
      <c r="Y80" s="45">
        <f t="shared" si="10"/>
        <v>8000</v>
      </c>
      <c r="Z80" s="45">
        <f t="shared" si="10"/>
        <v>8000</v>
      </c>
      <c r="AA80" s="45">
        <f t="shared" si="10"/>
        <v>8000</v>
      </c>
      <c r="AB80" s="45">
        <f t="shared" si="10"/>
        <v>8000</v>
      </c>
      <c r="AC80" s="45">
        <f t="shared" si="10"/>
        <v>8000</v>
      </c>
      <c r="AD80" s="45">
        <f t="shared" si="10"/>
        <v>8000</v>
      </c>
      <c r="AE80" s="45">
        <f t="shared" si="10"/>
        <v>8000</v>
      </c>
      <c r="AF80" s="45">
        <f t="shared" si="10"/>
        <v>8000</v>
      </c>
      <c r="AG80" s="45">
        <f t="shared" si="10"/>
        <v>8000</v>
      </c>
      <c r="AH80" s="45">
        <f t="shared" si="10"/>
        <v>8000</v>
      </c>
      <c r="AI80" s="45">
        <f t="shared" si="10"/>
        <v>8000</v>
      </c>
      <c r="AJ80" s="45">
        <f t="shared" si="10"/>
        <v>8000</v>
      </c>
      <c r="AK80" s="45">
        <f t="shared" si="10"/>
        <v>8000</v>
      </c>
      <c r="AL80" s="45">
        <f t="shared" si="10"/>
        <v>8000</v>
      </c>
      <c r="AM80" s="45">
        <f t="shared" si="10"/>
        <v>8000</v>
      </c>
    </row>
    <row r="81" spans="2:39" x14ac:dyDescent="0.25">
      <c r="B81" t="str">
        <f t="shared" si="8"/>
        <v>Prodotto 12</v>
      </c>
      <c r="D81" s="45">
        <f t="shared" si="9"/>
        <v>4000</v>
      </c>
      <c r="E81" s="45">
        <f t="shared" si="10"/>
        <v>4000</v>
      </c>
      <c r="F81" s="45">
        <f t="shared" si="10"/>
        <v>4000</v>
      </c>
      <c r="G81" s="45">
        <f t="shared" si="10"/>
        <v>4000</v>
      </c>
      <c r="H81" s="45">
        <f t="shared" si="10"/>
        <v>4000</v>
      </c>
      <c r="I81" s="45">
        <f t="shared" si="10"/>
        <v>4000</v>
      </c>
      <c r="J81" s="45">
        <f t="shared" si="10"/>
        <v>4000</v>
      </c>
      <c r="K81" s="45">
        <f t="shared" si="10"/>
        <v>4000</v>
      </c>
      <c r="L81" s="45">
        <f t="shared" si="10"/>
        <v>4000</v>
      </c>
      <c r="M81" s="45">
        <f t="shared" si="10"/>
        <v>4000</v>
      </c>
      <c r="N81" s="45">
        <f t="shared" si="10"/>
        <v>4000</v>
      </c>
      <c r="O81" s="45">
        <f t="shared" si="10"/>
        <v>4000</v>
      </c>
      <c r="P81" s="45">
        <f t="shared" si="10"/>
        <v>4000</v>
      </c>
      <c r="Q81" s="45">
        <f t="shared" si="10"/>
        <v>4000</v>
      </c>
      <c r="R81" s="45">
        <f t="shared" si="10"/>
        <v>4000</v>
      </c>
      <c r="S81" s="45">
        <f t="shared" si="10"/>
        <v>4000</v>
      </c>
      <c r="T81" s="45">
        <f t="shared" si="10"/>
        <v>4000</v>
      </c>
      <c r="U81" s="45">
        <f t="shared" si="10"/>
        <v>4000</v>
      </c>
      <c r="V81" s="45">
        <f t="shared" si="10"/>
        <v>4000</v>
      </c>
      <c r="W81" s="45">
        <f t="shared" si="10"/>
        <v>4000</v>
      </c>
      <c r="X81" s="45">
        <f t="shared" si="10"/>
        <v>4000</v>
      </c>
      <c r="Y81" s="45">
        <f t="shared" si="10"/>
        <v>4000</v>
      </c>
      <c r="Z81" s="45">
        <f t="shared" si="10"/>
        <v>4000</v>
      </c>
      <c r="AA81" s="45">
        <f t="shared" si="10"/>
        <v>4000</v>
      </c>
      <c r="AB81" s="45">
        <f t="shared" si="10"/>
        <v>4000</v>
      </c>
      <c r="AC81" s="45">
        <f t="shared" si="10"/>
        <v>4000</v>
      </c>
      <c r="AD81" s="45">
        <f t="shared" si="10"/>
        <v>4000</v>
      </c>
      <c r="AE81" s="45">
        <f t="shared" si="10"/>
        <v>4000</v>
      </c>
      <c r="AF81" s="45">
        <f t="shared" si="10"/>
        <v>4000</v>
      </c>
      <c r="AG81" s="45">
        <f t="shared" si="10"/>
        <v>4000</v>
      </c>
      <c r="AH81" s="45">
        <f t="shared" si="10"/>
        <v>4000</v>
      </c>
      <c r="AI81" s="45">
        <f t="shared" si="10"/>
        <v>4000</v>
      </c>
      <c r="AJ81" s="45">
        <f t="shared" si="10"/>
        <v>4000</v>
      </c>
      <c r="AK81" s="45">
        <f t="shared" si="10"/>
        <v>4000</v>
      </c>
      <c r="AL81" s="45">
        <f t="shared" si="10"/>
        <v>4000</v>
      </c>
      <c r="AM81" s="45">
        <f t="shared" si="10"/>
        <v>4000</v>
      </c>
    </row>
    <row r="82" spans="2:39" x14ac:dyDescent="0.25">
      <c r="B82" t="str">
        <f t="shared" si="8"/>
        <v>Prodotto 13</v>
      </c>
      <c r="D82" s="45">
        <f t="shared" si="9"/>
        <v>2000</v>
      </c>
      <c r="E82" s="45">
        <f t="shared" si="10"/>
        <v>2000</v>
      </c>
      <c r="F82" s="45">
        <f t="shared" si="10"/>
        <v>2000</v>
      </c>
      <c r="G82" s="45">
        <f t="shared" si="10"/>
        <v>2000</v>
      </c>
      <c r="H82" s="45">
        <f t="shared" si="10"/>
        <v>2000</v>
      </c>
      <c r="I82" s="45">
        <f t="shared" si="10"/>
        <v>2000</v>
      </c>
      <c r="J82" s="45">
        <f t="shared" si="10"/>
        <v>2000</v>
      </c>
      <c r="K82" s="45">
        <f t="shared" si="10"/>
        <v>2000</v>
      </c>
      <c r="L82" s="45">
        <f t="shared" si="10"/>
        <v>2000</v>
      </c>
      <c r="M82" s="45">
        <f t="shared" si="10"/>
        <v>2000</v>
      </c>
      <c r="N82" s="45">
        <f t="shared" si="10"/>
        <v>2000</v>
      </c>
      <c r="O82" s="45">
        <f t="shared" si="10"/>
        <v>2000</v>
      </c>
      <c r="P82" s="45">
        <f t="shared" si="10"/>
        <v>2000</v>
      </c>
      <c r="Q82" s="45">
        <f t="shared" si="10"/>
        <v>2000</v>
      </c>
      <c r="R82" s="45">
        <f t="shared" si="10"/>
        <v>2000</v>
      </c>
      <c r="S82" s="45">
        <f t="shared" si="10"/>
        <v>2000</v>
      </c>
      <c r="T82" s="45">
        <f t="shared" si="10"/>
        <v>2000</v>
      </c>
      <c r="U82" s="45">
        <f t="shared" si="10"/>
        <v>2000</v>
      </c>
      <c r="V82" s="45">
        <f t="shared" si="10"/>
        <v>2000</v>
      </c>
      <c r="W82" s="45">
        <f t="shared" si="10"/>
        <v>2000</v>
      </c>
      <c r="X82" s="45">
        <f t="shared" si="10"/>
        <v>2000</v>
      </c>
      <c r="Y82" s="45">
        <f t="shared" si="10"/>
        <v>2000</v>
      </c>
      <c r="Z82" s="45">
        <f t="shared" si="10"/>
        <v>2000</v>
      </c>
      <c r="AA82" s="45">
        <f t="shared" si="10"/>
        <v>2000</v>
      </c>
      <c r="AB82" s="45">
        <f t="shared" si="10"/>
        <v>2000</v>
      </c>
      <c r="AC82" s="45">
        <f t="shared" si="10"/>
        <v>2000</v>
      </c>
      <c r="AD82" s="45">
        <f t="shared" si="10"/>
        <v>2000</v>
      </c>
      <c r="AE82" s="45">
        <f t="shared" si="10"/>
        <v>2000</v>
      </c>
      <c r="AF82" s="45">
        <f t="shared" si="10"/>
        <v>2000</v>
      </c>
      <c r="AG82" s="45">
        <f t="shared" si="10"/>
        <v>2000</v>
      </c>
      <c r="AH82" s="45">
        <f t="shared" si="10"/>
        <v>2000</v>
      </c>
      <c r="AI82" s="45">
        <f t="shared" si="10"/>
        <v>2000</v>
      </c>
      <c r="AJ82" s="45">
        <f t="shared" si="10"/>
        <v>2000</v>
      </c>
      <c r="AK82" s="45">
        <f t="shared" si="10"/>
        <v>2000</v>
      </c>
      <c r="AL82" s="45">
        <f t="shared" si="10"/>
        <v>2000</v>
      </c>
      <c r="AM82" s="45">
        <f t="shared" si="10"/>
        <v>2000</v>
      </c>
    </row>
    <row r="83" spans="2:39" x14ac:dyDescent="0.25">
      <c r="B83" t="str">
        <f t="shared" si="8"/>
        <v>Prodotto 14</v>
      </c>
      <c r="D83" s="45">
        <f t="shared" si="9"/>
        <v>1000</v>
      </c>
      <c r="E83" s="45">
        <f t="shared" si="10"/>
        <v>1000</v>
      </c>
      <c r="F83" s="45">
        <f t="shared" si="10"/>
        <v>1000</v>
      </c>
      <c r="G83" s="45">
        <f t="shared" si="10"/>
        <v>1000</v>
      </c>
      <c r="H83" s="45">
        <f t="shared" si="10"/>
        <v>1000</v>
      </c>
      <c r="I83" s="45">
        <f t="shared" si="10"/>
        <v>1000</v>
      </c>
      <c r="J83" s="45">
        <f t="shared" si="10"/>
        <v>1000</v>
      </c>
      <c r="K83" s="45">
        <f t="shared" si="10"/>
        <v>1000</v>
      </c>
      <c r="L83" s="45">
        <f t="shared" si="10"/>
        <v>1000</v>
      </c>
      <c r="M83" s="45">
        <f t="shared" si="10"/>
        <v>1000</v>
      </c>
      <c r="N83" s="45">
        <f t="shared" si="10"/>
        <v>1000</v>
      </c>
      <c r="O83" s="45">
        <f t="shared" si="10"/>
        <v>1000</v>
      </c>
      <c r="P83" s="45">
        <f t="shared" si="10"/>
        <v>1000</v>
      </c>
      <c r="Q83" s="45">
        <f t="shared" si="10"/>
        <v>1000</v>
      </c>
      <c r="R83" s="45">
        <f t="shared" si="10"/>
        <v>1000</v>
      </c>
      <c r="S83" s="45">
        <f t="shared" si="10"/>
        <v>1000</v>
      </c>
      <c r="T83" s="45">
        <f t="shared" si="10"/>
        <v>1000</v>
      </c>
      <c r="U83" s="45">
        <f t="shared" si="10"/>
        <v>1000</v>
      </c>
      <c r="V83" s="45">
        <f t="shared" si="10"/>
        <v>1000</v>
      </c>
      <c r="W83" s="45">
        <f t="shared" si="10"/>
        <v>1000</v>
      </c>
      <c r="X83" s="45">
        <f t="shared" si="10"/>
        <v>1000</v>
      </c>
      <c r="Y83" s="45">
        <f t="shared" si="10"/>
        <v>1000</v>
      </c>
      <c r="Z83" s="45">
        <f t="shared" si="10"/>
        <v>1000</v>
      </c>
      <c r="AA83" s="45">
        <f t="shared" si="10"/>
        <v>1000</v>
      </c>
      <c r="AB83" s="45">
        <f t="shared" si="10"/>
        <v>1000</v>
      </c>
      <c r="AC83" s="45">
        <f t="shared" si="10"/>
        <v>1000</v>
      </c>
      <c r="AD83" s="45">
        <f t="shared" si="10"/>
        <v>1000</v>
      </c>
      <c r="AE83" s="45">
        <f t="shared" si="10"/>
        <v>1000</v>
      </c>
      <c r="AF83" s="45">
        <f t="shared" si="10"/>
        <v>1000</v>
      </c>
      <c r="AG83" s="45">
        <f t="shared" si="10"/>
        <v>1000</v>
      </c>
      <c r="AH83" s="45">
        <f t="shared" si="10"/>
        <v>1000</v>
      </c>
      <c r="AI83" s="45">
        <f t="shared" si="10"/>
        <v>1000</v>
      </c>
      <c r="AJ83" s="45">
        <f t="shared" si="10"/>
        <v>1000</v>
      </c>
      <c r="AK83" s="45">
        <f t="shared" si="10"/>
        <v>1000</v>
      </c>
      <c r="AL83" s="45">
        <f t="shared" si="10"/>
        <v>1000</v>
      </c>
      <c r="AM83" s="45">
        <f t="shared" si="10"/>
        <v>1000</v>
      </c>
    </row>
    <row r="84" spans="2:39" x14ac:dyDescent="0.25">
      <c r="B84" t="str">
        <f t="shared" si="8"/>
        <v>Prodotto 15</v>
      </c>
      <c r="D84" s="45">
        <f t="shared" si="9"/>
        <v>1000</v>
      </c>
      <c r="E84" s="45">
        <f t="shared" si="10"/>
        <v>1000</v>
      </c>
      <c r="F84" s="45">
        <f t="shared" si="10"/>
        <v>1000</v>
      </c>
      <c r="G84" s="45">
        <f t="shared" si="10"/>
        <v>1000</v>
      </c>
      <c r="H84" s="45">
        <f t="shared" si="10"/>
        <v>1000</v>
      </c>
      <c r="I84" s="45">
        <f t="shared" si="10"/>
        <v>1000</v>
      </c>
      <c r="J84" s="45">
        <f t="shared" si="10"/>
        <v>1000</v>
      </c>
      <c r="K84" s="45">
        <f t="shared" si="10"/>
        <v>1000</v>
      </c>
      <c r="L84" s="45">
        <f t="shared" si="10"/>
        <v>1000</v>
      </c>
      <c r="M84" s="45">
        <f t="shared" si="10"/>
        <v>1000</v>
      </c>
      <c r="N84" s="45">
        <f t="shared" si="10"/>
        <v>1000</v>
      </c>
      <c r="O84" s="45">
        <f t="shared" si="10"/>
        <v>1000</v>
      </c>
      <c r="P84" s="45">
        <f t="shared" si="10"/>
        <v>1000</v>
      </c>
      <c r="Q84" s="45">
        <f t="shared" si="10"/>
        <v>1000</v>
      </c>
      <c r="R84" s="45">
        <f t="shared" si="10"/>
        <v>1000</v>
      </c>
      <c r="S84" s="45">
        <f t="shared" si="10"/>
        <v>1000</v>
      </c>
      <c r="T84" s="45">
        <f t="shared" si="10"/>
        <v>1000</v>
      </c>
      <c r="U84" s="45">
        <f t="shared" si="10"/>
        <v>1000</v>
      </c>
      <c r="V84" s="45">
        <f t="shared" si="10"/>
        <v>1000</v>
      </c>
      <c r="W84" s="45">
        <f t="shared" si="10"/>
        <v>1000</v>
      </c>
      <c r="X84" s="45">
        <f t="shared" si="10"/>
        <v>1000</v>
      </c>
      <c r="Y84" s="45">
        <f t="shared" si="10"/>
        <v>1000</v>
      </c>
      <c r="Z84" s="45">
        <f t="shared" si="10"/>
        <v>1000</v>
      </c>
      <c r="AA84" s="45">
        <f t="shared" si="10"/>
        <v>1000</v>
      </c>
      <c r="AB84" s="45">
        <f t="shared" si="10"/>
        <v>1000</v>
      </c>
      <c r="AC84" s="45">
        <f t="shared" si="10"/>
        <v>1000</v>
      </c>
      <c r="AD84" s="45">
        <f t="shared" si="10"/>
        <v>1000</v>
      </c>
      <c r="AE84" s="45">
        <f t="shared" si="10"/>
        <v>1000</v>
      </c>
      <c r="AF84" s="45">
        <f t="shared" si="10"/>
        <v>1000</v>
      </c>
      <c r="AG84" s="45">
        <f t="shared" si="10"/>
        <v>1000</v>
      </c>
      <c r="AH84" s="45">
        <f t="shared" si="10"/>
        <v>1000</v>
      </c>
      <c r="AI84" s="45">
        <f t="shared" si="10"/>
        <v>1000</v>
      </c>
      <c r="AJ84" s="45">
        <f t="shared" si="10"/>
        <v>1000</v>
      </c>
      <c r="AK84" s="45">
        <f t="shared" si="10"/>
        <v>1000</v>
      </c>
      <c r="AL84" s="45">
        <f t="shared" si="10"/>
        <v>1000</v>
      </c>
      <c r="AM84" s="45">
        <f t="shared" si="10"/>
        <v>1000</v>
      </c>
    </row>
    <row r="85" spans="2:39" x14ac:dyDescent="0.25">
      <c r="B85" t="str">
        <f t="shared" si="8"/>
        <v>Prodotto 16</v>
      </c>
      <c r="D85" s="45">
        <f t="shared" si="9"/>
        <v>1000</v>
      </c>
      <c r="E85" s="45">
        <f t="shared" si="9"/>
        <v>1000</v>
      </c>
      <c r="F85" s="45">
        <f t="shared" si="9"/>
        <v>1000</v>
      </c>
      <c r="G85" s="45">
        <f t="shared" si="9"/>
        <v>1000</v>
      </c>
      <c r="H85" s="45">
        <f t="shared" si="9"/>
        <v>1000</v>
      </c>
      <c r="I85" s="45">
        <f t="shared" si="9"/>
        <v>1000</v>
      </c>
      <c r="J85" s="45">
        <f t="shared" si="9"/>
        <v>1000</v>
      </c>
      <c r="K85" s="45">
        <f t="shared" si="9"/>
        <v>1000</v>
      </c>
      <c r="L85" s="45">
        <f t="shared" si="9"/>
        <v>1000</v>
      </c>
      <c r="M85" s="45">
        <f t="shared" si="9"/>
        <v>1000</v>
      </c>
      <c r="N85" s="45">
        <f t="shared" si="9"/>
        <v>1000</v>
      </c>
      <c r="O85" s="45">
        <f t="shared" si="9"/>
        <v>1000</v>
      </c>
      <c r="P85" s="45">
        <f t="shared" si="9"/>
        <v>1000</v>
      </c>
      <c r="Q85" s="45">
        <f t="shared" si="9"/>
        <v>1000</v>
      </c>
      <c r="R85" s="45">
        <f t="shared" si="9"/>
        <v>1000</v>
      </c>
      <c r="S85" s="45">
        <f t="shared" si="9"/>
        <v>1000</v>
      </c>
      <c r="T85" s="45">
        <f t="shared" ref="E85:AM89" si="11">+T41+T63</f>
        <v>1000</v>
      </c>
      <c r="U85" s="45">
        <f t="shared" si="11"/>
        <v>1000</v>
      </c>
      <c r="V85" s="45">
        <f t="shared" si="11"/>
        <v>1000</v>
      </c>
      <c r="W85" s="45">
        <f t="shared" si="11"/>
        <v>1000</v>
      </c>
      <c r="X85" s="45">
        <f t="shared" si="11"/>
        <v>1000</v>
      </c>
      <c r="Y85" s="45">
        <f t="shared" si="11"/>
        <v>1000</v>
      </c>
      <c r="Z85" s="45">
        <f t="shared" si="11"/>
        <v>1000</v>
      </c>
      <c r="AA85" s="45">
        <f t="shared" si="11"/>
        <v>1000</v>
      </c>
      <c r="AB85" s="45">
        <f t="shared" si="11"/>
        <v>1000</v>
      </c>
      <c r="AC85" s="45">
        <f t="shared" si="11"/>
        <v>1000</v>
      </c>
      <c r="AD85" s="45">
        <f t="shared" si="11"/>
        <v>1000</v>
      </c>
      <c r="AE85" s="45">
        <f t="shared" si="11"/>
        <v>1000</v>
      </c>
      <c r="AF85" s="45">
        <f t="shared" si="11"/>
        <v>1000</v>
      </c>
      <c r="AG85" s="45">
        <f t="shared" si="11"/>
        <v>1000</v>
      </c>
      <c r="AH85" s="45">
        <f t="shared" si="11"/>
        <v>1000</v>
      </c>
      <c r="AI85" s="45">
        <f t="shared" si="11"/>
        <v>1000</v>
      </c>
      <c r="AJ85" s="45">
        <f t="shared" si="11"/>
        <v>1000</v>
      </c>
      <c r="AK85" s="45">
        <f t="shared" si="11"/>
        <v>1000</v>
      </c>
      <c r="AL85" s="45">
        <f t="shared" si="11"/>
        <v>1000</v>
      </c>
      <c r="AM85" s="45">
        <f t="shared" si="11"/>
        <v>1000</v>
      </c>
    </row>
    <row r="86" spans="2:39" x14ac:dyDescent="0.25">
      <c r="B86" t="str">
        <f t="shared" si="8"/>
        <v>Prodotto 17</v>
      </c>
      <c r="D86" s="45">
        <f t="shared" si="9"/>
        <v>1000</v>
      </c>
      <c r="E86" s="45">
        <f t="shared" si="11"/>
        <v>1000</v>
      </c>
      <c r="F86" s="45">
        <f t="shared" si="11"/>
        <v>1000</v>
      </c>
      <c r="G86" s="45">
        <f t="shared" si="11"/>
        <v>1000</v>
      </c>
      <c r="H86" s="45">
        <f t="shared" si="11"/>
        <v>1000</v>
      </c>
      <c r="I86" s="45">
        <f t="shared" si="11"/>
        <v>1000</v>
      </c>
      <c r="J86" s="45">
        <f t="shared" si="11"/>
        <v>1000</v>
      </c>
      <c r="K86" s="45">
        <f t="shared" si="11"/>
        <v>1000</v>
      </c>
      <c r="L86" s="45">
        <f t="shared" si="11"/>
        <v>1000</v>
      </c>
      <c r="M86" s="45">
        <f t="shared" si="11"/>
        <v>1000</v>
      </c>
      <c r="N86" s="45">
        <f t="shared" si="11"/>
        <v>1000</v>
      </c>
      <c r="O86" s="45">
        <f t="shared" si="11"/>
        <v>1000</v>
      </c>
      <c r="P86" s="45">
        <f t="shared" si="11"/>
        <v>1000</v>
      </c>
      <c r="Q86" s="45">
        <f t="shared" si="11"/>
        <v>1000</v>
      </c>
      <c r="R86" s="45">
        <f t="shared" si="11"/>
        <v>1000</v>
      </c>
      <c r="S86" s="45">
        <f t="shared" si="11"/>
        <v>1000</v>
      </c>
      <c r="T86" s="45">
        <f t="shared" si="11"/>
        <v>1000</v>
      </c>
      <c r="U86" s="45">
        <f t="shared" si="11"/>
        <v>1000</v>
      </c>
      <c r="V86" s="45">
        <f t="shared" si="11"/>
        <v>1000</v>
      </c>
      <c r="W86" s="45">
        <f t="shared" si="11"/>
        <v>1000</v>
      </c>
      <c r="X86" s="45">
        <f t="shared" si="11"/>
        <v>1000</v>
      </c>
      <c r="Y86" s="45">
        <f t="shared" si="11"/>
        <v>1000</v>
      </c>
      <c r="Z86" s="45">
        <f t="shared" si="11"/>
        <v>1000</v>
      </c>
      <c r="AA86" s="45">
        <f t="shared" si="11"/>
        <v>1000</v>
      </c>
      <c r="AB86" s="45">
        <f t="shared" si="11"/>
        <v>1000</v>
      </c>
      <c r="AC86" s="45">
        <f t="shared" si="11"/>
        <v>1000</v>
      </c>
      <c r="AD86" s="45">
        <f t="shared" si="11"/>
        <v>1000</v>
      </c>
      <c r="AE86" s="45">
        <f t="shared" si="11"/>
        <v>1000</v>
      </c>
      <c r="AF86" s="45">
        <f t="shared" si="11"/>
        <v>1000</v>
      </c>
      <c r="AG86" s="45">
        <f t="shared" si="11"/>
        <v>1000</v>
      </c>
      <c r="AH86" s="45">
        <f t="shared" si="11"/>
        <v>1000</v>
      </c>
      <c r="AI86" s="45">
        <f t="shared" si="11"/>
        <v>1000</v>
      </c>
      <c r="AJ86" s="45">
        <f t="shared" si="11"/>
        <v>1000</v>
      </c>
      <c r="AK86" s="45">
        <f t="shared" si="11"/>
        <v>1000</v>
      </c>
      <c r="AL86" s="45">
        <f t="shared" si="11"/>
        <v>1000</v>
      </c>
      <c r="AM86" s="45">
        <f t="shared" si="11"/>
        <v>1000</v>
      </c>
    </row>
    <row r="87" spans="2:39" x14ac:dyDescent="0.25">
      <c r="B87" t="str">
        <f t="shared" si="8"/>
        <v>Prodotto 18</v>
      </c>
      <c r="D87" s="45">
        <f t="shared" ref="D87:D89" si="12">+D43+D65</f>
        <v>10000</v>
      </c>
      <c r="E87" s="45">
        <f t="shared" si="11"/>
        <v>10000</v>
      </c>
      <c r="F87" s="45">
        <f t="shared" si="11"/>
        <v>10000</v>
      </c>
      <c r="G87" s="45">
        <f t="shared" si="11"/>
        <v>10000</v>
      </c>
      <c r="H87" s="45">
        <f t="shared" si="11"/>
        <v>10000</v>
      </c>
      <c r="I87" s="45">
        <f t="shared" si="11"/>
        <v>10000</v>
      </c>
      <c r="J87" s="45">
        <f t="shared" si="11"/>
        <v>10000</v>
      </c>
      <c r="K87" s="45">
        <f t="shared" si="11"/>
        <v>10000</v>
      </c>
      <c r="L87" s="45">
        <f t="shared" si="11"/>
        <v>10000</v>
      </c>
      <c r="M87" s="45">
        <f t="shared" si="11"/>
        <v>10000</v>
      </c>
      <c r="N87" s="45">
        <f t="shared" si="11"/>
        <v>10000</v>
      </c>
      <c r="O87" s="45">
        <f t="shared" si="11"/>
        <v>10000</v>
      </c>
      <c r="P87" s="45">
        <f t="shared" si="11"/>
        <v>10000</v>
      </c>
      <c r="Q87" s="45">
        <f t="shared" si="11"/>
        <v>10000</v>
      </c>
      <c r="R87" s="45">
        <f t="shared" si="11"/>
        <v>10000</v>
      </c>
      <c r="S87" s="45">
        <f t="shared" si="11"/>
        <v>10000</v>
      </c>
      <c r="T87" s="45">
        <f t="shared" si="11"/>
        <v>10000</v>
      </c>
      <c r="U87" s="45">
        <f t="shared" si="11"/>
        <v>10000</v>
      </c>
      <c r="V87" s="45">
        <f t="shared" si="11"/>
        <v>10000</v>
      </c>
      <c r="W87" s="45">
        <f t="shared" si="11"/>
        <v>10000</v>
      </c>
      <c r="X87" s="45">
        <f t="shared" si="11"/>
        <v>10000</v>
      </c>
      <c r="Y87" s="45">
        <f t="shared" si="11"/>
        <v>10000</v>
      </c>
      <c r="Z87" s="45">
        <f t="shared" si="11"/>
        <v>10000</v>
      </c>
      <c r="AA87" s="45">
        <f t="shared" si="11"/>
        <v>10000</v>
      </c>
      <c r="AB87" s="45">
        <f t="shared" si="11"/>
        <v>10000</v>
      </c>
      <c r="AC87" s="45">
        <f t="shared" si="11"/>
        <v>10000</v>
      </c>
      <c r="AD87" s="45">
        <f t="shared" si="11"/>
        <v>10000</v>
      </c>
      <c r="AE87" s="45">
        <f t="shared" si="11"/>
        <v>10000</v>
      </c>
      <c r="AF87" s="45">
        <f t="shared" si="11"/>
        <v>10000</v>
      </c>
      <c r="AG87" s="45">
        <f t="shared" si="11"/>
        <v>10000</v>
      </c>
      <c r="AH87" s="45">
        <f t="shared" si="11"/>
        <v>10000</v>
      </c>
      <c r="AI87" s="45">
        <f t="shared" si="11"/>
        <v>10000</v>
      </c>
      <c r="AJ87" s="45">
        <f t="shared" si="11"/>
        <v>10000</v>
      </c>
      <c r="AK87" s="45">
        <f t="shared" si="11"/>
        <v>10000</v>
      </c>
      <c r="AL87" s="45">
        <f t="shared" si="11"/>
        <v>10000</v>
      </c>
      <c r="AM87" s="45">
        <f t="shared" si="11"/>
        <v>10000</v>
      </c>
    </row>
    <row r="88" spans="2:39" x14ac:dyDescent="0.25">
      <c r="B88" t="str">
        <f t="shared" si="8"/>
        <v>Prodotto 19</v>
      </c>
      <c r="D88" s="45">
        <f t="shared" si="12"/>
        <v>6000</v>
      </c>
      <c r="E88" s="45">
        <f t="shared" si="11"/>
        <v>6000</v>
      </c>
      <c r="F88" s="45">
        <f t="shared" si="11"/>
        <v>6000</v>
      </c>
      <c r="G88" s="45">
        <f t="shared" si="11"/>
        <v>6000</v>
      </c>
      <c r="H88" s="45">
        <f t="shared" si="11"/>
        <v>6000</v>
      </c>
      <c r="I88" s="45">
        <f t="shared" si="11"/>
        <v>6000</v>
      </c>
      <c r="J88" s="45">
        <f t="shared" si="11"/>
        <v>6000</v>
      </c>
      <c r="K88" s="45">
        <f t="shared" si="11"/>
        <v>6000</v>
      </c>
      <c r="L88" s="45">
        <f t="shared" si="11"/>
        <v>6000</v>
      </c>
      <c r="M88" s="45">
        <f t="shared" si="11"/>
        <v>6000</v>
      </c>
      <c r="N88" s="45">
        <f t="shared" si="11"/>
        <v>6000</v>
      </c>
      <c r="O88" s="45">
        <f t="shared" si="11"/>
        <v>6000</v>
      </c>
      <c r="P88" s="45">
        <f t="shared" si="11"/>
        <v>6000</v>
      </c>
      <c r="Q88" s="45">
        <f t="shared" si="11"/>
        <v>6000</v>
      </c>
      <c r="R88" s="45">
        <f t="shared" si="11"/>
        <v>6000</v>
      </c>
      <c r="S88" s="45">
        <f t="shared" si="11"/>
        <v>6000</v>
      </c>
      <c r="T88" s="45">
        <f t="shared" si="11"/>
        <v>6000</v>
      </c>
      <c r="U88" s="45">
        <f t="shared" si="11"/>
        <v>6000</v>
      </c>
      <c r="V88" s="45">
        <f t="shared" si="11"/>
        <v>6000</v>
      </c>
      <c r="W88" s="45">
        <f t="shared" si="11"/>
        <v>6000</v>
      </c>
      <c r="X88" s="45">
        <f t="shared" si="11"/>
        <v>6000</v>
      </c>
      <c r="Y88" s="45">
        <f t="shared" si="11"/>
        <v>6000</v>
      </c>
      <c r="Z88" s="45">
        <f t="shared" si="11"/>
        <v>6000</v>
      </c>
      <c r="AA88" s="45">
        <f t="shared" si="11"/>
        <v>6000</v>
      </c>
      <c r="AB88" s="45">
        <f t="shared" si="11"/>
        <v>6000</v>
      </c>
      <c r="AC88" s="45">
        <f t="shared" si="11"/>
        <v>6000</v>
      </c>
      <c r="AD88" s="45">
        <f t="shared" si="11"/>
        <v>6000</v>
      </c>
      <c r="AE88" s="45">
        <f t="shared" si="11"/>
        <v>6000</v>
      </c>
      <c r="AF88" s="45">
        <f t="shared" si="11"/>
        <v>6000</v>
      </c>
      <c r="AG88" s="45">
        <f t="shared" si="11"/>
        <v>6000</v>
      </c>
      <c r="AH88" s="45">
        <f t="shared" si="11"/>
        <v>6000</v>
      </c>
      <c r="AI88" s="45">
        <f t="shared" si="11"/>
        <v>6000</v>
      </c>
      <c r="AJ88" s="45">
        <f t="shared" si="11"/>
        <v>6000</v>
      </c>
      <c r="AK88" s="45">
        <f t="shared" si="11"/>
        <v>6000</v>
      </c>
      <c r="AL88" s="45">
        <f t="shared" si="11"/>
        <v>6000</v>
      </c>
      <c r="AM88" s="45">
        <f t="shared" si="11"/>
        <v>6000</v>
      </c>
    </row>
    <row r="89" spans="2:39" x14ac:dyDescent="0.25">
      <c r="B89" t="str">
        <f t="shared" si="8"/>
        <v>Prodotto 20</v>
      </c>
      <c r="D89" s="45">
        <f t="shared" si="12"/>
        <v>14000</v>
      </c>
      <c r="E89" s="45">
        <f t="shared" si="11"/>
        <v>14000</v>
      </c>
      <c r="F89" s="45">
        <f t="shared" si="11"/>
        <v>14000</v>
      </c>
      <c r="G89" s="45">
        <f t="shared" si="11"/>
        <v>14000</v>
      </c>
      <c r="H89" s="45">
        <f t="shared" si="11"/>
        <v>14000</v>
      </c>
      <c r="I89" s="45">
        <f t="shared" si="11"/>
        <v>14000</v>
      </c>
      <c r="J89" s="45">
        <f t="shared" si="11"/>
        <v>14000</v>
      </c>
      <c r="K89" s="45">
        <f t="shared" si="11"/>
        <v>14000</v>
      </c>
      <c r="L89" s="45">
        <f t="shared" si="11"/>
        <v>14000</v>
      </c>
      <c r="M89" s="45">
        <f t="shared" si="11"/>
        <v>14000</v>
      </c>
      <c r="N89" s="45">
        <f t="shared" si="11"/>
        <v>14000</v>
      </c>
      <c r="O89" s="45">
        <f t="shared" si="11"/>
        <v>14000</v>
      </c>
      <c r="P89" s="45">
        <f t="shared" si="11"/>
        <v>14000</v>
      </c>
      <c r="Q89" s="45">
        <f t="shared" si="11"/>
        <v>14000</v>
      </c>
      <c r="R89" s="45">
        <f t="shared" si="11"/>
        <v>14000</v>
      </c>
      <c r="S89" s="45">
        <f t="shared" si="11"/>
        <v>14000</v>
      </c>
      <c r="T89" s="45">
        <f t="shared" si="11"/>
        <v>14000</v>
      </c>
      <c r="U89" s="45">
        <f t="shared" si="11"/>
        <v>14000</v>
      </c>
      <c r="V89" s="45">
        <f t="shared" si="11"/>
        <v>14000</v>
      </c>
      <c r="W89" s="45">
        <f t="shared" si="11"/>
        <v>14000</v>
      </c>
      <c r="X89" s="45">
        <f t="shared" si="11"/>
        <v>14000</v>
      </c>
      <c r="Y89" s="45">
        <f t="shared" si="11"/>
        <v>14000</v>
      </c>
      <c r="Z89" s="45">
        <f t="shared" si="11"/>
        <v>14000</v>
      </c>
      <c r="AA89" s="45">
        <f t="shared" si="11"/>
        <v>14000</v>
      </c>
      <c r="AB89" s="45">
        <f t="shared" si="11"/>
        <v>14000</v>
      </c>
      <c r="AC89" s="45">
        <f t="shared" si="11"/>
        <v>14000</v>
      </c>
      <c r="AD89" s="45">
        <f t="shared" si="11"/>
        <v>14000</v>
      </c>
      <c r="AE89" s="45">
        <f t="shared" si="11"/>
        <v>14000</v>
      </c>
      <c r="AF89" s="45">
        <f t="shared" si="11"/>
        <v>14000</v>
      </c>
      <c r="AG89" s="45">
        <f t="shared" si="11"/>
        <v>14000</v>
      </c>
      <c r="AH89" s="45">
        <f t="shared" si="11"/>
        <v>14000</v>
      </c>
      <c r="AI89" s="45">
        <f t="shared" si="11"/>
        <v>14000</v>
      </c>
      <c r="AJ89" s="45">
        <f t="shared" si="11"/>
        <v>14000</v>
      </c>
      <c r="AK89" s="45">
        <f t="shared" si="11"/>
        <v>14000</v>
      </c>
      <c r="AL89" s="45">
        <f t="shared" si="11"/>
        <v>14000</v>
      </c>
      <c r="AM89" s="45">
        <f t="shared" si="11"/>
        <v>14000</v>
      </c>
    </row>
    <row r="91" spans="2:39" x14ac:dyDescent="0.25">
      <c r="B91" s="39" t="s">
        <v>174</v>
      </c>
      <c r="C91" s="39"/>
      <c r="D91" s="39" t="s">
        <v>180</v>
      </c>
      <c r="E91" s="40">
        <v>41698</v>
      </c>
      <c r="F91" s="40">
        <v>41729</v>
      </c>
      <c r="G91" s="40">
        <v>41759</v>
      </c>
      <c r="H91" s="40">
        <v>41790</v>
      </c>
      <c r="I91" s="40">
        <v>41820</v>
      </c>
      <c r="J91" s="40">
        <v>41851</v>
      </c>
      <c r="K91" s="40">
        <v>41882</v>
      </c>
      <c r="L91" s="40">
        <v>41912</v>
      </c>
      <c r="M91" s="40">
        <v>41943</v>
      </c>
      <c r="N91" s="40">
        <v>41973</v>
      </c>
      <c r="O91" s="40">
        <v>42004</v>
      </c>
      <c r="P91" s="40">
        <v>42035</v>
      </c>
      <c r="Q91" s="40">
        <v>42063</v>
      </c>
      <c r="R91" s="40">
        <v>42094</v>
      </c>
      <c r="S91" s="40">
        <v>42124</v>
      </c>
      <c r="T91" s="40">
        <v>42155</v>
      </c>
      <c r="U91" s="40">
        <v>42185</v>
      </c>
      <c r="V91" s="40">
        <v>42216</v>
      </c>
      <c r="W91" s="40">
        <v>42247</v>
      </c>
      <c r="X91" s="40">
        <v>42277</v>
      </c>
      <c r="Y91" s="40">
        <v>42308</v>
      </c>
      <c r="Z91" s="40">
        <v>42338</v>
      </c>
      <c r="AA91" s="40">
        <v>42369</v>
      </c>
      <c r="AB91" s="40">
        <v>42400</v>
      </c>
      <c r="AC91" s="40">
        <v>42429</v>
      </c>
      <c r="AD91" s="40">
        <v>42460</v>
      </c>
      <c r="AE91" s="40">
        <v>42490</v>
      </c>
      <c r="AF91" s="40">
        <v>42521</v>
      </c>
      <c r="AG91" s="40">
        <v>42551</v>
      </c>
      <c r="AH91" s="40">
        <v>42582</v>
      </c>
      <c r="AI91" s="40">
        <v>42613</v>
      </c>
      <c r="AJ91" s="40">
        <v>42643</v>
      </c>
      <c r="AK91" s="40">
        <v>42674</v>
      </c>
      <c r="AL91" s="40">
        <v>42704</v>
      </c>
      <c r="AM91" s="40">
        <v>42735</v>
      </c>
    </row>
    <row r="92" spans="2:39" x14ac:dyDescent="0.25">
      <c r="B92" t="str">
        <f t="shared" ref="B92:B111" si="13">+B4</f>
        <v>Prodotto 1</v>
      </c>
      <c r="D92" s="46">
        <f t="shared" ref="D92:AM99" si="14">+D4*D26</f>
        <v>25000</v>
      </c>
      <c r="E92" s="46">
        <f t="shared" si="14"/>
        <v>25000</v>
      </c>
      <c r="F92" s="46">
        <f t="shared" si="14"/>
        <v>25000</v>
      </c>
      <c r="G92" s="46">
        <f t="shared" si="14"/>
        <v>25000</v>
      </c>
      <c r="H92" s="46">
        <f t="shared" si="14"/>
        <v>25000</v>
      </c>
      <c r="I92" s="46">
        <f t="shared" si="14"/>
        <v>25000</v>
      </c>
      <c r="J92" s="46">
        <f t="shared" si="14"/>
        <v>25000</v>
      </c>
      <c r="K92" s="46">
        <f t="shared" si="14"/>
        <v>25000</v>
      </c>
      <c r="L92" s="46">
        <f t="shared" si="14"/>
        <v>25000</v>
      </c>
      <c r="M92" s="46">
        <f t="shared" si="14"/>
        <v>25000</v>
      </c>
      <c r="N92" s="46">
        <f t="shared" si="14"/>
        <v>25000</v>
      </c>
      <c r="O92" s="46">
        <f t="shared" si="14"/>
        <v>25000</v>
      </c>
      <c r="P92" s="46">
        <f t="shared" si="14"/>
        <v>25000</v>
      </c>
      <c r="Q92" s="46">
        <f t="shared" si="14"/>
        <v>25000</v>
      </c>
      <c r="R92" s="46">
        <f t="shared" si="14"/>
        <v>25000</v>
      </c>
      <c r="S92" s="46">
        <f t="shared" si="14"/>
        <v>25000</v>
      </c>
      <c r="T92" s="46">
        <f t="shared" si="14"/>
        <v>25000</v>
      </c>
      <c r="U92" s="46">
        <f t="shared" si="14"/>
        <v>25000</v>
      </c>
      <c r="V92" s="46">
        <f t="shared" si="14"/>
        <v>25000</v>
      </c>
      <c r="W92" s="46">
        <f t="shared" si="14"/>
        <v>25000</v>
      </c>
      <c r="X92" s="46">
        <f t="shared" si="14"/>
        <v>25000</v>
      </c>
      <c r="Y92" s="46">
        <f t="shared" si="14"/>
        <v>25000</v>
      </c>
      <c r="Z92" s="46">
        <f t="shared" si="14"/>
        <v>25000</v>
      </c>
      <c r="AA92" s="46">
        <f t="shared" si="14"/>
        <v>25000</v>
      </c>
      <c r="AB92" s="46">
        <f t="shared" si="14"/>
        <v>25000</v>
      </c>
      <c r="AC92" s="46">
        <f t="shared" si="14"/>
        <v>25000</v>
      </c>
      <c r="AD92" s="46">
        <f t="shared" si="14"/>
        <v>25000</v>
      </c>
      <c r="AE92" s="46">
        <f t="shared" si="14"/>
        <v>25000</v>
      </c>
      <c r="AF92" s="46">
        <f t="shared" si="14"/>
        <v>25000</v>
      </c>
      <c r="AG92" s="46">
        <f t="shared" si="14"/>
        <v>25000</v>
      </c>
      <c r="AH92" s="46">
        <f t="shared" si="14"/>
        <v>25000</v>
      </c>
      <c r="AI92" s="46">
        <f t="shared" si="14"/>
        <v>25000</v>
      </c>
      <c r="AJ92" s="46">
        <f t="shared" si="14"/>
        <v>25000</v>
      </c>
      <c r="AK92" s="46">
        <f t="shared" si="14"/>
        <v>25000</v>
      </c>
      <c r="AL92" s="46">
        <f t="shared" si="14"/>
        <v>25000</v>
      </c>
      <c r="AM92" s="46">
        <f t="shared" si="14"/>
        <v>25000</v>
      </c>
    </row>
    <row r="93" spans="2:39" x14ac:dyDescent="0.25">
      <c r="B93" t="str">
        <f t="shared" si="13"/>
        <v>Prodotto 2</v>
      </c>
      <c r="D93" s="46">
        <f t="shared" si="14"/>
        <v>12000</v>
      </c>
      <c r="E93" s="46">
        <f t="shared" si="14"/>
        <v>12000</v>
      </c>
      <c r="F93" s="46">
        <f t="shared" si="14"/>
        <v>12000</v>
      </c>
      <c r="G93" s="46">
        <f t="shared" si="14"/>
        <v>12000</v>
      </c>
      <c r="H93" s="46">
        <f t="shared" si="14"/>
        <v>12000</v>
      </c>
      <c r="I93" s="46">
        <f t="shared" si="14"/>
        <v>12000</v>
      </c>
      <c r="J93" s="46">
        <f t="shared" si="14"/>
        <v>12000</v>
      </c>
      <c r="K93" s="46">
        <f t="shared" si="14"/>
        <v>12000</v>
      </c>
      <c r="L93" s="46">
        <f t="shared" si="14"/>
        <v>12000</v>
      </c>
      <c r="M93" s="46">
        <f t="shared" si="14"/>
        <v>12000</v>
      </c>
      <c r="N93" s="46">
        <f t="shared" si="14"/>
        <v>12000</v>
      </c>
      <c r="O93" s="46">
        <f t="shared" si="14"/>
        <v>12000</v>
      </c>
      <c r="P93" s="46">
        <f t="shared" si="14"/>
        <v>12000</v>
      </c>
      <c r="Q93" s="46">
        <f t="shared" si="14"/>
        <v>12000</v>
      </c>
      <c r="R93" s="46">
        <f t="shared" si="14"/>
        <v>12000</v>
      </c>
      <c r="S93" s="46">
        <f t="shared" si="14"/>
        <v>12000</v>
      </c>
      <c r="T93" s="46">
        <f t="shared" si="14"/>
        <v>12000</v>
      </c>
      <c r="U93" s="46">
        <f t="shared" si="14"/>
        <v>12000</v>
      </c>
      <c r="V93" s="46">
        <f t="shared" si="14"/>
        <v>12000</v>
      </c>
      <c r="W93" s="46">
        <f t="shared" si="14"/>
        <v>12000</v>
      </c>
      <c r="X93" s="46">
        <f t="shared" si="14"/>
        <v>12000</v>
      </c>
      <c r="Y93" s="46">
        <f t="shared" si="14"/>
        <v>12000</v>
      </c>
      <c r="Z93" s="46">
        <f t="shared" si="14"/>
        <v>12000</v>
      </c>
      <c r="AA93" s="46">
        <f t="shared" si="14"/>
        <v>12000</v>
      </c>
      <c r="AB93" s="46">
        <f t="shared" si="14"/>
        <v>12000</v>
      </c>
      <c r="AC93" s="46">
        <f t="shared" si="14"/>
        <v>12000</v>
      </c>
      <c r="AD93" s="46">
        <f t="shared" si="14"/>
        <v>12000</v>
      </c>
      <c r="AE93" s="46">
        <f t="shared" si="14"/>
        <v>12000</v>
      </c>
      <c r="AF93" s="46">
        <f t="shared" si="14"/>
        <v>12000</v>
      </c>
      <c r="AG93" s="46">
        <f t="shared" si="14"/>
        <v>12000</v>
      </c>
      <c r="AH93" s="46">
        <f t="shared" si="14"/>
        <v>12000</v>
      </c>
      <c r="AI93" s="46">
        <f t="shared" si="14"/>
        <v>12000</v>
      </c>
      <c r="AJ93" s="46">
        <f t="shared" si="14"/>
        <v>12000</v>
      </c>
      <c r="AK93" s="46">
        <f t="shared" si="14"/>
        <v>12000</v>
      </c>
      <c r="AL93" s="46">
        <f t="shared" si="14"/>
        <v>12000</v>
      </c>
      <c r="AM93" s="46">
        <f t="shared" si="14"/>
        <v>12000</v>
      </c>
    </row>
    <row r="94" spans="2:39" x14ac:dyDescent="0.25">
      <c r="B94" t="str">
        <f t="shared" si="13"/>
        <v>Prodotto 3</v>
      </c>
      <c r="D94" s="46">
        <f t="shared" si="14"/>
        <v>21000</v>
      </c>
      <c r="E94" s="46">
        <f t="shared" si="14"/>
        <v>21000</v>
      </c>
      <c r="F94" s="46">
        <f t="shared" si="14"/>
        <v>21000</v>
      </c>
      <c r="G94" s="46">
        <f t="shared" si="14"/>
        <v>21000</v>
      </c>
      <c r="H94" s="46">
        <f t="shared" si="14"/>
        <v>21000</v>
      </c>
      <c r="I94" s="46">
        <f t="shared" si="14"/>
        <v>21000</v>
      </c>
      <c r="J94" s="46">
        <f t="shared" si="14"/>
        <v>21000</v>
      </c>
      <c r="K94" s="46">
        <f t="shared" si="14"/>
        <v>21000</v>
      </c>
      <c r="L94" s="46">
        <f t="shared" si="14"/>
        <v>21000</v>
      </c>
      <c r="M94" s="46">
        <f t="shared" si="14"/>
        <v>21000</v>
      </c>
      <c r="N94" s="46">
        <f t="shared" si="14"/>
        <v>21000</v>
      </c>
      <c r="O94" s="46">
        <f t="shared" si="14"/>
        <v>21000</v>
      </c>
      <c r="P94" s="46">
        <f t="shared" si="14"/>
        <v>21000</v>
      </c>
      <c r="Q94" s="46">
        <f t="shared" si="14"/>
        <v>21000</v>
      </c>
      <c r="R94" s="46">
        <f t="shared" si="14"/>
        <v>21000</v>
      </c>
      <c r="S94" s="46">
        <f t="shared" si="14"/>
        <v>21000</v>
      </c>
      <c r="T94" s="46">
        <f t="shared" si="14"/>
        <v>21000</v>
      </c>
      <c r="U94" s="46">
        <f t="shared" si="14"/>
        <v>21000</v>
      </c>
      <c r="V94" s="46">
        <f t="shared" si="14"/>
        <v>21000</v>
      </c>
      <c r="W94" s="46">
        <f t="shared" si="14"/>
        <v>21000</v>
      </c>
      <c r="X94" s="46">
        <f t="shared" si="14"/>
        <v>21000</v>
      </c>
      <c r="Y94" s="46">
        <f t="shared" si="14"/>
        <v>21000</v>
      </c>
      <c r="Z94" s="46">
        <f t="shared" si="14"/>
        <v>21000</v>
      </c>
      <c r="AA94" s="46">
        <f t="shared" si="14"/>
        <v>21000</v>
      </c>
      <c r="AB94" s="46">
        <f t="shared" si="14"/>
        <v>21000</v>
      </c>
      <c r="AC94" s="46">
        <f t="shared" si="14"/>
        <v>21000</v>
      </c>
      <c r="AD94" s="46">
        <f t="shared" si="14"/>
        <v>21000</v>
      </c>
      <c r="AE94" s="46">
        <f t="shared" si="14"/>
        <v>21000</v>
      </c>
      <c r="AF94" s="46">
        <f t="shared" si="14"/>
        <v>21000</v>
      </c>
      <c r="AG94" s="46">
        <f t="shared" si="14"/>
        <v>21000</v>
      </c>
      <c r="AH94" s="46">
        <f t="shared" si="14"/>
        <v>21000</v>
      </c>
      <c r="AI94" s="46">
        <f t="shared" si="14"/>
        <v>21000</v>
      </c>
      <c r="AJ94" s="46">
        <f t="shared" si="14"/>
        <v>21000</v>
      </c>
      <c r="AK94" s="46">
        <f t="shared" si="14"/>
        <v>21000</v>
      </c>
      <c r="AL94" s="46">
        <f t="shared" si="14"/>
        <v>21000</v>
      </c>
      <c r="AM94" s="46">
        <f t="shared" si="14"/>
        <v>21000</v>
      </c>
    </row>
    <row r="95" spans="2:39" x14ac:dyDescent="0.25">
      <c r="B95" t="str">
        <f t="shared" si="13"/>
        <v>Prodotto 4</v>
      </c>
      <c r="D95" s="46">
        <f t="shared" si="14"/>
        <v>14000</v>
      </c>
      <c r="E95" s="46">
        <f t="shared" si="14"/>
        <v>14000</v>
      </c>
      <c r="F95" s="46">
        <f t="shared" si="14"/>
        <v>14000</v>
      </c>
      <c r="G95" s="46">
        <f t="shared" si="14"/>
        <v>14000</v>
      </c>
      <c r="H95" s="46">
        <f t="shared" si="14"/>
        <v>14000</v>
      </c>
      <c r="I95" s="46">
        <f t="shared" si="14"/>
        <v>14000</v>
      </c>
      <c r="J95" s="46">
        <f t="shared" si="14"/>
        <v>14000</v>
      </c>
      <c r="K95" s="46">
        <f t="shared" si="14"/>
        <v>14000</v>
      </c>
      <c r="L95" s="46">
        <f t="shared" si="14"/>
        <v>14000</v>
      </c>
      <c r="M95" s="46">
        <f t="shared" si="14"/>
        <v>14000</v>
      </c>
      <c r="N95" s="46">
        <f t="shared" si="14"/>
        <v>14000</v>
      </c>
      <c r="O95" s="46">
        <f t="shared" si="14"/>
        <v>14000</v>
      </c>
      <c r="P95" s="46">
        <f t="shared" si="14"/>
        <v>14000</v>
      </c>
      <c r="Q95" s="46">
        <f t="shared" si="14"/>
        <v>14000</v>
      </c>
      <c r="R95" s="46">
        <f t="shared" si="14"/>
        <v>14000</v>
      </c>
      <c r="S95" s="46">
        <f t="shared" si="14"/>
        <v>14000</v>
      </c>
      <c r="T95" s="46">
        <f t="shared" si="14"/>
        <v>14000</v>
      </c>
      <c r="U95" s="46">
        <f t="shared" si="14"/>
        <v>14000</v>
      </c>
      <c r="V95" s="46">
        <f t="shared" si="14"/>
        <v>14000</v>
      </c>
      <c r="W95" s="46">
        <f t="shared" si="14"/>
        <v>14000</v>
      </c>
      <c r="X95" s="46">
        <f t="shared" si="14"/>
        <v>14000</v>
      </c>
      <c r="Y95" s="46">
        <f t="shared" si="14"/>
        <v>14000</v>
      </c>
      <c r="Z95" s="46">
        <f t="shared" si="14"/>
        <v>14000</v>
      </c>
      <c r="AA95" s="46">
        <f t="shared" si="14"/>
        <v>14000</v>
      </c>
      <c r="AB95" s="46">
        <f t="shared" si="14"/>
        <v>14000</v>
      </c>
      <c r="AC95" s="46">
        <f t="shared" si="14"/>
        <v>14000</v>
      </c>
      <c r="AD95" s="46">
        <f t="shared" si="14"/>
        <v>14000</v>
      </c>
      <c r="AE95" s="46">
        <f t="shared" si="14"/>
        <v>14000</v>
      </c>
      <c r="AF95" s="46">
        <f t="shared" si="14"/>
        <v>14000</v>
      </c>
      <c r="AG95" s="46">
        <f t="shared" si="14"/>
        <v>14000</v>
      </c>
      <c r="AH95" s="46">
        <f t="shared" si="14"/>
        <v>14000</v>
      </c>
      <c r="AI95" s="46">
        <f t="shared" si="14"/>
        <v>14000</v>
      </c>
      <c r="AJ95" s="46">
        <f t="shared" si="14"/>
        <v>14000</v>
      </c>
      <c r="AK95" s="46">
        <f t="shared" si="14"/>
        <v>14000</v>
      </c>
      <c r="AL95" s="46">
        <f t="shared" si="14"/>
        <v>14000</v>
      </c>
      <c r="AM95" s="46">
        <f t="shared" si="14"/>
        <v>14000</v>
      </c>
    </row>
    <row r="96" spans="2:39" x14ac:dyDescent="0.25">
      <c r="B96" t="str">
        <f t="shared" si="13"/>
        <v>Prodotto 5</v>
      </c>
      <c r="D96" s="46">
        <f t="shared" si="14"/>
        <v>2000</v>
      </c>
      <c r="E96" s="46">
        <f t="shared" si="14"/>
        <v>2000</v>
      </c>
      <c r="F96" s="46">
        <f t="shared" si="14"/>
        <v>2000</v>
      </c>
      <c r="G96" s="46">
        <f t="shared" si="14"/>
        <v>2000</v>
      </c>
      <c r="H96" s="46">
        <f t="shared" si="14"/>
        <v>2000</v>
      </c>
      <c r="I96" s="46">
        <f t="shared" si="14"/>
        <v>2000</v>
      </c>
      <c r="J96" s="46">
        <f t="shared" si="14"/>
        <v>2000</v>
      </c>
      <c r="K96" s="46">
        <f t="shared" si="14"/>
        <v>2000</v>
      </c>
      <c r="L96" s="46">
        <f t="shared" si="14"/>
        <v>2000</v>
      </c>
      <c r="M96" s="46">
        <f t="shared" si="14"/>
        <v>2000</v>
      </c>
      <c r="N96" s="46">
        <f t="shared" si="14"/>
        <v>2000</v>
      </c>
      <c r="O96" s="46">
        <f t="shared" si="14"/>
        <v>2000</v>
      </c>
      <c r="P96" s="46">
        <f t="shared" si="14"/>
        <v>2000</v>
      </c>
      <c r="Q96" s="46">
        <f t="shared" si="14"/>
        <v>2000</v>
      </c>
      <c r="R96" s="46">
        <f t="shared" si="14"/>
        <v>2000</v>
      </c>
      <c r="S96" s="46">
        <f t="shared" si="14"/>
        <v>2000</v>
      </c>
      <c r="T96" s="46">
        <f t="shared" si="14"/>
        <v>2000</v>
      </c>
      <c r="U96" s="46">
        <f t="shared" si="14"/>
        <v>2000</v>
      </c>
      <c r="V96" s="46">
        <f t="shared" si="14"/>
        <v>2000</v>
      </c>
      <c r="W96" s="46">
        <f t="shared" si="14"/>
        <v>2000</v>
      </c>
      <c r="X96" s="46">
        <f t="shared" si="14"/>
        <v>2000</v>
      </c>
      <c r="Y96" s="46">
        <f t="shared" si="14"/>
        <v>2000</v>
      </c>
      <c r="Z96" s="46">
        <f t="shared" si="14"/>
        <v>2000</v>
      </c>
      <c r="AA96" s="46">
        <f t="shared" si="14"/>
        <v>2000</v>
      </c>
      <c r="AB96" s="46">
        <f t="shared" si="14"/>
        <v>2000</v>
      </c>
      <c r="AC96" s="46">
        <f t="shared" si="14"/>
        <v>2000</v>
      </c>
      <c r="AD96" s="46">
        <f t="shared" si="14"/>
        <v>2000</v>
      </c>
      <c r="AE96" s="46">
        <f t="shared" si="14"/>
        <v>2000</v>
      </c>
      <c r="AF96" s="46">
        <f t="shared" si="14"/>
        <v>2000</v>
      </c>
      <c r="AG96" s="46">
        <f t="shared" si="14"/>
        <v>2000</v>
      </c>
      <c r="AH96" s="46">
        <f t="shared" si="14"/>
        <v>2000</v>
      </c>
      <c r="AI96" s="46">
        <f t="shared" si="14"/>
        <v>2000</v>
      </c>
      <c r="AJ96" s="46">
        <f t="shared" si="14"/>
        <v>2000</v>
      </c>
      <c r="AK96" s="46">
        <f t="shared" si="14"/>
        <v>2000</v>
      </c>
      <c r="AL96" s="46">
        <f t="shared" si="14"/>
        <v>2000</v>
      </c>
      <c r="AM96" s="46">
        <f t="shared" si="14"/>
        <v>2000</v>
      </c>
    </row>
    <row r="97" spans="2:39" x14ac:dyDescent="0.25">
      <c r="B97" t="str">
        <f t="shared" si="13"/>
        <v>Prodotto 6</v>
      </c>
      <c r="D97" s="46">
        <f t="shared" si="14"/>
        <v>18000</v>
      </c>
      <c r="E97" s="46">
        <f t="shared" si="14"/>
        <v>18000</v>
      </c>
      <c r="F97" s="46">
        <f t="shared" si="14"/>
        <v>18000</v>
      </c>
      <c r="G97" s="46">
        <f t="shared" si="14"/>
        <v>18000</v>
      </c>
      <c r="H97" s="46">
        <f t="shared" si="14"/>
        <v>18000</v>
      </c>
      <c r="I97" s="46">
        <f t="shared" si="14"/>
        <v>18000</v>
      </c>
      <c r="J97" s="46">
        <f t="shared" si="14"/>
        <v>18000</v>
      </c>
      <c r="K97" s="46">
        <f t="shared" si="14"/>
        <v>18000</v>
      </c>
      <c r="L97" s="46">
        <f t="shared" si="14"/>
        <v>18000</v>
      </c>
      <c r="M97" s="46">
        <f t="shared" si="14"/>
        <v>18000</v>
      </c>
      <c r="N97" s="46">
        <f t="shared" si="14"/>
        <v>18000</v>
      </c>
      <c r="O97" s="46">
        <f t="shared" si="14"/>
        <v>18000</v>
      </c>
      <c r="P97" s="46">
        <f t="shared" si="14"/>
        <v>18000</v>
      </c>
      <c r="Q97" s="46">
        <f t="shared" si="14"/>
        <v>18000</v>
      </c>
      <c r="R97" s="46">
        <f t="shared" si="14"/>
        <v>18000</v>
      </c>
      <c r="S97" s="46">
        <f t="shared" si="14"/>
        <v>18000</v>
      </c>
      <c r="T97" s="46">
        <f t="shared" si="14"/>
        <v>18000</v>
      </c>
      <c r="U97" s="46">
        <f t="shared" si="14"/>
        <v>18000</v>
      </c>
      <c r="V97" s="46">
        <f t="shared" si="14"/>
        <v>18000</v>
      </c>
      <c r="W97" s="46">
        <f t="shared" si="14"/>
        <v>18000</v>
      </c>
      <c r="X97" s="46">
        <f t="shared" si="14"/>
        <v>18000</v>
      </c>
      <c r="Y97" s="46">
        <f t="shared" si="14"/>
        <v>18000</v>
      </c>
      <c r="Z97" s="46">
        <f t="shared" si="14"/>
        <v>18000</v>
      </c>
      <c r="AA97" s="46">
        <f t="shared" si="14"/>
        <v>18000</v>
      </c>
      <c r="AB97" s="46">
        <f t="shared" si="14"/>
        <v>18000</v>
      </c>
      <c r="AC97" s="46">
        <f t="shared" si="14"/>
        <v>18000</v>
      </c>
      <c r="AD97" s="46">
        <f t="shared" si="14"/>
        <v>18000</v>
      </c>
      <c r="AE97" s="46">
        <f t="shared" si="14"/>
        <v>18000</v>
      </c>
      <c r="AF97" s="46">
        <f t="shared" si="14"/>
        <v>18000</v>
      </c>
      <c r="AG97" s="46">
        <f t="shared" si="14"/>
        <v>18000</v>
      </c>
      <c r="AH97" s="46">
        <f t="shared" si="14"/>
        <v>18000</v>
      </c>
      <c r="AI97" s="46">
        <f t="shared" si="14"/>
        <v>18000</v>
      </c>
      <c r="AJ97" s="46">
        <f t="shared" si="14"/>
        <v>18000</v>
      </c>
      <c r="AK97" s="46">
        <f t="shared" si="14"/>
        <v>18000</v>
      </c>
      <c r="AL97" s="46">
        <f t="shared" si="14"/>
        <v>18000</v>
      </c>
      <c r="AM97" s="46">
        <f t="shared" si="14"/>
        <v>18000</v>
      </c>
    </row>
    <row r="98" spans="2:39" x14ac:dyDescent="0.25">
      <c r="B98" t="str">
        <f t="shared" si="13"/>
        <v>Prodotto 7</v>
      </c>
      <c r="D98" s="46">
        <f t="shared" si="14"/>
        <v>28000</v>
      </c>
      <c r="E98" s="46">
        <f t="shared" si="14"/>
        <v>28000</v>
      </c>
      <c r="F98" s="46">
        <f t="shared" si="14"/>
        <v>28000</v>
      </c>
      <c r="G98" s="46">
        <f t="shared" si="14"/>
        <v>28000</v>
      </c>
      <c r="H98" s="46">
        <f t="shared" si="14"/>
        <v>28000</v>
      </c>
      <c r="I98" s="46">
        <f t="shared" si="14"/>
        <v>28000</v>
      </c>
      <c r="J98" s="46">
        <f t="shared" si="14"/>
        <v>28000</v>
      </c>
      <c r="K98" s="46">
        <f t="shared" si="14"/>
        <v>28000</v>
      </c>
      <c r="L98" s="46">
        <f t="shared" si="14"/>
        <v>28000</v>
      </c>
      <c r="M98" s="46">
        <f t="shared" si="14"/>
        <v>28000</v>
      </c>
      <c r="N98" s="46">
        <f t="shared" si="14"/>
        <v>28000</v>
      </c>
      <c r="O98" s="46">
        <f t="shared" si="14"/>
        <v>28000</v>
      </c>
      <c r="P98" s="46">
        <f t="shared" si="14"/>
        <v>28000</v>
      </c>
      <c r="Q98" s="46">
        <f t="shared" si="14"/>
        <v>28000</v>
      </c>
      <c r="R98" s="46">
        <f t="shared" si="14"/>
        <v>28000</v>
      </c>
      <c r="S98" s="46">
        <f t="shared" si="14"/>
        <v>28000</v>
      </c>
      <c r="T98" s="46">
        <f t="shared" si="14"/>
        <v>28000</v>
      </c>
      <c r="U98" s="46">
        <f t="shared" si="14"/>
        <v>28000</v>
      </c>
      <c r="V98" s="46">
        <f t="shared" si="14"/>
        <v>28000</v>
      </c>
      <c r="W98" s="46">
        <f t="shared" si="14"/>
        <v>28000</v>
      </c>
      <c r="X98" s="46">
        <f t="shared" si="14"/>
        <v>28000</v>
      </c>
      <c r="Y98" s="46">
        <f t="shared" si="14"/>
        <v>28000</v>
      </c>
      <c r="Z98" s="46">
        <f t="shared" si="14"/>
        <v>28000</v>
      </c>
      <c r="AA98" s="46">
        <f t="shared" si="14"/>
        <v>28000</v>
      </c>
      <c r="AB98" s="46">
        <f t="shared" si="14"/>
        <v>28000</v>
      </c>
      <c r="AC98" s="46">
        <f t="shared" si="14"/>
        <v>28000</v>
      </c>
      <c r="AD98" s="46">
        <f t="shared" si="14"/>
        <v>28000</v>
      </c>
      <c r="AE98" s="46">
        <f t="shared" si="14"/>
        <v>28000</v>
      </c>
      <c r="AF98" s="46">
        <f t="shared" si="14"/>
        <v>28000</v>
      </c>
      <c r="AG98" s="46">
        <f t="shared" si="14"/>
        <v>28000</v>
      </c>
      <c r="AH98" s="46">
        <f t="shared" si="14"/>
        <v>28000</v>
      </c>
      <c r="AI98" s="46">
        <f t="shared" si="14"/>
        <v>28000</v>
      </c>
      <c r="AJ98" s="46">
        <f t="shared" si="14"/>
        <v>28000</v>
      </c>
      <c r="AK98" s="46">
        <f t="shared" si="14"/>
        <v>28000</v>
      </c>
      <c r="AL98" s="46">
        <f t="shared" si="14"/>
        <v>28000</v>
      </c>
      <c r="AM98" s="46">
        <f t="shared" si="14"/>
        <v>28000</v>
      </c>
    </row>
    <row r="99" spans="2:39" x14ac:dyDescent="0.25">
      <c r="B99" t="str">
        <f t="shared" si="13"/>
        <v>Prodotto 8</v>
      </c>
      <c r="D99" s="46">
        <f t="shared" si="14"/>
        <v>8000</v>
      </c>
      <c r="E99" s="46">
        <f t="shared" si="14"/>
        <v>8000</v>
      </c>
      <c r="F99" s="46">
        <f t="shared" si="14"/>
        <v>8000</v>
      </c>
      <c r="G99" s="46">
        <f t="shared" ref="G99:AM99" si="15">+G11*G33</f>
        <v>8000</v>
      </c>
      <c r="H99" s="46">
        <f t="shared" si="15"/>
        <v>8000</v>
      </c>
      <c r="I99" s="46">
        <f t="shared" si="15"/>
        <v>8000</v>
      </c>
      <c r="J99" s="46">
        <f t="shared" si="15"/>
        <v>8000</v>
      </c>
      <c r="K99" s="46">
        <f t="shared" si="15"/>
        <v>8000</v>
      </c>
      <c r="L99" s="46">
        <f t="shared" si="15"/>
        <v>8000</v>
      </c>
      <c r="M99" s="46">
        <f t="shared" si="15"/>
        <v>8000</v>
      </c>
      <c r="N99" s="46">
        <f t="shared" si="15"/>
        <v>8000</v>
      </c>
      <c r="O99" s="46">
        <f t="shared" si="15"/>
        <v>8000</v>
      </c>
      <c r="P99" s="46">
        <f t="shared" si="15"/>
        <v>8000</v>
      </c>
      <c r="Q99" s="46">
        <f t="shared" si="15"/>
        <v>8000</v>
      </c>
      <c r="R99" s="46">
        <f t="shared" si="15"/>
        <v>8000</v>
      </c>
      <c r="S99" s="46">
        <f t="shared" si="15"/>
        <v>8000</v>
      </c>
      <c r="T99" s="46">
        <f t="shared" si="15"/>
        <v>8000</v>
      </c>
      <c r="U99" s="46">
        <f t="shared" si="15"/>
        <v>8000</v>
      </c>
      <c r="V99" s="46">
        <f t="shared" si="15"/>
        <v>8000</v>
      </c>
      <c r="W99" s="46">
        <f t="shared" si="15"/>
        <v>8000</v>
      </c>
      <c r="X99" s="46">
        <f t="shared" si="15"/>
        <v>8000</v>
      </c>
      <c r="Y99" s="46">
        <f t="shared" si="15"/>
        <v>8000</v>
      </c>
      <c r="Z99" s="46">
        <f t="shared" si="15"/>
        <v>8000</v>
      </c>
      <c r="AA99" s="46">
        <f t="shared" si="15"/>
        <v>8000</v>
      </c>
      <c r="AB99" s="46">
        <f t="shared" si="15"/>
        <v>8000</v>
      </c>
      <c r="AC99" s="46">
        <f t="shared" si="15"/>
        <v>8000</v>
      </c>
      <c r="AD99" s="46">
        <f t="shared" si="15"/>
        <v>8000</v>
      </c>
      <c r="AE99" s="46">
        <f t="shared" si="15"/>
        <v>8000</v>
      </c>
      <c r="AF99" s="46">
        <f t="shared" si="15"/>
        <v>8000</v>
      </c>
      <c r="AG99" s="46">
        <f t="shared" si="15"/>
        <v>8000</v>
      </c>
      <c r="AH99" s="46">
        <f t="shared" si="15"/>
        <v>8000</v>
      </c>
      <c r="AI99" s="46">
        <f t="shared" si="15"/>
        <v>8000</v>
      </c>
      <c r="AJ99" s="46">
        <f t="shared" si="15"/>
        <v>8000</v>
      </c>
      <c r="AK99" s="46">
        <f t="shared" si="15"/>
        <v>8000</v>
      </c>
      <c r="AL99" s="46">
        <f t="shared" si="15"/>
        <v>8000</v>
      </c>
      <c r="AM99" s="46">
        <f t="shared" si="15"/>
        <v>8000</v>
      </c>
    </row>
    <row r="100" spans="2:39" x14ac:dyDescent="0.25">
      <c r="B100" t="str">
        <f t="shared" si="13"/>
        <v>Prodotto 9</v>
      </c>
      <c r="D100" s="46">
        <f t="shared" ref="D100:AM107" si="16">+D12*D34</f>
        <v>1500</v>
      </c>
      <c r="E100" s="46">
        <f t="shared" si="16"/>
        <v>1500</v>
      </c>
      <c r="F100" s="46">
        <f t="shared" si="16"/>
        <v>1500</v>
      </c>
      <c r="G100" s="46">
        <f t="shared" si="16"/>
        <v>1500</v>
      </c>
      <c r="H100" s="46">
        <f t="shared" si="16"/>
        <v>1500</v>
      </c>
      <c r="I100" s="46">
        <f t="shared" si="16"/>
        <v>1500</v>
      </c>
      <c r="J100" s="46">
        <f t="shared" si="16"/>
        <v>1500</v>
      </c>
      <c r="K100" s="46">
        <f t="shared" si="16"/>
        <v>1500</v>
      </c>
      <c r="L100" s="46">
        <f t="shared" si="16"/>
        <v>1500</v>
      </c>
      <c r="M100" s="46">
        <f t="shared" si="16"/>
        <v>1500</v>
      </c>
      <c r="N100" s="46">
        <f t="shared" si="16"/>
        <v>1500</v>
      </c>
      <c r="O100" s="46">
        <f t="shared" si="16"/>
        <v>1500</v>
      </c>
      <c r="P100" s="46">
        <f t="shared" si="16"/>
        <v>1500</v>
      </c>
      <c r="Q100" s="46">
        <f t="shared" si="16"/>
        <v>1500</v>
      </c>
      <c r="R100" s="46">
        <f t="shared" si="16"/>
        <v>1500</v>
      </c>
      <c r="S100" s="46">
        <f t="shared" si="16"/>
        <v>1500</v>
      </c>
      <c r="T100" s="46">
        <f t="shared" si="16"/>
        <v>1500</v>
      </c>
      <c r="U100" s="46">
        <f t="shared" si="16"/>
        <v>1500</v>
      </c>
      <c r="V100" s="46">
        <f t="shared" si="16"/>
        <v>1500</v>
      </c>
      <c r="W100" s="46">
        <f t="shared" si="16"/>
        <v>1500</v>
      </c>
      <c r="X100" s="46">
        <f t="shared" si="16"/>
        <v>1500</v>
      </c>
      <c r="Y100" s="46">
        <f t="shared" si="16"/>
        <v>1500</v>
      </c>
      <c r="Z100" s="46">
        <f t="shared" si="16"/>
        <v>1500</v>
      </c>
      <c r="AA100" s="46">
        <f t="shared" si="16"/>
        <v>1500</v>
      </c>
      <c r="AB100" s="46">
        <f t="shared" si="16"/>
        <v>1500</v>
      </c>
      <c r="AC100" s="46">
        <f t="shared" si="16"/>
        <v>1500</v>
      </c>
      <c r="AD100" s="46">
        <f t="shared" si="16"/>
        <v>1500</v>
      </c>
      <c r="AE100" s="46">
        <f t="shared" si="16"/>
        <v>1500</v>
      </c>
      <c r="AF100" s="46">
        <f t="shared" si="16"/>
        <v>1500</v>
      </c>
      <c r="AG100" s="46">
        <f t="shared" si="16"/>
        <v>1500</v>
      </c>
      <c r="AH100" s="46">
        <f t="shared" si="16"/>
        <v>1500</v>
      </c>
      <c r="AI100" s="46">
        <f t="shared" si="16"/>
        <v>1500</v>
      </c>
      <c r="AJ100" s="46">
        <f t="shared" si="16"/>
        <v>1500</v>
      </c>
      <c r="AK100" s="46">
        <f t="shared" si="16"/>
        <v>1500</v>
      </c>
      <c r="AL100" s="46">
        <f t="shared" si="16"/>
        <v>1500</v>
      </c>
      <c r="AM100" s="46">
        <f t="shared" si="16"/>
        <v>1500</v>
      </c>
    </row>
    <row r="101" spans="2:39" x14ac:dyDescent="0.25">
      <c r="B101" t="str">
        <f t="shared" si="13"/>
        <v>Prodotto 10</v>
      </c>
      <c r="D101" s="46">
        <f t="shared" si="16"/>
        <v>24000</v>
      </c>
      <c r="E101" s="46">
        <f t="shared" si="16"/>
        <v>24000</v>
      </c>
      <c r="F101" s="46">
        <f t="shared" si="16"/>
        <v>24000</v>
      </c>
      <c r="G101" s="46">
        <f t="shared" si="16"/>
        <v>24000</v>
      </c>
      <c r="H101" s="46">
        <f t="shared" si="16"/>
        <v>24000</v>
      </c>
      <c r="I101" s="46">
        <f t="shared" si="16"/>
        <v>24000</v>
      </c>
      <c r="J101" s="46">
        <f t="shared" si="16"/>
        <v>24000</v>
      </c>
      <c r="K101" s="46">
        <f t="shared" si="16"/>
        <v>24000</v>
      </c>
      <c r="L101" s="46">
        <f t="shared" si="16"/>
        <v>24000</v>
      </c>
      <c r="M101" s="46">
        <f t="shared" si="16"/>
        <v>24000</v>
      </c>
      <c r="N101" s="46">
        <f t="shared" si="16"/>
        <v>24000</v>
      </c>
      <c r="O101" s="46">
        <f t="shared" si="16"/>
        <v>24000</v>
      </c>
      <c r="P101" s="46">
        <f t="shared" si="16"/>
        <v>24000</v>
      </c>
      <c r="Q101" s="46">
        <f t="shared" si="16"/>
        <v>24000</v>
      </c>
      <c r="R101" s="46">
        <f t="shared" si="16"/>
        <v>24000</v>
      </c>
      <c r="S101" s="46">
        <f t="shared" si="16"/>
        <v>24000</v>
      </c>
      <c r="T101" s="46">
        <f t="shared" si="16"/>
        <v>24000</v>
      </c>
      <c r="U101" s="46">
        <f t="shared" si="16"/>
        <v>24000</v>
      </c>
      <c r="V101" s="46">
        <f t="shared" si="16"/>
        <v>24000</v>
      </c>
      <c r="W101" s="46">
        <f t="shared" si="16"/>
        <v>24000</v>
      </c>
      <c r="X101" s="46">
        <f t="shared" si="16"/>
        <v>24000</v>
      </c>
      <c r="Y101" s="46">
        <f t="shared" si="16"/>
        <v>24000</v>
      </c>
      <c r="Z101" s="46">
        <f t="shared" si="16"/>
        <v>24000</v>
      </c>
      <c r="AA101" s="46">
        <f t="shared" si="16"/>
        <v>24000</v>
      </c>
      <c r="AB101" s="46">
        <f t="shared" si="16"/>
        <v>24000</v>
      </c>
      <c r="AC101" s="46">
        <f t="shared" si="16"/>
        <v>24000</v>
      </c>
      <c r="AD101" s="46">
        <f t="shared" si="16"/>
        <v>24000</v>
      </c>
      <c r="AE101" s="46">
        <f t="shared" si="16"/>
        <v>24000</v>
      </c>
      <c r="AF101" s="46">
        <f t="shared" si="16"/>
        <v>24000</v>
      </c>
      <c r="AG101" s="46">
        <f t="shared" si="16"/>
        <v>24000</v>
      </c>
      <c r="AH101" s="46">
        <f t="shared" si="16"/>
        <v>24000</v>
      </c>
      <c r="AI101" s="46">
        <f t="shared" si="16"/>
        <v>24000</v>
      </c>
      <c r="AJ101" s="46">
        <f t="shared" si="16"/>
        <v>24000</v>
      </c>
      <c r="AK101" s="46">
        <f t="shared" si="16"/>
        <v>24000</v>
      </c>
      <c r="AL101" s="46">
        <f t="shared" si="16"/>
        <v>24000</v>
      </c>
      <c r="AM101" s="46">
        <f t="shared" si="16"/>
        <v>24000</v>
      </c>
    </row>
    <row r="102" spans="2:39" x14ac:dyDescent="0.25">
      <c r="B102" t="str">
        <f t="shared" si="13"/>
        <v>Prodotto 11</v>
      </c>
      <c r="D102" s="46">
        <f t="shared" si="16"/>
        <v>12000</v>
      </c>
      <c r="E102" s="46">
        <f t="shared" si="16"/>
        <v>12000</v>
      </c>
      <c r="F102" s="46">
        <f t="shared" si="16"/>
        <v>12000</v>
      </c>
      <c r="G102" s="46">
        <f t="shared" si="16"/>
        <v>12000</v>
      </c>
      <c r="H102" s="46">
        <f t="shared" si="16"/>
        <v>12000</v>
      </c>
      <c r="I102" s="46">
        <f t="shared" si="16"/>
        <v>12000</v>
      </c>
      <c r="J102" s="46">
        <f t="shared" si="16"/>
        <v>12000</v>
      </c>
      <c r="K102" s="46">
        <f t="shared" si="16"/>
        <v>12000</v>
      </c>
      <c r="L102" s="46">
        <f t="shared" si="16"/>
        <v>12000</v>
      </c>
      <c r="M102" s="46">
        <f t="shared" si="16"/>
        <v>12000</v>
      </c>
      <c r="N102" s="46">
        <f t="shared" si="16"/>
        <v>12000</v>
      </c>
      <c r="O102" s="46">
        <f t="shared" si="16"/>
        <v>12000</v>
      </c>
      <c r="P102" s="46">
        <f t="shared" si="16"/>
        <v>12000</v>
      </c>
      <c r="Q102" s="46">
        <f t="shared" si="16"/>
        <v>12000</v>
      </c>
      <c r="R102" s="46">
        <f t="shared" si="16"/>
        <v>12000</v>
      </c>
      <c r="S102" s="46">
        <f t="shared" si="16"/>
        <v>12000</v>
      </c>
      <c r="T102" s="46">
        <f t="shared" si="16"/>
        <v>12000</v>
      </c>
      <c r="U102" s="46">
        <f t="shared" si="16"/>
        <v>12000</v>
      </c>
      <c r="V102" s="46">
        <f t="shared" si="16"/>
        <v>12000</v>
      </c>
      <c r="W102" s="46">
        <f t="shared" si="16"/>
        <v>12000</v>
      </c>
      <c r="X102" s="46">
        <f t="shared" si="16"/>
        <v>12000</v>
      </c>
      <c r="Y102" s="46">
        <f t="shared" si="16"/>
        <v>12000</v>
      </c>
      <c r="Z102" s="46">
        <f t="shared" si="16"/>
        <v>12000</v>
      </c>
      <c r="AA102" s="46">
        <f t="shared" si="16"/>
        <v>12000</v>
      </c>
      <c r="AB102" s="46">
        <f t="shared" si="16"/>
        <v>12000</v>
      </c>
      <c r="AC102" s="46">
        <f t="shared" si="16"/>
        <v>12000</v>
      </c>
      <c r="AD102" s="46">
        <f t="shared" si="16"/>
        <v>12000</v>
      </c>
      <c r="AE102" s="46">
        <f t="shared" si="16"/>
        <v>12000</v>
      </c>
      <c r="AF102" s="46">
        <f t="shared" si="16"/>
        <v>12000</v>
      </c>
      <c r="AG102" s="46">
        <f t="shared" si="16"/>
        <v>12000</v>
      </c>
      <c r="AH102" s="46">
        <f t="shared" si="16"/>
        <v>12000</v>
      </c>
      <c r="AI102" s="46">
        <f t="shared" si="16"/>
        <v>12000</v>
      </c>
      <c r="AJ102" s="46">
        <f t="shared" si="16"/>
        <v>12000</v>
      </c>
      <c r="AK102" s="46">
        <f t="shared" si="16"/>
        <v>12000</v>
      </c>
      <c r="AL102" s="46">
        <f t="shared" si="16"/>
        <v>12000</v>
      </c>
      <c r="AM102" s="46">
        <f t="shared" si="16"/>
        <v>12000</v>
      </c>
    </row>
    <row r="103" spans="2:39" x14ac:dyDescent="0.25">
      <c r="B103" t="str">
        <f t="shared" si="13"/>
        <v>Prodotto 12</v>
      </c>
      <c r="D103" s="46">
        <f t="shared" si="16"/>
        <v>10000</v>
      </c>
      <c r="E103" s="46">
        <f t="shared" si="16"/>
        <v>10000</v>
      </c>
      <c r="F103" s="46">
        <f t="shared" si="16"/>
        <v>10000</v>
      </c>
      <c r="G103" s="46">
        <f t="shared" si="16"/>
        <v>10000</v>
      </c>
      <c r="H103" s="46">
        <f t="shared" si="16"/>
        <v>10000</v>
      </c>
      <c r="I103" s="46">
        <f t="shared" si="16"/>
        <v>10000</v>
      </c>
      <c r="J103" s="46">
        <f t="shared" si="16"/>
        <v>10000</v>
      </c>
      <c r="K103" s="46">
        <f t="shared" si="16"/>
        <v>10000</v>
      </c>
      <c r="L103" s="46">
        <f t="shared" si="16"/>
        <v>10000</v>
      </c>
      <c r="M103" s="46">
        <f t="shared" si="16"/>
        <v>10000</v>
      </c>
      <c r="N103" s="46">
        <f t="shared" si="16"/>
        <v>10000</v>
      </c>
      <c r="O103" s="46">
        <f t="shared" si="16"/>
        <v>10000</v>
      </c>
      <c r="P103" s="46">
        <f t="shared" si="16"/>
        <v>10000</v>
      </c>
      <c r="Q103" s="46">
        <f t="shared" si="16"/>
        <v>10000</v>
      </c>
      <c r="R103" s="46">
        <f t="shared" si="16"/>
        <v>10000</v>
      </c>
      <c r="S103" s="46">
        <f t="shared" si="16"/>
        <v>10000</v>
      </c>
      <c r="T103" s="46">
        <f t="shared" si="16"/>
        <v>10000</v>
      </c>
      <c r="U103" s="46">
        <f t="shared" si="16"/>
        <v>10000</v>
      </c>
      <c r="V103" s="46">
        <f t="shared" si="16"/>
        <v>10000</v>
      </c>
      <c r="W103" s="46">
        <f t="shared" si="16"/>
        <v>10000</v>
      </c>
      <c r="X103" s="46">
        <f t="shared" si="16"/>
        <v>10000</v>
      </c>
      <c r="Y103" s="46">
        <f t="shared" si="16"/>
        <v>10000</v>
      </c>
      <c r="Z103" s="46">
        <f t="shared" si="16"/>
        <v>10000</v>
      </c>
      <c r="AA103" s="46">
        <f t="shared" si="16"/>
        <v>10000</v>
      </c>
      <c r="AB103" s="46">
        <f t="shared" si="16"/>
        <v>10000</v>
      </c>
      <c r="AC103" s="46">
        <f t="shared" si="16"/>
        <v>10000</v>
      </c>
      <c r="AD103" s="46">
        <f t="shared" si="16"/>
        <v>10000</v>
      </c>
      <c r="AE103" s="46">
        <f t="shared" si="16"/>
        <v>10000</v>
      </c>
      <c r="AF103" s="46">
        <f t="shared" si="16"/>
        <v>10000</v>
      </c>
      <c r="AG103" s="46">
        <f t="shared" si="16"/>
        <v>10000</v>
      </c>
      <c r="AH103" s="46">
        <f t="shared" si="16"/>
        <v>10000</v>
      </c>
      <c r="AI103" s="46">
        <f t="shared" si="16"/>
        <v>10000</v>
      </c>
      <c r="AJ103" s="46">
        <f t="shared" si="16"/>
        <v>10000</v>
      </c>
      <c r="AK103" s="46">
        <f t="shared" si="16"/>
        <v>10000</v>
      </c>
      <c r="AL103" s="46">
        <f t="shared" si="16"/>
        <v>10000</v>
      </c>
      <c r="AM103" s="46">
        <f t="shared" si="16"/>
        <v>10000</v>
      </c>
    </row>
    <row r="104" spans="2:39" x14ac:dyDescent="0.25">
      <c r="B104" t="str">
        <f t="shared" si="13"/>
        <v>Prodotto 13</v>
      </c>
      <c r="D104" s="46">
        <f t="shared" si="16"/>
        <v>10000</v>
      </c>
      <c r="E104" s="46">
        <f t="shared" si="16"/>
        <v>10000</v>
      </c>
      <c r="F104" s="46">
        <f t="shared" si="16"/>
        <v>10000</v>
      </c>
      <c r="G104" s="46">
        <f t="shared" si="16"/>
        <v>10000</v>
      </c>
      <c r="H104" s="46">
        <f t="shared" si="16"/>
        <v>10000</v>
      </c>
      <c r="I104" s="46">
        <f t="shared" si="16"/>
        <v>10000</v>
      </c>
      <c r="J104" s="46">
        <f t="shared" si="16"/>
        <v>10000</v>
      </c>
      <c r="K104" s="46">
        <f t="shared" si="16"/>
        <v>10000</v>
      </c>
      <c r="L104" s="46">
        <f t="shared" si="16"/>
        <v>10000</v>
      </c>
      <c r="M104" s="46">
        <f t="shared" si="16"/>
        <v>10000</v>
      </c>
      <c r="N104" s="46">
        <f t="shared" si="16"/>
        <v>10000</v>
      </c>
      <c r="O104" s="46">
        <f t="shared" si="16"/>
        <v>10000</v>
      </c>
      <c r="P104" s="46">
        <f t="shared" si="16"/>
        <v>10000</v>
      </c>
      <c r="Q104" s="46">
        <f t="shared" si="16"/>
        <v>10000</v>
      </c>
      <c r="R104" s="46">
        <f t="shared" si="16"/>
        <v>10000</v>
      </c>
      <c r="S104" s="46">
        <f t="shared" si="16"/>
        <v>10000</v>
      </c>
      <c r="T104" s="46">
        <f t="shared" si="16"/>
        <v>10000</v>
      </c>
      <c r="U104" s="46">
        <f t="shared" si="16"/>
        <v>10000</v>
      </c>
      <c r="V104" s="46">
        <f t="shared" si="16"/>
        <v>10000</v>
      </c>
      <c r="W104" s="46">
        <f t="shared" si="16"/>
        <v>10000</v>
      </c>
      <c r="X104" s="46">
        <f t="shared" si="16"/>
        <v>10000</v>
      </c>
      <c r="Y104" s="46">
        <f t="shared" si="16"/>
        <v>10000</v>
      </c>
      <c r="Z104" s="46">
        <f t="shared" si="16"/>
        <v>10000</v>
      </c>
      <c r="AA104" s="46">
        <f t="shared" si="16"/>
        <v>10000</v>
      </c>
      <c r="AB104" s="46">
        <f t="shared" si="16"/>
        <v>10000</v>
      </c>
      <c r="AC104" s="46">
        <f t="shared" si="16"/>
        <v>10000</v>
      </c>
      <c r="AD104" s="46">
        <f t="shared" si="16"/>
        <v>10000</v>
      </c>
      <c r="AE104" s="46">
        <f t="shared" si="16"/>
        <v>10000</v>
      </c>
      <c r="AF104" s="46">
        <f t="shared" si="16"/>
        <v>10000</v>
      </c>
      <c r="AG104" s="46">
        <f t="shared" si="16"/>
        <v>10000</v>
      </c>
      <c r="AH104" s="46">
        <f t="shared" si="16"/>
        <v>10000</v>
      </c>
      <c r="AI104" s="46">
        <f t="shared" si="16"/>
        <v>10000</v>
      </c>
      <c r="AJ104" s="46">
        <f t="shared" si="16"/>
        <v>10000</v>
      </c>
      <c r="AK104" s="46">
        <f t="shared" si="16"/>
        <v>10000</v>
      </c>
      <c r="AL104" s="46">
        <f t="shared" si="16"/>
        <v>10000</v>
      </c>
      <c r="AM104" s="46">
        <f t="shared" si="16"/>
        <v>10000</v>
      </c>
    </row>
    <row r="105" spans="2:39" x14ac:dyDescent="0.25">
      <c r="B105" t="str">
        <f t="shared" si="13"/>
        <v>Prodotto 14</v>
      </c>
      <c r="D105" s="46">
        <f t="shared" si="16"/>
        <v>3500</v>
      </c>
      <c r="E105" s="46">
        <f t="shared" si="16"/>
        <v>3500</v>
      </c>
      <c r="F105" s="46">
        <f t="shared" si="16"/>
        <v>3500</v>
      </c>
      <c r="G105" s="46">
        <f t="shared" si="16"/>
        <v>3500</v>
      </c>
      <c r="H105" s="46">
        <f t="shared" si="16"/>
        <v>3500</v>
      </c>
      <c r="I105" s="46">
        <f t="shared" si="16"/>
        <v>3500</v>
      </c>
      <c r="J105" s="46">
        <f t="shared" si="16"/>
        <v>3500</v>
      </c>
      <c r="K105" s="46">
        <f t="shared" si="16"/>
        <v>3500</v>
      </c>
      <c r="L105" s="46">
        <f t="shared" si="16"/>
        <v>3500</v>
      </c>
      <c r="M105" s="46">
        <f t="shared" si="16"/>
        <v>3500</v>
      </c>
      <c r="N105" s="46">
        <f t="shared" si="16"/>
        <v>3500</v>
      </c>
      <c r="O105" s="46">
        <f t="shared" si="16"/>
        <v>3500</v>
      </c>
      <c r="P105" s="46">
        <f t="shared" si="16"/>
        <v>3500</v>
      </c>
      <c r="Q105" s="46">
        <f t="shared" si="16"/>
        <v>3500</v>
      </c>
      <c r="R105" s="46">
        <f t="shared" si="16"/>
        <v>3500</v>
      </c>
      <c r="S105" s="46">
        <f t="shared" si="16"/>
        <v>3500</v>
      </c>
      <c r="T105" s="46">
        <f t="shared" si="16"/>
        <v>3500</v>
      </c>
      <c r="U105" s="46">
        <f t="shared" si="16"/>
        <v>3500</v>
      </c>
      <c r="V105" s="46">
        <f t="shared" si="16"/>
        <v>3500</v>
      </c>
      <c r="W105" s="46">
        <f t="shared" si="16"/>
        <v>3500</v>
      </c>
      <c r="X105" s="46">
        <f t="shared" si="16"/>
        <v>3500</v>
      </c>
      <c r="Y105" s="46">
        <f t="shared" si="16"/>
        <v>3500</v>
      </c>
      <c r="Z105" s="46">
        <f t="shared" si="16"/>
        <v>3500</v>
      </c>
      <c r="AA105" s="46">
        <f t="shared" si="16"/>
        <v>3500</v>
      </c>
      <c r="AB105" s="46">
        <f t="shared" si="16"/>
        <v>3500</v>
      </c>
      <c r="AC105" s="46">
        <f t="shared" si="16"/>
        <v>3500</v>
      </c>
      <c r="AD105" s="46">
        <f t="shared" si="16"/>
        <v>3500</v>
      </c>
      <c r="AE105" s="46">
        <f t="shared" si="16"/>
        <v>3500</v>
      </c>
      <c r="AF105" s="46">
        <f t="shared" si="16"/>
        <v>3500</v>
      </c>
      <c r="AG105" s="46">
        <f t="shared" si="16"/>
        <v>3500</v>
      </c>
      <c r="AH105" s="46">
        <f t="shared" si="16"/>
        <v>3500</v>
      </c>
      <c r="AI105" s="46">
        <f t="shared" si="16"/>
        <v>3500</v>
      </c>
      <c r="AJ105" s="46">
        <f t="shared" si="16"/>
        <v>3500</v>
      </c>
      <c r="AK105" s="46">
        <f t="shared" si="16"/>
        <v>3500</v>
      </c>
      <c r="AL105" s="46">
        <f t="shared" si="16"/>
        <v>3500</v>
      </c>
      <c r="AM105" s="46">
        <f t="shared" si="16"/>
        <v>3500</v>
      </c>
    </row>
    <row r="106" spans="2:39" x14ac:dyDescent="0.25">
      <c r="B106" t="str">
        <f t="shared" si="13"/>
        <v>Prodotto 15</v>
      </c>
      <c r="D106" s="46">
        <f t="shared" si="16"/>
        <v>2000</v>
      </c>
      <c r="E106" s="46">
        <f t="shared" si="16"/>
        <v>2000</v>
      </c>
      <c r="F106" s="46">
        <f t="shared" si="16"/>
        <v>2000</v>
      </c>
      <c r="G106" s="46">
        <f t="shared" si="16"/>
        <v>2000</v>
      </c>
      <c r="H106" s="46">
        <f t="shared" si="16"/>
        <v>2000</v>
      </c>
      <c r="I106" s="46">
        <f t="shared" si="16"/>
        <v>2000</v>
      </c>
      <c r="J106" s="46">
        <f t="shared" si="16"/>
        <v>2000</v>
      </c>
      <c r="K106" s="46">
        <f t="shared" si="16"/>
        <v>2000</v>
      </c>
      <c r="L106" s="46">
        <f t="shared" si="16"/>
        <v>2000</v>
      </c>
      <c r="M106" s="46">
        <f t="shared" si="16"/>
        <v>2000</v>
      </c>
      <c r="N106" s="46">
        <f t="shared" si="16"/>
        <v>2000</v>
      </c>
      <c r="O106" s="46">
        <f t="shared" si="16"/>
        <v>2000</v>
      </c>
      <c r="P106" s="46">
        <f t="shared" si="16"/>
        <v>2000</v>
      </c>
      <c r="Q106" s="46">
        <f t="shared" si="16"/>
        <v>2000</v>
      </c>
      <c r="R106" s="46">
        <f t="shared" si="16"/>
        <v>2000</v>
      </c>
      <c r="S106" s="46">
        <f t="shared" si="16"/>
        <v>2000</v>
      </c>
      <c r="T106" s="46">
        <f t="shared" si="16"/>
        <v>2000</v>
      </c>
      <c r="U106" s="46">
        <f t="shared" si="16"/>
        <v>2000</v>
      </c>
      <c r="V106" s="46">
        <f t="shared" si="16"/>
        <v>2000</v>
      </c>
      <c r="W106" s="46">
        <f t="shared" si="16"/>
        <v>2000</v>
      </c>
      <c r="X106" s="46">
        <f t="shared" si="16"/>
        <v>2000</v>
      </c>
      <c r="Y106" s="46">
        <f t="shared" si="16"/>
        <v>2000</v>
      </c>
      <c r="Z106" s="46">
        <f t="shared" si="16"/>
        <v>2000</v>
      </c>
      <c r="AA106" s="46">
        <f t="shared" si="16"/>
        <v>2000</v>
      </c>
      <c r="AB106" s="46">
        <f t="shared" si="16"/>
        <v>2000</v>
      </c>
      <c r="AC106" s="46">
        <f t="shared" si="16"/>
        <v>2000</v>
      </c>
      <c r="AD106" s="46">
        <f t="shared" si="16"/>
        <v>2000</v>
      </c>
      <c r="AE106" s="46">
        <f t="shared" si="16"/>
        <v>2000</v>
      </c>
      <c r="AF106" s="46">
        <f t="shared" si="16"/>
        <v>2000</v>
      </c>
      <c r="AG106" s="46">
        <f t="shared" si="16"/>
        <v>2000</v>
      </c>
      <c r="AH106" s="46">
        <f t="shared" si="16"/>
        <v>2000</v>
      </c>
      <c r="AI106" s="46">
        <f t="shared" si="16"/>
        <v>2000</v>
      </c>
      <c r="AJ106" s="46">
        <f t="shared" si="16"/>
        <v>2000</v>
      </c>
      <c r="AK106" s="46">
        <f t="shared" si="16"/>
        <v>2000</v>
      </c>
      <c r="AL106" s="46">
        <f t="shared" si="16"/>
        <v>2000</v>
      </c>
      <c r="AM106" s="46">
        <f t="shared" si="16"/>
        <v>2000</v>
      </c>
    </row>
    <row r="107" spans="2:39" x14ac:dyDescent="0.25">
      <c r="B107" t="str">
        <f t="shared" si="13"/>
        <v>Prodotto 16</v>
      </c>
      <c r="D107" s="46">
        <f t="shared" si="16"/>
        <v>1500</v>
      </c>
      <c r="E107" s="46">
        <f t="shared" si="16"/>
        <v>1500</v>
      </c>
      <c r="F107" s="46">
        <f t="shared" si="16"/>
        <v>1500</v>
      </c>
      <c r="G107" s="46">
        <f t="shared" ref="G107:AM107" si="17">+G19*G41</f>
        <v>1500</v>
      </c>
      <c r="H107" s="46">
        <f t="shared" si="17"/>
        <v>1500</v>
      </c>
      <c r="I107" s="46">
        <f t="shared" si="17"/>
        <v>1500</v>
      </c>
      <c r="J107" s="46">
        <f t="shared" si="17"/>
        <v>1500</v>
      </c>
      <c r="K107" s="46">
        <f t="shared" si="17"/>
        <v>1500</v>
      </c>
      <c r="L107" s="46">
        <f t="shared" si="17"/>
        <v>1500</v>
      </c>
      <c r="M107" s="46">
        <f t="shared" si="17"/>
        <v>1500</v>
      </c>
      <c r="N107" s="46">
        <f t="shared" si="17"/>
        <v>1500</v>
      </c>
      <c r="O107" s="46">
        <f t="shared" si="17"/>
        <v>1500</v>
      </c>
      <c r="P107" s="46">
        <f t="shared" si="17"/>
        <v>1500</v>
      </c>
      <c r="Q107" s="46">
        <f t="shared" si="17"/>
        <v>1500</v>
      </c>
      <c r="R107" s="46">
        <f t="shared" si="17"/>
        <v>1500</v>
      </c>
      <c r="S107" s="46">
        <f t="shared" si="17"/>
        <v>1500</v>
      </c>
      <c r="T107" s="46">
        <f t="shared" si="17"/>
        <v>1500</v>
      </c>
      <c r="U107" s="46">
        <f t="shared" si="17"/>
        <v>1500</v>
      </c>
      <c r="V107" s="46">
        <f t="shared" si="17"/>
        <v>1500</v>
      </c>
      <c r="W107" s="46">
        <f t="shared" si="17"/>
        <v>1500</v>
      </c>
      <c r="X107" s="46">
        <f t="shared" si="17"/>
        <v>1500</v>
      </c>
      <c r="Y107" s="46">
        <f t="shared" si="17"/>
        <v>1500</v>
      </c>
      <c r="Z107" s="46">
        <f t="shared" si="17"/>
        <v>1500</v>
      </c>
      <c r="AA107" s="46">
        <f t="shared" si="17"/>
        <v>1500</v>
      </c>
      <c r="AB107" s="46">
        <f t="shared" si="17"/>
        <v>1500</v>
      </c>
      <c r="AC107" s="46">
        <f t="shared" si="17"/>
        <v>1500</v>
      </c>
      <c r="AD107" s="46">
        <f t="shared" si="17"/>
        <v>1500</v>
      </c>
      <c r="AE107" s="46">
        <f t="shared" si="17"/>
        <v>1500</v>
      </c>
      <c r="AF107" s="46">
        <f t="shared" si="17"/>
        <v>1500</v>
      </c>
      <c r="AG107" s="46">
        <f t="shared" si="17"/>
        <v>1500</v>
      </c>
      <c r="AH107" s="46">
        <f t="shared" si="17"/>
        <v>1500</v>
      </c>
      <c r="AI107" s="46">
        <f t="shared" si="17"/>
        <v>1500</v>
      </c>
      <c r="AJ107" s="46">
        <f t="shared" si="17"/>
        <v>1500</v>
      </c>
      <c r="AK107" s="46">
        <f t="shared" si="17"/>
        <v>1500</v>
      </c>
      <c r="AL107" s="46">
        <f t="shared" si="17"/>
        <v>1500</v>
      </c>
      <c r="AM107" s="46">
        <f t="shared" si="17"/>
        <v>1500</v>
      </c>
    </row>
    <row r="108" spans="2:39" x14ac:dyDescent="0.25">
      <c r="B108" t="str">
        <f t="shared" si="13"/>
        <v>Prodotto 17</v>
      </c>
      <c r="D108" s="46">
        <f t="shared" ref="D108:AM111" si="18">+D20*D42</f>
        <v>2500</v>
      </c>
      <c r="E108" s="46">
        <f t="shared" si="18"/>
        <v>2500</v>
      </c>
      <c r="F108" s="46">
        <f t="shared" si="18"/>
        <v>2500</v>
      </c>
      <c r="G108" s="46">
        <f t="shared" si="18"/>
        <v>2500</v>
      </c>
      <c r="H108" s="46">
        <f t="shared" si="18"/>
        <v>2500</v>
      </c>
      <c r="I108" s="46">
        <f t="shared" si="18"/>
        <v>2500</v>
      </c>
      <c r="J108" s="46">
        <f t="shared" si="18"/>
        <v>2500</v>
      </c>
      <c r="K108" s="46">
        <f t="shared" si="18"/>
        <v>2500</v>
      </c>
      <c r="L108" s="46">
        <f t="shared" si="18"/>
        <v>2500</v>
      </c>
      <c r="M108" s="46">
        <f t="shared" si="18"/>
        <v>2500</v>
      </c>
      <c r="N108" s="46">
        <f t="shared" si="18"/>
        <v>2500</v>
      </c>
      <c r="O108" s="46">
        <f t="shared" si="18"/>
        <v>2500</v>
      </c>
      <c r="P108" s="46">
        <f t="shared" si="18"/>
        <v>2500</v>
      </c>
      <c r="Q108" s="46">
        <f t="shared" si="18"/>
        <v>2500</v>
      </c>
      <c r="R108" s="46">
        <f t="shared" si="18"/>
        <v>2500</v>
      </c>
      <c r="S108" s="46">
        <f t="shared" si="18"/>
        <v>2500</v>
      </c>
      <c r="T108" s="46">
        <f t="shared" si="18"/>
        <v>2500</v>
      </c>
      <c r="U108" s="46">
        <f t="shared" si="18"/>
        <v>2500</v>
      </c>
      <c r="V108" s="46">
        <f t="shared" si="18"/>
        <v>2500</v>
      </c>
      <c r="W108" s="46">
        <f t="shared" si="18"/>
        <v>2500</v>
      </c>
      <c r="X108" s="46">
        <f t="shared" si="18"/>
        <v>2500</v>
      </c>
      <c r="Y108" s="46">
        <f t="shared" si="18"/>
        <v>2500</v>
      </c>
      <c r="Z108" s="46">
        <f t="shared" si="18"/>
        <v>2500</v>
      </c>
      <c r="AA108" s="46">
        <f t="shared" si="18"/>
        <v>2500</v>
      </c>
      <c r="AB108" s="46">
        <f t="shared" si="18"/>
        <v>2500</v>
      </c>
      <c r="AC108" s="46">
        <f t="shared" si="18"/>
        <v>2500</v>
      </c>
      <c r="AD108" s="46">
        <f t="shared" si="18"/>
        <v>2500</v>
      </c>
      <c r="AE108" s="46">
        <f t="shared" si="18"/>
        <v>2500</v>
      </c>
      <c r="AF108" s="46">
        <f t="shared" si="18"/>
        <v>2500</v>
      </c>
      <c r="AG108" s="46">
        <f t="shared" si="18"/>
        <v>2500</v>
      </c>
      <c r="AH108" s="46">
        <f t="shared" si="18"/>
        <v>2500</v>
      </c>
      <c r="AI108" s="46">
        <f t="shared" si="18"/>
        <v>2500</v>
      </c>
      <c r="AJ108" s="46">
        <f t="shared" si="18"/>
        <v>2500</v>
      </c>
      <c r="AK108" s="46">
        <f t="shared" si="18"/>
        <v>2500</v>
      </c>
      <c r="AL108" s="46">
        <f t="shared" si="18"/>
        <v>2500</v>
      </c>
      <c r="AM108" s="46">
        <f t="shared" si="18"/>
        <v>2500</v>
      </c>
    </row>
    <row r="109" spans="2:39" x14ac:dyDescent="0.25">
      <c r="B109" t="str">
        <f t="shared" si="13"/>
        <v>Prodotto 18</v>
      </c>
      <c r="D109" s="46">
        <f t="shared" si="18"/>
        <v>25000</v>
      </c>
      <c r="E109" s="46">
        <f t="shared" si="18"/>
        <v>25000</v>
      </c>
      <c r="F109" s="46">
        <f t="shared" si="18"/>
        <v>25000</v>
      </c>
      <c r="G109" s="46">
        <f t="shared" si="18"/>
        <v>25000</v>
      </c>
      <c r="H109" s="46">
        <f t="shared" si="18"/>
        <v>25000</v>
      </c>
      <c r="I109" s="46">
        <f t="shared" si="18"/>
        <v>25000</v>
      </c>
      <c r="J109" s="46">
        <f t="shared" si="18"/>
        <v>25000</v>
      </c>
      <c r="K109" s="46">
        <f t="shared" si="18"/>
        <v>25000</v>
      </c>
      <c r="L109" s="46">
        <f t="shared" si="18"/>
        <v>25000</v>
      </c>
      <c r="M109" s="46">
        <f t="shared" si="18"/>
        <v>25000</v>
      </c>
      <c r="N109" s="46">
        <f t="shared" si="18"/>
        <v>25000</v>
      </c>
      <c r="O109" s="46">
        <f t="shared" si="18"/>
        <v>25000</v>
      </c>
      <c r="P109" s="46">
        <f t="shared" si="18"/>
        <v>25000</v>
      </c>
      <c r="Q109" s="46">
        <f t="shared" si="18"/>
        <v>25000</v>
      </c>
      <c r="R109" s="46">
        <f t="shared" si="18"/>
        <v>25000</v>
      </c>
      <c r="S109" s="46">
        <f t="shared" si="18"/>
        <v>25000</v>
      </c>
      <c r="T109" s="46">
        <f t="shared" si="18"/>
        <v>25000</v>
      </c>
      <c r="U109" s="46">
        <f t="shared" si="18"/>
        <v>25000</v>
      </c>
      <c r="V109" s="46">
        <f t="shared" si="18"/>
        <v>25000</v>
      </c>
      <c r="W109" s="46">
        <f t="shared" si="18"/>
        <v>25000</v>
      </c>
      <c r="X109" s="46">
        <f t="shared" si="18"/>
        <v>25000</v>
      </c>
      <c r="Y109" s="46">
        <f t="shared" si="18"/>
        <v>25000</v>
      </c>
      <c r="Z109" s="46">
        <f t="shared" si="18"/>
        <v>25000</v>
      </c>
      <c r="AA109" s="46">
        <f t="shared" si="18"/>
        <v>25000</v>
      </c>
      <c r="AB109" s="46">
        <f t="shared" si="18"/>
        <v>25000</v>
      </c>
      <c r="AC109" s="46">
        <f t="shared" si="18"/>
        <v>25000</v>
      </c>
      <c r="AD109" s="46">
        <f t="shared" si="18"/>
        <v>25000</v>
      </c>
      <c r="AE109" s="46">
        <f t="shared" si="18"/>
        <v>25000</v>
      </c>
      <c r="AF109" s="46">
        <f t="shared" si="18"/>
        <v>25000</v>
      </c>
      <c r="AG109" s="46">
        <f t="shared" si="18"/>
        <v>25000</v>
      </c>
      <c r="AH109" s="46">
        <f t="shared" si="18"/>
        <v>25000</v>
      </c>
      <c r="AI109" s="46">
        <f t="shared" si="18"/>
        <v>25000</v>
      </c>
      <c r="AJ109" s="46">
        <f t="shared" si="18"/>
        <v>25000</v>
      </c>
      <c r="AK109" s="46">
        <f t="shared" si="18"/>
        <v>25000</v>
      </c>
      <c r="AL109" s="46">
        <f t="shared" si="18"/>
        <v>25000</v>
      </c>
      <c r="AM109" s="46">
        <f t="shared" si="18"/>
        <v>25000</v>
      </c>
    </row>
    <row r="110" spans="2:39" x14ac:dyDescent="0.25">
      <c r="B110" t="str">
        <f t="shared" si="13"/>
        <v>Prodotto 19</v>
      </c>
      <c r="D110" s="46">
        <f t="shared" si="18"/>
        <v>15000</v>
      </c>
      <c r="E110" s="46">
        <f t="shared" si="18"/>
        <v>15000</v>
      </c>
      <c r="F110" s="46">
        <f t="shared" si="18"/>
        <v>15000</v>
      </c>
      <c r="G110" s="46">
        <f t="shared" si="18"/>
        <v>15000</v>
      </c>
      <c r="H110" s="46">
        <f t="shared" si="18"/>
        <v>15000</v>
      </c>
      <c r="I110" s="46">
        <f t="shared" si="18"/>
        <v>15000</v>
      </c>
      <c r="J110" s="46">
        <f t="shared" si="18"/>
        <v>15000</v>
      </c>
      <c r="K110" s="46">
        <f t="shared" si="18"/>
        <v>15000</v>
      </c>
      <c r="L110" s="46">
        <f t="shared" si="18"/>
        <v>15000</v>
      </c>
      <c r="M110" s="46">
        <f t="shared" si="18"/>
        <v>15000</v>
      </c>
      <c r="N110" s="46">
        <f t="shared" si="18"/>
        <v>15000</v>
      </c>
      <c r="O110" s="46">
        <f t="shared" si="18"/>
        <v>15000</v>
      </c>
      <c r="P110" s="46">
        <f t="shared" si="18"/>
        <v>15000</v>
      </c>
      <c r="Q110" s="46">
        <f t="shared" si="18"/>
        <v>15000</v>
      </c>
      <c r="R110" s="46">
        <f t="shared" si="18"/>
        <v>15000</v>
      </c>
      <c r="S110" s="46">
        <f t="shared" si="18"/>
        <v>15000</v>
      </c>
      <c r="T110" s="46">
        <f t="shared" si="18"/>
        <v>15000</v>
      </c>
      <c r="U110" s="46">
        <f t="shared" si="18"/>
        <v>15000</v>
      </c>
      <c r="V110" s="46">
        <f t="shared" si="18"/>
        <v>15000</v>
      </c>
      <c r="W110" s="46">
        <f t="shared" si="18"/>
        <v>15000</v>
      </c>
      <c r="X110" s="46">
        <f t="shared" si="18"/>
        <v>15000</v>
      </c>
      <c r="Y110" s="46">
        <f t="shared" si="18"/>
        <v>15000</v>
      </c>
      <c r="Z110" s="46">
        <f t="shared" si="18"/>
        <v>15000</v>
      </c>
      <c r="AA110" s="46">
        <f t="shared" si="18"/>
        <v>15000</v>
      </c>
      <c r="AB110" s="46">
        <f t="shared" si="18"/>
        <v>15000</v>
      </c>
      <c r="AC110" s="46">
        <f t="shared" si="18"/>
        <v>15000</v>
      </c>
      <c r="AD110" s="46">
        <f t="shared" si="18"/>
        <v>15000</v>
      </c>
      <c r="AE110" s="46">
        <f t="shared" si="18"/>
        <v>15000</v>
      </c>
      <c r="AF110" s="46">
        <f t="shared" si="18"/>
        <v>15000</v>
      </c>
      <c r="AG110" s="46">
        <f t="shared" si="18"/>
        <v>15000</v>
      </c>
      <c r="AH110" s="46">
        <f t="shared" si="18"/>
        <v>15000</v>
      </c>
      <c r="AI110" s="46">
        <f t="shared" si="18"/>
        <v>15000</v>
      </c>
      <c r="AJ110" s="46">
        <f t="shared" si="18"/>
        <v>15000</v>
      </c>
      <c r="AK110" s="46">
        <f t="shared" si="18"/>
        <v>15000</v>
      </c>
      <c r="AL110" s="46">
        <f t="shared" si="18"/>
        <v>15000</v>
      </c>
      <c r="AM110" s="46">
        <f t="shared" si="18"/>
        <v>15000</v>
      </c>
    </row>
    <row r="111" spans="2:39" x14ac:dyDescent="0.25">
      <c r="B111" t="str">
        <f t="shared" si="13"/>
        <v>Prodotto 20</v>
      </c>
      <c r="D111" s="46">
        <f t="shared" si="18"/>
        <v>35000</v>
      </c>
      <c r="E111" s="46">
        <f t="shared" si="18"/>
        <v>35000</v>
      </c>
      <c r="F111" s="46">
        <f t="shared" si="18"/>
        <v>35000</v>
      </c>
      <c r="G111" s="46">
        <f t="shared" si="18"/>
        <v>35000</v>
      </c>
      <c r="H111" s="46">
        <f t="shared" si="18"/>
        <v>35000</v>
      </c>
      <c r="I111" s="46">
        <f t="shared" si="18"/>
        <v>35000</v>
      </c>
      <c r="J111" s="46">
        <f t="shared" si="18"/>
        <v>35000</v>
      </c>
      <c r="K111" s="46">
        <f t="shared" si="18"/>
        <v>35000</v>
      </c>
      <c r="L111" s="46">
        <f t="shared" si="18"/>
        <v>35000</v>
      </c>
      <c r="M111" s="46">
        <f t="shared" si="18"/>
        <v>35000</v>
      </c>
      <c r="N111" s="46">
        <f t="shared" si="18"/>
        <v>35000</v>
      </c>
      <c r="O111" s="46">
        <f t="shared" si="18"/>
        <v>35000</v>
      </c>
      <c r="P111" s="46">
        <f t="shared" si="18"/>
        <v>35000</v>
      </c>
      <c r="Q111" s="46">
        <f t="shared" si="18"/>
        <v>35000</v>
      </c>
      <c r="R111" s="46">
        <f t="shared" si="18"/>
        <v>35000</v>
      </c>
      <c r="S111" s="46">
        <f t="shared" si="18"/>
        <v>35000</v>
      </c>
      <c r="T111" s="46">
        <f t="shared" si="18"/>
        <v>35000</v>
      </c>
      <c r="U111" s="46">
        <f t="shared" si="18"/>
        <v>35000</v>
      </c>
      <c r="V111" s="46">
        <f t="shared" si="18"/>
        <v>35000</v>
      </c>
      <c r="W111" s="46">
        <f t="shared" si="18"/>
        <v>35000</v>
      </c>
      <c r="X111" s="46">
        <f t="shared" si="18"/>
        <v>35000</v>
      </c>
      <c r="Y111" s="46">
        <f t="shared" si="18"/>
        <v>35000</v>
      </c>
      <c r="Z111" s="46">
        <f t="shared" si="18"/>
        <v>35000</v>
      </c>
      <c r="AA111" s="46">
        <f t="shared" si="18"/>
        <v>35000</v>
      </c>
      <c r="AB111" s="46">
        <f t="shared" si="18"/>
        <v>35000</v>
      </c>
      <c r="AC111" s="46">
        <f t="shared" si="18"/>
        <v>35000</v>
      </c>
      <c r="AD111" s="46">
        <f t="shared" si="18"/>
        <v>35000</v>
      </c>
      <c r="AE111" s="46">
        <f t="shared" si="18"/>
        <v>35000</v>
      </c>
      <c r="AF111" s="46">
        <f t="shared" si="18"/>
        <v>35000</v>
      </c>
      <c r="AG111" s="46">
        <f t="shared" si="18"/>
        <v>35000</v>
      </c>
      <c r="AH111" s="46">
        <f t="shared" si="18"/>
        <v>35000</v>
      </c>
      <c r="AI111" s="46">
        <f t="shared" si="18"/>
        <v>35000</v>
      </c>
      <c r="AJ111" s="46">
        <f t="shared" si="18"/>
        <v>35000</v>
      </c>
      <c r="AK111" s="46">
        <f t="shared" si="18"/>
        <v>35000</v>
      </c>
      <c r="AL111" s="46">
        <f t="shared" si="18"/>
        <v>35000</v>
      </c>
      <c r="AM111" s="46">
        <f t="shared" si="18"/>
        <v>35000</v>
      </c>
    </row>
    <row r="112" spans="2:39" s="20" customFormat="1" x14ac:dyDescent="0.25">
      <c r="B112" s="47" t="s">
        <v>175</v>
      </c>
      <c r="C112" s="47"/>
      <c r="D112" s="48">
        <f>SUM(D92:D111)</f>
        <v>270000</v>
      </c>
      <c r="E112" s="48">
        <f>SUM(E92:E111)</f>
        <v>270000</v>
      </c>
      <c r="F112" s="48">
        <f t="shared" ref="F112:AM112" si="19">SUM(F92:F111)</f>
        <v>270000</v>
      </c>
      <c r="G112" s="48">
        <f t="shared" si="19"/>
        <v>270000</v>
      </c>
      <c r="H112" s="48">
        <f t="shared" si="19"/>
        <v>270000</v>
      </c>
      <c r="I112" s="48">
        <f t="shared" si="19"/>
        <v>270000</v>
      </c>
      <c r="J112" s="48">
        <f t="shared" si="19"/>
        <v>270000</v>
      </c>
      <c r="K112" s="48">
        <f t="shared" si="19"/>
        <v>270000</v>
      </c>
      <c r="L112" s="48">
        <f t="shared" si="19"/>
        <v>270000</v>
      </c>
      <c r="M112" s="48">
        <f t="shared" si="19"/>
        <v>270000</v>
      </c>
      <c r="N112" s="48">
        <f t="shared" si="19"/>
        <v>270000</v>
      </c>
      <c r="O112" s="48">
        <f t="shared" si="19"/>
        <v>270000</v>
      </c>
      <c r="P112" s="48">
        <f t="shared" si="19"/>
        <v>270000</v>
      </c>
      <c r="Q112" s="48">
        <f t="shared" si="19"/>
        <v>270000</v>
      </c>
      <c r="R112" s="48">
        <f t="shared" si="19"/>
        <v>270000</v>
      </c>
      <c r="S112" s="48">
        <f t="shared" si="19"/>
        <v>270000</v>
      </c>
      <c r="T112" s="48">
        <f t="shared" si="19"/>
        <v>270000</v>
      </c>
      <c r="U112" s="48">
        <f t="shared" si="19"/>
        <v>270000</v>
      </c>
      <c r="V112" s="48">
        <f t="shared" si="19"/>
        <v>270000</v>
      </c>
      <c r="W112" s="48">
        <f t="shared" si="19"/>
        <v>270000</v>
      </c>
      <c r="X112" s="48">
        <f t="shared" si="19"/>
        <v>270000</v>
      </c>
      <c r="Y112" s="48">
        <f t="shared" si="19"/>
        <v>270000</v>
      </c>
      <c r="Z112" s="48">
        <f t="shared" si="19"/>
        <v>270000</v>
      </c>
      <c r="AA112" s="48">
        <f t="shared" si="19"/>
        <v>270000</v>
      </c>
      <c r="AB112" s="48">
        <f t="shared" si="19"/>
        <v>270000</v>
      </c>
      <c r="AC112" s="48">
        <f t="shared" si="19"/>
        <v>270000</v>
      </c>
      <c r="AD112" s="48">
        <f t="shared" si="19"/>
        <v>270000</v>
      </c>
      <c r="AE112" s="48">
        <f t="shared" si="19"/>
        <v>270000</v>
      </c>
      <c r="AF112" s="48">
        <f t="shared" si="19"/>
        <v>270000</v>
      </c>
      <c r="AG112" s="48">
        <f t="shared" si="19"/>
        <v>270000</v>
      </c>
      <c r="AH112" s="48">
        <f t="shared" si="19"/>
        <v>270000</v>
      </c>
      <c r="AI112" s="48">
        <f t="shared" si="19"/>
        <v>270000</v>
      </c>
      <c r="AJ112" s="48">
        <f t="shared" si="19"/>
        <v>270000</v>
      </c>
      <c r="AK112" s="48">
        <f t="shared" si="19"/>
        <v>270000</v>
      </c>
      <c r="AL112" s="48">
        <f t="shared" si="19"/>
        <v>270000</v>
      </c>
      <c r="AM112" s="48">
        <f t="shared" si="19"/>
        <v>270000</v>
      </c>
    </row>
    <row r="114" spans="2:39" x14ac:dyDescent="0.25">
      <c r="B114" t="s">
        <v>176</v>
      </c>
      <c r="C114" s="20"/>
      <c r="D114" s="39" t="str">
        <f>+D3</f>
        <v>gen 14</v>
      </c>
      <c r="E114" s="40">
        <f>+E3</f>
        <v>41698</v>
      </c>
      <c r="F114" s="40">
        <f t="shared" ref="F114:AM114" si="20">+F3</f>
        <v>41729</v>
      </c>
      <c r="G114" s="40">
        <f t="shared" si="20"/>
        <v>41759</v>
      </c>
      <c r="H114" s="40">
        <f t="shared" si="20"/>
        <v>41790</v>
      </c>
      <c r="I114" s="40">
        <f t="shared" si="20"/>
        <v>41820</v>
      </c>
      <c r="J114" s="40">
        <f t="shared" si="20"/>
        <v>41851</v>
      </c>
      <c r="K114" s="40">
        <f t="shared" si="20"/>
        <v>41882</v>
      </c>
      <c r="L114" s="40">
        <f t="shared" si="20"/>
        <v>41912</v>
      </c>
      <c r="M114" s="40">
        <f t="shared" si="20"/>
        <v>41943</v>
      </c>
      <c r="N114" s="40">
        <f t="shared" si="20"/>
        <v>41973</v>
      </c>
      <c r="O114" s="40">
        <f t="shared" si="20"/>
        <v>42004</v>
      </c>
      <c r="P114" s="40">
        <f t="shared" si="20"/>
        <v>42035</v>
      </c>
      <c r="Q114" s="40">
        <f t="shared" si="20"/>
        <v>42063</v>
      </c>
      <c r="R114" s="40">
        <f t="shared" si="20"/>
        <v>42094</v>
      </c>
      <c r="S114" s="40">
        <f t="shared" si="20"/>
        <v>42124</v>
      </c>
      <c r="T114" s="40">
        <f t="shared" si="20"/>
        <v>42155</v>
      </c>
      <c r="U114" s="40">
        <f t="shared" si="20"/>
        <v>42185</v>
      </c>
      <c r="V114" s="40">
        <f t="shared" si="20"/>
        <v>42216</v>
      </c>
      <c r="W114" s="40">
        <f t="shared" si="20"/>
        <v>42247</v>
      </c>
      <c r="X114" s="40">
        <f t="shared" si="20"/>
        <v>42277</v>
      </c>
      <c r="Y114" s="40">
        <f t="shared" si="20"/>
        <v>42308</v>
      </c>
      <c r="Z114" s="40">
        <f t="shared" si="20"/>
        <v>42338</v>
      </c>
      <c r="AA114" s="40">
        <f t="shared" si="20"/>
        <v>42369</v>
      </c>
      <c r="AB114" s="40">
        <f t="shared" si="20"/>
        <v>42400</v>
      </c>
      <c r="AC114" s="40">
        <f t="shared" si="20"/>
        <v>42429</v>
      </c>
      <c r="AD114" s="40">
        <f t="shared" si="20"/>
        <v>42460</v>
      </c>
      <c r="AE114" s="40">
        <f t="shared" si="20"/>
        <v>42490</v>
      </c>
      <c r="AF114" s="40">
        <f t="shared" si="20"/>
        <v>42521</v>
      </c>
      <c r="AG114" s="40">
        <f t="shared" si="20"/>
        <v>42551</v>
      </c>
      <c r="AH114" s="40">
        <f t="shared" si="20"/>
        <v>42582</v>
      </c>
      <c r="AI114" s="40">
        <f t="shared" si="20"/>
        <v>42613</v>
      </c>
      <c r="AJ114" s="40">
        <f t="shared" si="20"/>
        <v>42643</v>
      </c>
      <c r="AK114" s="40">
        <f t="shared" si="20"/>
        <v>42674</v>
      </c>
      <c r="AL114" s="40">
        <f t="shared" si="20"/>
        <v>42704</v>
      </c>
      <c r="AM114" s="40">
        <f t="shared" si="20"/>
        <v>42735</v>
      </c>
    </row>
    <row r="115" spans="2:39" x14ac:dyDescent="0.25">
      <c r="B115" t="str">
        <f t="shared" ref="B115:B134" si="21">+B4</f>
        <v>Prodotto 1</v>
      </c>
      <c r="C115" s="49"/>
      <c r="D115" s="46">
        <f>+D48*D4</f>
        <v>50000</v>
      </c>
      <c r="E115" s="46">
        <f>+E48*E4</f>
        <v>50000</v>
      </c>
      <c r="F115" s="46">
        <f t="shared" ref="F115:AM122" si="22">+F48*F4</f>
        <v>50000</v>
      </c>
      <c r="G115" s="46">
        <f t="shared" si="22"/>
        <v>50000</v>
      </c>
      <c r="H115" s="46">
        <f t="shared" si="22"/>
        <v>50000</v>
      </c>
      <c r="I115" s="46">
        <f t="shared" si="22"/>
        <v>50000</v>
      </c>
      <c r="J115" s="46">
        <f t="shared" si="22"/>
        <v>50000</v>
      </c>
      <c r="K115" s="46">
        <f t="shared" si="22"/>
        <v>50000</v>
      </c>
      <c r="L115" s="46">
        <f t="shared" si="22"/>
        <v>50000</v>
      </c>
      <c r="M115" s="46">
        <f t="shared" si="22"/>
        <v>50000</v>
      </c>
      <c r="N115" s="46">
        <f t="shared" si="22"/>
        <v>50000</v>
      </c>
      <c r="O115" s="46">
        <f t="shared" si="22"/>
        <v>50000</v>
      </c>
      <c r="P115" s="46">
        <f t="shared" si="22"/>
        <v>50000</v>
      </c>
      <c r="Q115" s="46">
        <f t="shared" si="22"/>
        <v>50000</v>
      </c>
      <c r="R115" s="46">
        <f t="shared" si="22"/>
        <v>50000</v>
      </c>
      <c r="S115" s="46">
        <f t="shared" si="22"/>
        <v>50000</v>
      </c>
      <c r="T115" s="46">
        <f t="shared" si="22"/>
        <v>50000</v>
      </c>
      <c r="U115" s="46">
        <f t="shared" si="22"/>
        <v>50000</v>
      </c>
      <c r="V115" s="46">
        <f t="shared" si="22"/>
        <v>50000</v>
      </c>
      <c r="W115" s="46">
        <f t="shared" si="22"/>
        <v>50000</v>
      </c>
      <c r="X115" s="46">
        <f t="shared" si="22"/>
        <v>50000</v>
      </c>
      <c r="Y115" s="46">
        <f t="shared" si="22"/>
        <v>50000</v>
      </c>
      <c r="Z115" s="46">
        <f t="shared" si="22"/>
        <v>50000</v>
      </c>
      <c r="AA115" s="46">
        <f t="shared" si="22"/>
        <v>50000</v>
      </c>
      <c r="AB115" s="46">
        <f t="shared" si="22"/>
        <v>50000</v>
      </c>
      <c r="AC115" s="46">
        <f t="shared" si="22"/>
        <v>50000</v>
      </c>
      <c r="AD115" s="46">
        <f t="shared" si="22"/>
        <v>50000</v>
      </c>
      <c r="AE115" s="46">
        <f t="shared" si="22"/>
        <v>50000</v>
      </c>
      <c r="AF115" s="46">
        <f t="shared" si="22"/>
        <v>50000</v>
      </c>
      <c r="AG115" s="46">
        <f t="shared" si="22"/>
        <v>50000</v>
      </c>
      <c r="AH115" s="46">
        <f t="shared" si="22"/>
        <v>50000</v>
      </c>
      <c r="AI115" s="46">
        <f t="shared" si="22"/>
        <v>50000</v>
      </c>
      <c r="AJ115" s="46">
        <f t="shared" si="22"/>
        <v>50000</v>
      </c>
      <c r="AK115" s="46">
        <f t="shared" si="22"/>
        <v>50000</v>
      </c>
      <c r="AL115" s="46">
        <f t="shared" si="22"/>
        <v>50000</v>
      </c>
      <c r="AM115" s="46">
        <f t="shared" si="22"/>
        <v>50000</v>
      </c>
    </row>
    <row r="116" spans="2:39" x14ac:dyDescent="0.25">
      <c r="B116" t="str">
        <f t="shared" si="21"/>
        <v>Prodotto 2</v>
      </c>
      <c r="C116" s="49"/>
      <c r="D116" s="46">
        <f t="shared" ref="D116:S131" si="23">+D49*D5</f>
        <v>12000</v>
      </c>
      <c r="E116" s="46">
        <f t="shared" si="23"/>
        <v>12000</v>
      </c>
      <c r="F116" s="46">
        <f t="shared" si="22"/>
        <v>12000</v>
      </c>
      <c r="G116" s="46">
        <f t="shared" si="22"/>
        <v>12000</v>
      </c>
      <c r="H116" s="46">
        <f t="shared" si="22"/>
        <v>12000</v>
      </c>
      <c r="I116" s="46">
        <f t="shared" si="22"/>
        <v>12000</v>
      </c>
      <c r="J116" s="46">
        <f t="shared" si="22"/>
        <v>12000</v>
      </c>
      <c r="K116" s="46">
        <f t="shared" si="22"/>
        <v>12000</v>
      </c>
      <c r="L116" s="46">
        <f t="shared" si="22"/>
        <v>12000</v>
      </c>
      <c r="M116" s="46">
        <f t="shared" si="22"/>
        <v>12000</v>
      </c>
      <c r="N116" s="46">
        <f t="shared" si="22"/>
        <v>12000</v>
      </c>
      <c r="O116" s="46">
        <f t="shared" si="22"/>
        <v>12000</v>
      </c>
      <c r="P116" s="46">
        <f t="shared" si="22"/>
        <v>12000</v>
      </c>
      <c r="Q116" s="46">
        <f t="shared" si="22"/>
        <v>12000</v>
      </c>
      <c r="R116" s="46">
        <f t="shared" si="22"/>
        <v>12000</v>
      </c>
      <c r="S116" s="46">
        <f t="shared" si="22"/>
        <v>12000</v>
      </c>
      <c r="T116" s="46">
        <f t="shared" si="22"/>
        <v>12000</v>
      </c>
      <c r="U116" s="46">
        <f t="shared" si="22"/>
        <v>12000</v>
      </c>
      <c r="V116" s="46">
        <f t="shared" si="22"/>
        <v>12000</v>
      </c>
      <c r="W116" s="46">
        <f t="shared" si="22"/>
        <v>12000</v>
      </c>
      <c r="X116" s="46">
        <f t="shared" si="22"/>
        <v>12000</v>
      </c>
      <c r="Y116" s="46">
        <f t="shared" si="22"/>
        <v>12000</v>
      </c>
      <c r="Z116" s="46">
        <f t="shared" si="22"/>
        <v>12000</v>
      </c>
      <c r="AA116" s="46">
        <f t="shared" si="22"/>
        <v>12000</v>
      </c>
      <c r="AB116" s="46">
        <f t="shared" si="22"/>
        <v>12000</v>
      </c>
      <c r="AC116" s="46">
        <f t="shared" si="22"/>
        <v>12000</v>
      </c>
      <c r="AD116" s="46">
        <f t="shared" si="22"/>
        <v>12000</v>
      </c>
      <c r="AE116" s="46">
        <f t="shared" si="22"/>
        <v>12000</v>
      </c>
      <c r="AF116" s="46">
        <f t="shared" si="22"/>
        <v>12000</v>
      </c>
      <c r="AG116" s="46">
        <f t="shared" si="22"/>
        <v>12000</v>
      </c>
      <c r="AH116" s="46">
        <f t="shared" si="22"/>
        <v>12000</v>
      </c>
      <c r="AI116" s="46">
        <f t="shared" si="22"/>
        <v>12000</v>
      </c>
      <c r="AJ116" s="46">
        <f t="shared" si="22"/>
        <v>12000</v>
      </c>
      <c r="AK116" s="46">
        <f t="shared" si="22"/>
        <v>12000</v>
      </c>
      <c r="AL116" s="46">
        <f t="shared" si="22"/>
        <v>12000</v>
      </c>
      <c r="AM116" s="46">
        <f t="shared" si="22"/>
        <v>12000</v>
      </c>
    </row>
    <row r="117" spans="2:39" x14ac:dyDescent="0.25">
      <c r="B117" t="str">
        <f t="shared" si="21"/>
        <v>Prodotto 3</v>
      </c>
      <c r="C117" s="49"/>
      <c r="D117" s="46">
        <f t="shared" si="23"/>
        <v>21000</v>
      </c>
      <c r="E117" s="46">
        <f t="shared" si="23"/>
        <v>21000</v>
      </c>
      <c r="F117" s="46">
        <f t="shared" si="22"/>
        <v>21000</v>
      </c>
      <c r="G117" s="46">
        <f t="shared" si="22"/>
        <v>21000</v>
      </c>
      <c r="H117" s="46">
        <f t="shared" si="22"/>
        <v>21000</v>
      </c>
      <c r="I117" s="46">
        <f t="shared" si="22"/>
        <v>21000</v>
      </c>
      <c r="J117" s="46">
        <f t="shared" si="22"/>
        <v>21000</v>
      </c>
      <c r="K117" s="46">
        <f t="shared" si="22"/>
        <v>21000</v>
      </c>
      <c r="L117" s="46">
        <f t="shared" si="22"/>
        <v>21000</v>
      </c>
      <c r="M117" s="46">
        <f t="shared" si="22"/>
        <v>21000</v>
      </c>
      <c r="N117" s="46">
        <f t="shared" si="22"/>
        <v>21000</v>
      </c>
      <c r="O117" s="46">
        <f t="shared" si="22"/>
        <v>21000</v>
      </c>
      <c r="P117" s="46">
        <f t="shared" si="22"/>
        <v>21000</v>
      </c>
      <c r="Q117" s="46">
        <f t="shared" si="22"/>
        <v>21000</v>
      </c>
      <c r="R117" s="46">
        <f t="shared" si="22"/>
        <v>21000</v>
      </c>
      <c r="S117" s="46">
        <f t="shared" si="22"/>
        <v>21000</v>
      </c>
      <c r="T117" s="46">
        <f t="shared" si="22"/>
        <v>21000</v>
      </c>
      <c r="U117" s="46">
        <f t="shared" si="22"/>
        <v>21000</v>
      </c>
      <c r="V117" s="46">
        <f t="shared" si="22"/>
        <v>21000</v>
      </c>
      <c r="W117" s="46">
        <f t="shared" si="22"/>
        <v>21000</v>
      </c>
      <c r="X117" s="46">
        <f t="shared" si="22"/>
        <v>21000</v>
      </c>
      <c r="Y117" s="46">
        <f t="shared" si="22"/>
        <v>21000</v>
      </c>
      <c r="Z117" s="46">
        <f t="shared" si="22"/>
        <v>21000</v>
      </c>
      <c r="AA117" s="46">
        <f t="shared" si="22"/>
        <v>21000</v>
      </c>
      <c r="AB117" s="46">
        <f t="shared" si="22"/>
        <v>21000</v>
      </c>
      <c r="AC117" s="46">
        <f t="shared" si="22"/>
        <v>21000</v>
      </c>
      <c r="AD117" s="46">
        <f t="shared" si="22"/>
        <v>21000</v>
      </c>
      <c r="AE117" s="46">
        <f t="shared" si="22"/>
        <v>21000</v>
      </c>
      <c r="AF117" s="46">
        <f t="shared" si="22"/>
        <v>21000</v>
      </c>
      <c r="AG117" s="46">
        <f t="shared" si="22"/>
        <v>21000</v>
      </c>
      <c r="AH117" s="46">
        <f t="shared" si="22"/>
        <v>21000</v>
      </c>
      <c r="AI117" s="46">
        <f t="shared" si="22"/>
        <v>21000</v>
      </c>
      <c r="AJ117" s="46">
        <f t="shared" si="22"/>
        <v>21000</v>
      </c>
      <c r="AK117" s="46">
        <f t="shared" si="22"/>
        <v>21000</v>
      </c>
      <c r="AL117" s="46">
        <f t="shared" si="22"/>
        <v>21000</v>
      </c>
      <c r="AM117" s="46">
        <f t="shared" si="22"/>
        <v>21000</v>
      </c>
    </row>
    <row r="118" spans="2:39" x14ac:dyDescent="0.25">
      <c r="B118" t="str">
        <f t="shared" si="21"/>
        <v>Prodotto 4</v>
      </c>
      <c r="C118" s="49"/>
      <c r="D118" s="46">
        <f t="shared" si="23"/>
        <v>14000</v>
      </c>
      <c r="E118" s="46">
        <f t="shared" si="23"/>
        <v>14000</v>
      </c>
      <c r="F118" s="46">
        <f t="shared" si="22"/>
        <v>14000</v>
      </c>
      <c r="G118" s="46">
        <f t="shared" si="22"/>
        <v>14000</v>
      </c>
      <c r="H118" s="46">
        <f t="shared" si="22"/>
        <v>14000</v>
      </c>
      <c r="I118" s="46">
        <f t="shared" si="22"/>
        <v>14000</v>
      </c>
      <c r="J118" s="46">
        <f t="shared" si="22"/>
        <v>14000</v>
      </c>
      <c r="K118" s="46">
        <f t="shared" si="22"/>
        <v>14000</v>
      </c>
      <c r="L118" s="46">
        <f t="shared" si="22"/>
        <v>14000</v>
      </c>
      <c r="M118" s="46">
        <f t="shared" si="22"/>
        <v>14000</v>
      </c>
      <c r="N118" s="46">
        <f t="shared" si="22"/>
        <v>14000</v>
      </c>
      <c r="O118" s="46">
        <f t="shared" si="22"/>
        <v>14000</v>
      </c>
      <c r="P118" s="46">
        <f t="shared" si="22"/>
        <v>14000</v>
      </c>
      <c r="Q118" s="46">
        <f t="shared" si="22"/>
        <v>14000</v>
      </c>
      <c r="R118" s="46">
        <f t="shared" si="22"/>
        <v>14000</v>
      </c>
      <c r="S118" s="46">
        <f t="shared" si="22"/>
        <v>14000</v>
      </c>
      <c r="T118" s="46">
        <f t="shared" si="22"/>
        <v>14000</v>
      </c>
      <c r="U118" s="46">
        <f t="shared" si="22"/>
        <v>14000</v>
      </c>
      <c r="V118" s="46">
        <f t="shared" si="22"/>
        <v>14000</v>
      </c>
      <c r="W118" s="46">
        <f t="shared" si="22"/>
        <v>14000</v>
      </c>
      <c r="X118" s="46">
        <f t="shared" si="22"/>
        <v>14000</v>
      </c>
      <c r="Y118" s="46">
        <f t="shared" si="22"/>
        <v>14000</v>
      </c>
      <c r="Z118" s="46">
        <f t="shared" si="22"/>
        <v>14000</v>
      </c>
      <c r="AA118" s="46">
        <f t="shared" si="22"/>
        <v>14000</v>
      </c>
      <c r="AB118" s="46">
        <f t="shared" si="22"/>
        <v>14000</v>
      </c>
      <c r="AC118" s="46">
        <f t="shared" si="22"/>
        <v>14000</v>
      </c>
      <c r="AD118" s="46">
        <f t="shared" si="22"/>
        <v>14000</v>
      </c>
      <c r="AE118" s="46">
        <f t="shared" si="22"/>
        <v>14000</v>
      </c>
      <c r="AF118" s="46">
        <f t="shared" si="22"/>
        <v>14000</v>
      </c>
      <c r="AG118" s="46">
        <f t="shared" si="22"/>
        <v>14000</v>
      </c>
      <c r="AH118" s="46">
        <f t="shared" si="22"/>
        <v>14000</v>
      </c>
      <c r="AI118" s="46">
        <f t="shared" si="22"/>
        <v>14000</v>
      </c>
      <c r="AJ118" s="46">
        <f t="shared" si="22"/>
        <v>14000</v>
      </c>
      <c r="AK118" s="46">
        <f t="shared" si="22"/>
        <v>14000</v>
      </c>
      <c r="AL118" s="46">
        <f t="shared" si="22"/>
        <v>14000</v>
      </c>
      <c r="AM118" s="46">
        <f t="shared" si="22"/>
        <v>14000</v>
      </c>
    </row>
    <row r="119" spans="2:39" x14ac:dyDescent="0.25">
      <c r="B119" t="str">
        <f t="shared" si="21"/>
        <v>Prodotto 5</v>
      </c>
      <c r="C119" s="49"/>
      <c r="D119" s="46">
        <f t="shared" si="23"/>
        <v>4000</v>
      </c>
      <c r="E119" s="46">
        <f t="shared" si="23"/>
        <v>4000</v>
      </c>
      <c r="F119" s="46">
        <f t="shared" si="22"/>
        <v>4000</v>
      </c>
      <c r="G119" s="46">
        <f t="shared" si="22"/>
        <v>4000</v>
      </c>
      <c r="H119" s="46">
        <f t="shared" si="22"/>
        <v>4000</v>
      </c>
      <c r="I119" s="46">
        <f t="shared" si="22"/>
        <v>4000</v>
      </c>
      <c r="J119" s="46">
        <f t="shared" si="22"/>
        <v>4000</v>
      </c>
      <c r="K119" s="46">
        <f t="shared" si="22"/>
        <v>4000</v>
      </c>
      <c r="L119" s="46">
        <f t="shared" si="22"/>
        <v>4000</v>
      </c>
      <c r="M119" s="46">
        <f t="shared" si="22"/>
        <v>4000</v>
      </c>
      <c r="N119" s="46">
        <f t="shared" si="22"/>
        <v>4000</v>
      </c>
      <c r="O119" s="46">
        <f t="shared" si="22"/>
        <v>4000</v>
      </c>
      <c r="P119" s="46">
        <f t="shared" si="22"/>
        <v>4000</v>
      </c>
      <c r="Q119" s="46">
        <f t="shared" si="22"/>
        <v>4000</v>
      </c>
      <c r="R119" s="46">
        <f t="shared" si="22"/>
        <v>4000</v>
      </c>
      <c r="S119" s="46">
        <f t="shared" si="22"/>
        <v>4000</v>
      </c>
      <c r="T119" s="46">
        <f t="shared" si="22"/>
        <v>4000</v>
      </c>
      <c r="U119" s="46">
        <f t="shared" si="22"/>
        <v>4000</v>
      </c>
      <c r="V119" s="46">
        <f t="shared" si="22"/>
        <v>4000</v>
      </c>
      <c r="W119" s="46">
        <f t="shared" si="22"/>
        <v>4000</v>
      </c>
      <c r="X119" s="46">
        <f t="shared" si="22"/>
        <v>4000</v>
      </c>
      <c r="Y119" s="46">
        <f t="shared" si="22"/>
        <v>4000</v>
      </c>
      <c r="Z119" s="46">
        <f t="shared" si="22"/>
        <v>4000</v>
      </c>
      <c r="AA119" s="46">
        <f t="shared" si="22"/>
        <v>4000</v>
      </c>
      <c r="AB119" s="46">
        <f t="shared" si="22"/>
        <v>4000</v>
      </c>
      <c r="AC119" s="46">
        <f t="shared" si="22"/>
        <v>4000</v>
      </c>
      <c r="AD119" s="46">
        <f t="shared" si="22"/>
        <v>4000</v>
      </c>
      <c r="AE119" s="46">
        <f t="shared" si="22"/>
        <v>4000</v>
      </c>
      <c r="AF119" s="46">
        <f t="shared" si="22"/>
        <v>4000</v>
      </c>
      <c r="AG119" s="46">
        <f t="shared" si="22"/>
        <v>4000</v>
      </c>
      <c r="AH119" s="46">
        <f t="shared" si="22"/>
        <v>4000</v>
      </c>
      <c r="AI119" s="46">
        <f t="shared" si="22"/>
        <v>4000</v>
      </c>
      <c r="AJ119" s="46">
        <f t="shared" si="22"/>
        <v>4000</v>
      </c>
      <c r="AK119" s="46">
        <f t="shared" si="22"/>
        <v>4000</v>
      </c>
      <c r="AL119" s="46">
        <f t="shared" si="22"/>
        <v>4000</v>
      </c>
      <c r="AM119" s="46">
        <f t="shared" si="22"/>
        <v>4000</v>
      </c>
    </row>
    <row r="120" spans="2:39" x14ac:dyDescent="0.25">
      <c r="B120" t="str">
        <f t="shared" si="21"/>
        <v>Prodotto 6</v>
      </c>
      <c r="C120" s="49"/>
      <c r="D120" s="46">
        <f t="shared" si="23"/>
        <v>18000</v>
      </c>
      <c r="E120" s="46">
        <f t="shared" si="23"/>
        <v>18000</v>
      </c>
      <c r="F120" s="46">
        <f t="shared" si="22"/>
        <v>18000</v>
      </c>
      <c r="G120" s="46">
        <f t="shared" si="22"/>
        <v>18000</v>
      </c>
      <c r="H120" s="46">
        <f t="shared" si="22"/>
        <v>18000</v>
      </c>
      <c r="I120" s="46">
        <f t="shared" si="22"/>
        <v>18000</v>
      </c>
      <c r="J120" s="46">
        <f t="shared" si="22"/>
        <v>18000</v>
      </c>
      <c r="K120" s="46">
        <f t="shared" si="22"/>
        <v>18000</v>
      </c>
      <c r="L120" s="46">
        <f t="shared" si="22"/>
        <v>18000</v>
      </c>
      <c r="M120" s="46">
        <f t="shared" si="22"/>
        <v>18000</v>
      </c>
      <c r="N120" s="46">
        <f t="shared" si="22"/>
        <v>18000</v>
      </c>
      <c r="O120" s="46">
        <f t="shared" si="22"/>
        <v>18000</v>
      </c>
      <c r="P120" s="46">
        <f t="shared" si="22"/>
        <v>18000</v>
      </c>
      <c r="Q120" s="46">
        <f t="shared" si="22"/>
        <v>18000</v>
      </c>
      <c r="R120" s="46">
        <f t="shared" si="22"/>
        <v>18000</v>
      </c>
      <c r="S120" s="46">
        <f t="shared" si="22"/>
        <v>18000</v>
      </c>
      <c r="T120" s="46">
        <f t="shared" si="22"/>
        <v>18000</v>
      </c>
      <c r="U120" s="46">
        <f t="shared" si="22"/>
        <v>18000</v>
      </c>
      <c r="V120" s="46">
        <f t="shared" si="22"/>
        <v>18000</v>
      </c>
      <c r="W120" s="46">
        <f t="shared" si="22"/>
        <v>18000</v>
      </c>
      <c r="X120" s="46">
        <f t="shared" si="22"/>
        <v>18000</v>
      </c>
      <c r="Y120" s="46">
        <f t="shared" si="22"/>
        <v>18000</v>
      </c>
      <c r="Z120" s="46">
        <f t="shared" si="22"/>
        <v>18000</v>
      </c>
      <c r="AA120" s="46">
        <f t="shared" si="22"/>
        <v>18000</v>
      </c>
      <c r="AB120" s="46">
        <f t="shared" si="22"/>
        <v>18000</v>
      </c>
      <c r="AC120" s="46">
        <f t="shared" si="22"/>
        <v>18000</v>
      </c>
      <c r="AD120" s="46">
        <f t="shared" si="22"/>
        <v>18000</v>
      </c>
      <c r="AE120" s="46">
        <f t="shared" si="22"/>
        <v>18000</v>
      </c>
      <c r="AF120" s="46">
        <f t="shared" si="22"/>
        <v>18000</v>
      </c>
      <c r="AG120" s="46">
        <f t="shared" si="22"/>
        <v>18000</v>
      </c>
      <c r="AH120" s="46">
        <f t="shared" si="22"/>
        <v>18000</v>
      </c>
      <c r="AI120" s="46">
        <f t="shared" si="22"/>
        <v>18000</v>
      </c>
      <c r="AJ120" s="46">
        <f t="shared" si="22"/>
        <v>18000</v>
      </c>
      <c r="AK120" s="46">
        <f t="shared" si="22"/>
        <v>18000</v>
      </c>
      <c r="AL120" s="46">
        <f t="shared" si="22"/>
        <v>18000</v>
      </c>
      <c r="AM120" s="46">
        <f t="shared" si="22"/>
        <v>18000</v>
      </c>
    </row>
    <row r="121" spans="2:39" x14ac:dyDescent="0.25">
      <c r="B121" t="str">
        <f t="shared" si="21"/>
        <v>Prodotto 7</v>
      </c>
      <c r="C121" s="49"/>
      <c r="D121" s="46">
        <f t="shared" si="23"/>
        <v>0</v>
      </c>
      <c r="E121" s="46">
        <f t="shared" si="23"/>
        <v>0</v>
      </c>
      <c r="F121" s="46">
        <f t="shared" si="22"/>
        <v>0</v>
      </c>
      <c r="G121" s="46">
        <f t="shared" si="22"/>
        <v>0</v>
      </c>
      <c r="H121" s="46">
        <f t="shared" si="22"/>
        <v>0</v>
      </c>
      <c r="I121" s="46">
        <f t="shared" si="22"/>
        <v>0</v>
      </c>
      <c r="J121" s="46">
        <f t="shared" si="22"/>
        <v>0</v>
      </c>
      <c r="K121" s="46">
        <f t="shared" si="22"/>
        <v>0</v>
      </c>
      <c r="L121" s="46">
        <f t="shared" si="22"/>
        <v>0</v>
      </c>
      <c r="M121" s="46">
        <f t="shared" si="22"/>
        <v>0</v>
      </c>
      <c r="N121" s="46">
        <f t="shared" si="22"/>
        <v>0</v>
      </c>
      <c r="O121" s="46">
        <f t="shared" si="22"/>
        <v>0</v>
      </c>
      <c r="P121" s="46">
        <f t="shared" si="22"/>
        <v>0</v>
      </c>
      <c r="Q121" s="46">
        <f t="shared" si="22"/>
        <v>0</v>
      </c>
      <c r="R121" s="46">
        <f t="shared" si="22"/>
        <v>0</v>
      </c>
      <c r="S121" s="46">
        <f t="shared" si="22"/>
        <v>0</v>
      </c>
      <c r="T121" s="46">
        <f t="shared" si="22"/>
        <v>0</v>
      </c>
      <c r="U121" s="46">
        <f t="shared" si="22"/>
        <v>0</v>
      </c>
      <c r="V121" s="46">
        <f t="shared" si="22"/>
        <v>0</v>
      </c>
      <c r="W121" s="46">
        <f t="shared" si="22"/>
        <v>0</v>
      </c>
      <c r="X121" s="46">
        <f t="shared" si="22"/>
        <v>0</v>
      </c>
      <c r="Y121" s="46">
        <f t="shared" si="22"/>
        <v>0</v>
      </c>
      <c r="Z121" s="46">
        <f t="shared" si="22"/>
        <v>0</v>
      </c>
      <c r="AA121" s="46">
        <f t="shared" si="22"/>
        <v>0</v>
      </c>
      <c r="AB121" s="46">
        <f t="shared" si="22"/>
        <v>0</v>
      </c>
      <c r="AC121" s="46">
        <f t="shared" si="22"/>
        <v>0</v>
      </c>
      <c r="AD121" s="46">
        <f t="shared" si="22"/>
        <v>0</v>
      </c>
      <c r="AE121" s="46">
        <f t="shared" si="22"/>
        <v>0</v>
      </c>
      <c r="AF121" s="46">
        <f t="shared" si="22"/>
        <v>0</v>
      </c>
      <c r="AG121" s="46">
        <f t="shared" si="22"/>
        <v>0</v>
      </c>
      <c r="AH121" s="46">
        <f t="shared" si="22"/>
        <v>0</v>
      </c>
      <c r="AI121" s="46">
        <f t="shared" si="22"/>
        <v>0</v>
      </c>
      <c r="AJ121" s="46">
        <f t="shared" si="22"/>
        <v>0</v>
      </c>
      <c r="AK121" s="46">
        <f t="shared" si="22"/>
        <v>0</v>
      </c>
      <c r="AL121" s="46">
        <f t="shared" si="22"/>
        <v>0</v>
      </c>
      <c r="AM121" s="46">
        <f t="shared" si="22"/>
        <v>0</v>
      </c>
    </row>
    <row r="122" spans="2:39" x14ac:dyDescent="0.25">
      <c r="B122" t="str">
        <f t="shared" si="21"/>
        <v>Prodotto 8</v>
      </c>
      <c r="C122" s="49"/>
      <c r="D122" s="46">
        <f t="shared" si="23"/>
        <v>8000</v>
      </c>
      <c r="E122" s="46">
        <f t="shared" si="23"/>
        <v>8000</v>
      </c>
      <c r="F122" s="46">
        <f t="shared" si="22"/>
        <v>8000</v>
      </c>
      <c r="G122" s="46">
        <f t="shared" si="22"/>
        <v>8000</v>
      </c>
      <c r="H122" s="46">
        <f t="shared" si="22"/>
        <v>8000</v>
      </c>
      <c r="I122" s="46">
        <f t="shared" si="22"/>
        <v>8000</v>
      </c>
      <c r="J122" s="46">
        <f t="shared" si="22"/>
        <v>8000</v>
      </c>
      <c r="K122" s="46">
        <f t="shared" si="22"/>
        <v>8000</v>
      </c>
      <c r="L122" s="46">
        <f t="shared" si="22"/>
        <v>8000</v>
      </c>
      <c r="M122" s="46">
        <f t="shared" si="22"/>
        <v>8000</v>
      </c>
      <c r="N122" s="46">
        <f t="shared" si="22"/>
        <v>8000</v>
      </c>
      <c r="O122" s="46">
        <f t="shared" si="22"/>
        <v>8000</v>
      </c>
      <c r="P122" s="46">
        <f t="shared" si="22"/>
        <v>8000</v>
      </c>
      <c r="Q122" s="46">
        <f t="shared" si="22"/>
        <v>8000</v>
      </c>
      <c r="R122" s="46">
        <f t="shared" si="22"/>
        <v>8000</v>
      </c>
      <c r="S122" s="46">
        <f t="shared" si="22"/>
        <v>8000</v>
      </c>
      <c r="T122" s="46">
        <f t="shared" si="22"/>
        <v>8000</v>
      </c>
      <c r="U122" s="46">
        <f t="shared" si="22"/>
        <v>8000</v>
      </c>
      <c r="V122" s="46">
        <f t="shared" si="22"/>
        <v>8000</v>
      </c>
      <c r="W122" s="46">
        <f t="shared" ref="W122:AM122" si="24">+W55*W11</f>
        <v>8000</v>
      </c>
      <c r="X122" s="46">
        <f t="shared" si="24"/>
        <v>8000</v>
      </c>
      <c r="Y122" s="46">
        <f t="shared" si="24"/>
        <v>8000</v>
      </c>
      <c r="Z122" s="46">
        <f t="shared" si="24"/>
        <v>8000</v>
      </c>
      <c r="AA122" s="46">
        <f t="shared" si="24"/>
        <v>8000</v>
      </c>
      <c r="AB122" s="46">
        <f t="shared" si="24"/>
        <v>8000</v>
      </c>
      <c r="AC122" s="46">
        <f t="shared" si="24"/>
        <v>8000</v>
      </c>
      <c r="AD122" s="46">
        <f t="shared" si="24"/>
        <v>8000</v>
      </c>
      <c r="AE122" s="46">
        <f t="shared" si="24"/>
        <v>8000</v>
      </c>
      <c r="AF122" s="46">
        <f t="shared" si="24"/>
        <v>8000</v>
      </c>
      <c r="AG122" s="46">
        <f t="shared" si="24"/>
        <v>8000</v>
      </c>
      <c r="AH122" s="46">
        <f t="shared" si="24"/>
        <v>8000</v>
      </c>
      <c r="AI122" s="46">
        <f t="shared" si="24"/>
        <v>8000</v>
      </c>
      <c r="AJ122" s="46">
        <f t="shared" si="24"/>
        <v>8000</v>
      </c>
      <c r="AK122" s="46">
        <f t="shared" si="24"/>
        <v>8000</v>
      </c>
      <c r="AL122" s="46">
        <f t="shared" si="24"/>
        <v>8000</v>
      </c>
      <c r="AM122" s="46">
        <f t="shared" si="24"/>
        <v>8000</v>
      </c>
    </row>
    <row r="123" spans="2:39" x14ac:dyDescent="0.25">
      <c r="B123" t="str">
        <f t="shared" si="21"/>
        <v>Prodotto 9</v>
      </c>
      <c r="C123" s="49"/>
      <c r="D123" s="46">
        <f t="shared" si="23"/>
        <v>1500</v>
      </c>
      <c r="E123" s="46">
        <f t="shared" si="23"/>
        <v>1500</v>
      </c>
      <c r="F123" s="46">
        <f t="shared" si="23"/>
        <v>1500</v>
      </c>
      <c r="G123" s="46">
        <f t="shared" si="23"/>
        <v>1500</v>
      </c>
      <c r="H123" s="46">
        <f t="shared" si="23"/>
        <v>1500</v>
      </c>
      <c r="I123" s="46">
        <f t="shared" si="23"/>
        <v>1500</v>
      </c>
      <c r="J123" s="46">
        <f t="shared" si="23"/>
        <v>1500</v>
      </c>
      <c r="K123" s="46">
        <f t="shared" si="23"/>
        <v>1500</v>
      </c>
      <c r="L123" s="46">
        <f t="shared" si="23"/>
        <v>1500</v>
      </c>
      <c r="M123" s="46">
        <f t="shared" si="23"/>
        <v>1500</v>
      </c>
      <c r="N123" s="46">
        <f t="shared" si="23"/>
        <v>1500</v>
      </c>
      <c r="O123" s="46">
        <f t="shared" si="23"/>
        <v>1500</v>
      </c>
      <c r="P123" s="46">
        <f t="shared" si="23"/>
        <v>1500</v>
      </c>
      <c r="Q123" s="46">
        <f t="shared" si="23"/>
        <v>1500</v>
      </c>
      <c r="R123" s="46">
        <f t="shared" si="23"/>
        <v>1500</v>
      </c>
      <c r="S123" s="46">
        <f t="shared" si="23"/>
        <v>1500</v>
      </c>
      <c r="T123" s="46">
        <f t="shared" ref="T123:AM131" si="25">+T56*T12</f>
        <v>1500</v>
      </c>
      <c r="U123" s="46">
        <f t="shared" si="25"/>
        <v>1500</v>
      </c>
      <c r="V123" s="46">
        <f t="shared" si="25"/>
        <v>1500</v>
      </c>
      <c r="W123" s="46">
        <f t="shared" si="25"/>
        <v>1500</v>
      </c>
      <c r="X123" s="46">
        <f t="shared" si="25"/>
        <v>1500</v>
      </c>
      <c r="Y123" s="46">
        <f t="shared" si="25"/>
        <v>1500</v>
      </c>
      <c r="Z123" s="46">
        <f t="shared" si="25"/>
        <v>1500</v>
      </c>
      <c r="AA123" s="46">
        <f t="shared" si="25"/>
        <v>1500</v>
      </c>
      <c r="AB123" s="46">
        <f t="shared" si="25"/>
        <v>1500</v>
      </c>
      <c r="AC123" s="46">
        <f t="shared" si="25"/>
        <v>1500</v>
      </c>
      <c r="AD123" s="46">
        <f t="shared" si="25"/>
        <v>1500</v>
      </c>
      <c r="AE123" s="46">
        <f t="shared" si="25"/>
        <v>1500</v>
      </c>
      <c r="AF123" s="46">
        <f t="shared" si="25"/>
        <v>1500</v>
      </c>
      <c r="AG123" s="46">
        <f t="shared" si="25"/>
        <v>1500</v>
      </c>
      <c r="AH123" s="46">
        <f t="shared" si="25"/>
        <v>1500</v>
      </c>
      <c r="AI123" s="46">
        <f t="shared" si="25"/>
        <v>1500</v>
      </c>
      <c r="AJ123" s="46">
        <f t="shared" si="25"/>
        <v>1500</v>
      </c>
      <c r="AK123" s="46">
        <f t="shared" si="25"/>
        <v>1500</v>
      </c>
      <c r="AL123" s="46">
        <f t="shared" si="25"/>
        <v>1500</v>
      </c>
      <c r="AM123" s="46">
        <f t="shared" si="25"/>
        <v>1500</v>
      </c>
    </row>
    <row r="124" spans="2:39" x14ac:dyDescent="0.25">
      <c r="B124" t="str">
        <f t="shared" si="21"/>
        <v>Prodotto 10</v>
      </c>
      <c r="C124" s="49"/>
      <c r="D124" s="46">
        <f t="shared" si="23"/>
        <v>24000</v>
      </c>
      <c r="E124" s="46">
        <f t="shared" si="23"/>
        <v>24000</v>
      </c>
      <c r="F124" s="46">
        <f t="shared" si="23"/>
        <v>24000</v>
      </c>
      <c r="G124" s="46">
        <f t="shared" si="23"/>
        <v>24000</v>
      </c>
      <c r="H124" s="46">
        <f t="shared" si="23"/>
        <v>24000</v>
      </c>
      <c r="I124" s="46">
        <f t="shared" si="23"/>
        <v>24000</v>
      </c>
      <c r="J124" s="46">
        <f t="shared" si="23"/>
        <v>24000</v>
      </c>
      <c r="K124" s="46">
        <f t="shared" si="23"/>
        <v>24000</v>
      </c>
      <c r="L124" s="46">
        <f t="shared" si="23"/>
        <v>24000</v>
      </c>
      <c r="M124" s="46">
        <f t="shared" si="23"/>
        <v>24000</v>
      </c>
      <c r="N124" s="46">
        <f t="shared" si="23"/>
        <v>24000</v>
      </c>
      <c r="O124" s="46">
        <f t="shared" si="23"/>
        <v>24000</v>
      </c>
      <c r="P124" s="46">
        <f t="shared" si="23"/>
        <v>24000</v>
      </c>
      <c r="Q124" s="46">
        <f t="shared" si="23"/>
        <v>24000</v>
      </c>
      <c r="R124" s="46">
        <f t="shared" si="23"/>
        <v>24000</v>
      </c>
      <c r="S124" s="46">
        <f t="shared" si="23"/>
        <v>24000</v>
      </c>
      <c r="T124" s="46">
        <f t="shared" si="25"/>
        <v>24000</v>
      </c>
      <c r="U124" s="46">
        <f t="shared" si="25"/>
        <v>24000</v>
      </c>
      <c r="V124" s="46">
        <f t="shared" si="25"/>
        <v>24000</v>
      </c>
      <c r="W124" s="46">
        <f t="shared" si="25"/>
        <v>24000</v>
      </c>
      <c r="X124" s="46">
        <f t="shared" si="25"/>
        <v>24000</v>
      </c>
      <c r="Y124" s="46">
        <f t="shared" si="25"/>
        <v>24000</v>
      </c>
      <c r="Z124" s="46">
        <f t="shared" si="25"/>
        <v>24000</v>
      </c>
      <c r="AA124" s="46">
        <f t="shared" si="25"/>
        <v>24000</v>
      </c>
      <c r="AB124" s="46">
        <f t="shared" si="25"/>
        <v>24000</v>
      </c>
      <c r="AC124" s="46">
        <f t="shared" si="25"/>
        <v>24000</v>
      </c>
      <c r="AD124" s="46">
        <f t="shared" si="25"/>
        <v>24000</v>
      </c>
      <c r="AE124" s="46">
        <f t="shared" si="25"/>
        <v>24000</v>
      </c>
      <c r="AF124" s="46">
        <f t="shared" si="25"/>
        <v>24000</v>
      </c>
      <c r="AG124" s="46">
        <f t="shared" si="25"/>
        <v>24000</v>
      </c>
      <c r="AH124" s="46">
        <f t="shared" si="25"/>
        <v>24000</v>
      </c>
      <c r="AI124" s="46">
        <f t="shared" si="25"/>
        <v>24000</v>
      </c>
      <c r="AJ124" s="46">
        <f t="shared" si="25"/>
        <v>24000</v>
      </c>
      <c r="AK124" s="46">
        <f t="shared" si="25"/>
        <v>24000</v>
      </c>
      <c r="AL124" s="46">
        <f t="shared" si="25"/>
        <v>24000</v>
      </c>
      <c r="AM124" s="46">
        <f t="shared" si="25"/>
        <v>24000</v>
      </c>
    </row>
    <row r="125" spans="2:39" x14ac:dyDescent="0.25">
      <c r="B125" t="str">
        <f t="shared" si="21"/>
        <v>Prodotto 11</v>
      </c>
      <c r="C125" s="49"/>
      <c r="D125" s="46">
        <f t="shared" si="23"/>
        <v>12000</v>
      </c>
      <c r="E125" s="46">
        <f t="shared" si="23"/>
        <v>12000</v>
      </c>
      <c r="F125" s="46">
        <f t="shared" si="23"/>
        <v>12000</v>
      </c>
      <c r="G125" s="46">
        <f t="shared" si="23"/>
        <v>12000</v>
      </c>
      <c r="H125" s="46">
        <f t="shared" si="23"/>
        <v>12000</v>
      </c>
      <c r="I125" s="46">
        <f t="shared" si="23"/>
        <v>12000</v>
      </c>
      <c r="J125" s="46">
        <f t="shared" si="23"/>
        <v>12000</v>
      </c>
      <c r="K125" s="46">
        <f t="shared" si="23"/>
        <v>12000</v>
      </c>
      <c r="L125" s="46">
        <f t="shared" si="23"/>
        <v>12000</v>
      </c>
      <c r="M125" s="46">
        <f t="shared" si="23"/>
        <v>12000</v>
      </c>
      <c r="N125" s="46">
        <f t="shared" si="23"/>
        <v>12000</v>
      </c>
      <c r="O125" s="46">
        <f t="shared" si="23"/>
        <v>12000</v>
      </c>
      <c r="P125" s="46">
        <f t="shared" si="23"/>
        <v>12000</v>
      </c>
      <c r="Q125" s="46">
        <f t="shared" si="23"/>
        <v>12000</v>
      </c>
      <c r="R125" s="46">
        <f t="shared" si="23"/>
        <v>12000</v>
      </c>
      <c r="S125" s="46">
        <f t="shared" si="23"/>
        <v>12000</v>
      </c>
      <c r="T125" s="46">
        <f t="shared" si="25"/>
        <v>12000</v>
      </c>
      <c r="U125" s="46">
        <f t="shared" si="25"/>
        <v>12000</v>
      </c>
      <c r="V125" s="46">
        <f t="shared" si="25"/>
        <v>12000</v>
      </c>
      <c r="W125" s="46">
        <f t="shared" si="25"/>
        <v>12000</v>
      </c>
      <c r="X125" s="46">
        <f t="shared" si="25"/>
        <v>12000</v>
      </c>
      <c r="Y125" s="46">
        <f t="shared" si="25"/>
        <v>12000</v>
      </c>
      <c r="Z125" s="46">
        <f t="shared" si="25"/>
        <v>12000</v>
      </c>
      <c r="AA125" s="46">
        <f t="shared" si="25"/>
        <v>12000</v>
      </c>
      <c r="AB125" s="46">
        <f t="shared" si="25"/>
        <v>12000</v>
      </c>
      <c r="AC125" s="46">
        <f t="shared" si="25"/>
        <v>12000</v>
      </c>
      <c r="AD125" s="46">
        <f t="shared" si="25"/>
        <v>12000</v>
      </c>
      <c r="AE125" s="46">
        <f t="shared" si="25"/>
        <v>12000</v>
      </c>
      <c r="AF125" s="46">
        <f t="shared" si="25"/>
        <v>12000</v>
      </c>
      <c r="AG125" s="46">
        <f t="shared" si="25"/>
        <v>12000</v>
      </c>
      <c r="AH125" s="46">
        <f t="shared" si="25"/>
        <v>12000</v>
      </c>
      <c r="AI125" s="46">
        <f t="shared" si="25"/>
        <v>12000</v>
      </c>
      <c r="AJ125" s="46">
        <f t="shared" si="25"/>
        <v>12000</v>
      </c>
      <c r="AK125" s="46">
        <f t="shared" si="25"/>
        <v>12000</v>
      </c>
      <c r="AL125" s="46">
        <f t="shared" si="25"/>
        <v>12000</v>
      </c>
      <c r="AM125" s="46">
        <f t="shared" si="25"/>
        <v>12000</v>
      </c>
    </row>
    <row r="126" spans="2:39" x14ac:dyDescent="0.25">
      <c r="B126" t="str">
        <f t="shared" si="21"/>
        <v>Prodotto 12</v>
      </c>
      <c r="C126" s="49"/>
      <c r="D126" s="46">
        <f t="shared" si="23"/>
        <v>10000</v>
      </c>
      <c r="E126" s="46">
        <f t="shared" si="23"/>
        <v>10000</v>
      </c>
      <c r="F126" s="46">
        <f t="shared" si="23"/>
        <v>10000</v>
      </c>
      <c r="G126" s="46">
        <f t="shared" si="23"/>
        <v>10000</v>
      </c>
      <c r="H126" s="46">
        <f t="shared" si="23"/>
        <v>10000</v>
      </c>
      <c r="I126" s="46">
        <f t="shared" si="23"/>
        <v>10000</v>
      </c>
      <c r="J126" s="46">
        <f t="shared" si="23"/>
        <v>10000</v>
      </c>
      <c r="K126" s="46">
        <f t="shared" si="23"/>
        <v>10000</v>
      </c>
      <c r="L126" s="46">
        <f t="shared" si="23"/>
        <v>10000</v>
      </c>
      <c r="M126" s="46">
        <f t="shared" si="23"/>
        <v>10000</v>
      </c>
      <c r="N126" s="46">
        <f t="shared" si="23"/>
        <v>10000</v>
      </c>
      <c r="O126" s="46">
        <f t="shared" si="23"/>
        <v>10000</v>
      </c>
      <c r="P126" s="46">
        <f t="shared" si="23"/>
        <v>10000</v>
      </c>
      <c r="Q126" s="46">
        <f t="shared" si="23"/>
        <v>10000</v>
      </c>
      <c r="R126" s="46">
        <f t="shared" si="23"/>
        <v>10000</v>
      </c>
      <c r="S126" s="46">
        <f t="shared" si="23"/>
        <v>10000</v>
      </c>
      <c r="T126" s="46">
        <f t="shared" si="25"/>
        <v>10000</v>
      </c>
      <c r="U126" s="46">
        <f t="shared" si="25"/>
        <v>10000</v>
      </c>
      <c r="V126" s="46">
        <f t="shared" si="25"/>
        <v>10000</v>
      </c>
      <c r="W126" s="46">
        <f t="shared" si="25"/>
        <v>10000</v>
      </c>
      <c r="X126" s="46">
        <f t="shared" si="25"/>
        <v>10000</v>
      </c>
      <c r="Y126" s="46">
        <f t="shared" si="25"/>
        <v>10000</v>
      </c>
      <c r="Z126" s="46">
        <f t="shared" si="25"/>
        <v>10000</v>
      </c>
      <c r="AA126" s="46">
        <f t="shared" si="25"/>
        <v>10000</v>
      </c>
      <c r="AB126" s="46">
        <f t="shared" si="25"/>
        <v>10000</v>
      </c>
      <c r="AC126" s="46">
        <f t="shared" si="25"/>
        <v>10000</v>
      </c>
      <c r="AD126" s="46">
        <f t="shared" si="25"/>
        <v>10000</v>
      </c>
      <c r="AE126" s="46">
        <f t="shared" si="25"/>
        <v>10000</v>
      </c>
      <c r="AF126" s="46">
        <f t="shared" si="25"/>
        <v>10000</v>
      </c>
      <c r="AG126" s="46">
        <f t="shared" si="25"/>
        <v>10000</v>
      </c>
      <c r="AH126" s="46">
        <f t="shared" si="25"/>
        <v>10000</v>
      </c>
      <c r="AI126" s="46">
        <f t="shared" si="25"/>
        <v>10000</v>
      </c>
      <c r="AJ126" s="46">
        <f t="shared" si="25"/>
        <v>10000</v>
      </c>
      <c r="AK126" s="46">
        <f t="shared" si="25"/>
        <v>10000</v>
      </c>
      <c r="AL126" s="46">
        <f t="shared" si="25"/>
        <v>10000</v>
      </c>
      <c r="AM126" s="46">
        <f t="shared" si="25"/>
        <v>10000</v>
      </c>
    </row>
    <row r="127" spans="2:39" x14ac:dyDescent="0.25">
      <c r="B127" t="str">
        <f t="shared" si="21"/>
        <v>Prodotto 13</v>
      </c>
      <c r="C127" s="49"/>
      <c r="D127" s="46">
        <f t="shared" si="23"/>
        <v>0</v>
      </c>
      <c r="E127" s="46">
        <f t="shared" si="23"/>
        <v>0</v>
      </c>
      <c r="F127" s="46">
        <f t="shared" si="23"/>
        <v>0</v>
      </c>
      <c r="G127" s="46">
        <f t="shared" si="23"/>
        <v>0</v>
      </c>
      <c r="H127" s="46">
        <f t="shared" si="23"/>
        <v>0</v>
      </c>
      <c r="I127" s="46">
        <f t="shared" si="23"/>
        <v>0</v>
      </c>
      <c r="J127" s="46">
        <f t="shared" si="23"/>
        <v>0</v>
      </c>
      <c r="K127" s="46">
        <f t="shared" si="23"/>
        <v>0</v>
      </c>
      <c r="L127" s="46">
        <f t="shared" si="23"/>
        <v>0</v>
      </c>
      <c r="M127" s="46">
        <f t="shared" si="23"/>
        <v>0</v>
      </c>
      <c r="N127" s="46">
        <f t="shared" si="23"/>
        <v>0</v>
      </c>
      <c r="O127" s="46">
        <f t="shared" si="23"/>
        <v>0</v>
      </c>
      <c r="P127" s="46">
        <f t="shared" si="23"/>
        <v>0</v>
      </c>
      <c r="Q127" s="46">
        <f t="shared" si="23"/>
        <v>0</v>
      </c>
      <c r="R127" s="46">
        <f t="shared" si="23"/>
        <v>0</v>
      </c>
      <c r="S127" s="46">
        <f t="shared" si="23"/>
        <v>0</v>
      </c>
      <c r="T127" s="46">
        <f t="shared" si="25"/>
        <v>0</v>
      </c>
      <c r="U127" s="46">
        <f t="shared" si="25"/>
        <v>0</v>
      </c>
      <c r="V127" s="46">
        <f t="shared" si="25"/>
        <v>0</v>
      </c>
      <c r="W127" s="46">
        <f t="shared" si="25"/>
        <v>0</v>
      </c>
      <c r="X127" s="46">
        <f t="shared" si="25"/>
        <v>0</v>
      </c>
      <c r="Y127" s="46">
        <f t="shared" si="25"/>
        <v>0</v>
      </c>
      <c r="Z127" s="46">
        <f t="shared" si="25"/>
        <v>0</v>
      </c>
      <c r="AA127" s="46">
        <f t="shared" si="25"/>
        <v>0</v>
      </c>
      <c r="AB127" s="46">
        <f t="shared" si="25"/>
        <v>0</v>
      </c>
      <c r="AC127" s="46">
        <f t="shared" si="25"/>
        <v>0</v>
      </c>
      <c r="AD127" s="46">
        <f t="shared" si="25"/>
        <v>0</v>
      </c>
      <c r="AE127" s="46">
        <f t="shared" si="25"/>
        <v>0</v>
      </c>
      <c r="AF127" s="46">
        <f t="shared" si="25"/>
        <v>0</v>
      </c>
      <c r="AG127" s="46">
        <f t="shared" si="25"/>
        <v>0</v>
      </c>
      <c r="AH127" s="46">
        <f t="shared" si="25"/>
        <v>0</v>
      </c>
      <c r="AI127" s="46">
        <f t="shared" si="25"/>
        <v>0</v>
      </c>
      <c r="AJ127" s="46">
        <f t="shared" si="25"/>
        <v>0</v>
      </c>
      <c r="AK127" s="46">
        <f t="shared" si="25"/>
        <v>0</v>
      </c>
      <c r="AL127" s="46">
        <f t="shared" si="25"/>
        <v>0</v>
      </c>
      <c r="AM127" s="46">
        <f t="shared" si="25"/>
        <v>0</v>
      </c>
    </row>
    <row r="128" spans="2:39" x14ac:dyDescent="0.25">
      <c r="B128" t="str">
        <f t="shared" si="21"/>
        <v>Prodotto 14</v>
      </c>
      <c r="C128" s="49"/>
      <c r="D128" s="46">
        <f t="shared" si="23"/>
        <v>3500</v>
      </c>
      <c r="E128" s="46">
        <f t="shared" si="23"/>
        <v>3500</v>
      </c>
      <c r="F128" s="46">
        <f t="shared" si="23"/>
        <v>3500</v>
      </c>
      <c r="G128" s="46">
        <f t="shared" si="23"/>
        <v>3500</v>
      </c>
      <c r="H128" s="46">
        <f t="shared" si="23"/>
        <v>3500</v>
      </c>
      <c r="I128" s="46">
        <f t="shared" si="23"/>
        <v>3500</v>
      </c>
      <c r="J128" s="46">
        <f t="shared" si="23"/>
        <v>3500</v>
      </c>
      <c r="K128" s="46">
        <f t="shared" si="23"/>
        <v>3500</v>
      </c>
      <c r="L128" s="46">
        <f t="shared" si="23"/>
        <v>3500</v>
      </c>
      <c r="M128" s="46">
        <f t="shared" si="23"/>
        <v>3500</v>
      </c>
      <c r="N128" s="46">
        <f t="shared" si="23"/>
        <v>3500</v>
      </c>
      <c r="O128" s="46">
        <f t="shared" si="23"/>
        <v>3500</v>
      </c>
      <c r="P128" s="46">
        <f t="shared" si="23"/>
        <v>3500</v>
      </c>
      <c r="Q128" s="46">
        <f t="shared" si="23"/>
        <v>3500</v>
      </c>
      <c r="R128" s="46">
        <f t="shared" si="23"/>
        <v>3500</v>
      </c>
      <c r="S128" s="46">
        <f t="shared" si="23"/>
        <v>3500</v>
      </c>
      <c r="T128" s="46">
        <f t="shared" si="25"/>
        <v>3500</v>
      </c>
      <c r="U128" s="46">
        <f t="shared" si="25"/>
        <v>3500</v>
      </c>
      <c r="V128" s="46">
        <f t="shared" si="25"/>
        <v>3500</v>
      </c>
      <c r="W128" s="46">
        <f t="shared" si="25"/>
        <v>3500</v>
      </c>
      <c r="X128" s="46">
        <f t="shared" si="25"/>
        <v>3500</v>
      </c>
      <c r="Y128" s="46">
        <f t="shared" si="25"/>
        <v>3500</v>
      </c>
      <c r="Z128" s="46">
        <f t="shared" si="25"/>
        <v>3500</v>
      </c>
      <c r="AA128" s="46">
        <f t="shared" si="25"/>
        <v>3500</v>
      </c>
      <c r="AB128" s="46">
        <f t="shared" si="25"/>
        <v>3500</v>
      </c>
      <c r="AC128" s="46">
        <f t="shared" si="25"/>
        <v>3500</v>
      </c>
      <c r="AD128" s="46">
        <f t="shared" si="25"/>
        <v>3500</v>
      </c>
      <c r="AE128" s="46">
        <f t="shared" si="25"/>
        <v>3500</v>
      </c>
      <c r="AF128" s="46">
        <f t="shared" si="25"/>
        <v>3500</v>
      </c>
      <c r="AG128" s="46">
        <f t="shared" si="25"/>
        <v>3500</v>
      </c>
      <c r="AH128" s="46">
        <f t="shared" si="25"/>
        <v>3500</v>
      </c>
      <c r="AI128" s="46">
        <f t="shared" si="25"/>
        <v>3500</v>
      </c>
      <c r="AJ128" s="46">
        <f t="shared" si="25"/>
        <v>3500</v>
      </c>
      <c r="AK128" s="46">
        <f t="shared" si="25"/>
        <v>3500</v>
      </c>
      <c r="AL128" s="46">
        <f t="shared" si="25"/>
        <v>3500</v>
      </c>
      <c r="AM128" s="46">
        <f t="shared" si="25"/>
        <v>3500</v>
      </c>
    </row>
    <row r="129" spans="2:39" x14ac:dyDescent="0.25">
      <c r="B129" t="str">
        <f t="shared" si="21"/>
        <v>Prodotto 15</v>
      </c>
      <c r="C129" s="49"/>
      <c r="D129" s="46">
        <f t="shared" si="23"/>
        <v>2000</v>
      </c>
      <c r="E129" s="46">
        <f t="shared" si="23"/>
        <v>2000</v>
      </c>
      <c r="F129" s="46">
        <f t="shared" si="23"/>
        <v>2000</v>
      </c>
      <c r="G129" s="46">
        <f t="shared" si="23"/>
        <v>2000</v>
      </c>
      <c r="H129" s="46">
        <f t="shared" si="23"/>
        <v>2000</v>
      </c>
      <c r="I129" s="46">
        <f t="shared" si="23"/>
        <v>2000</v>
      </c>
      <c r="J129" s="46">
        <f t="shared" si="23"/>
        <v>2000</v>
      </c>
      <c r="K129" s="46">
        <f t="shared" si="23"/>
        <v>2000</v>
      </c>
      <c r="L129" s="46">
        <f t="shared" si="23"/>
        <v>2000</v>
      </c>
      <c r="M129" s="46">
        <f t="shared" si="23"/>
        <v>2000</v>
      </c>
      <c r="N129" s="46">
        <f t="shared" si="23"/>
        <v>2000</v>
      </c>
      <c r="O129" s="46">
        <f t="shared" si="23"/>
        <v>2000</v>
      </c>
      <c r="P129" s="46">
        <f t="shared" si="23"/>
        <v>2000</v>
      </c>
      <c r="Q129" s="46">
        <f t="shared" si="23"/>
        <v>2000</v>
      </c>
      <c r="R129" s="46">
        <f t="shared" si="23"/>
        <v>2000</v>
      </c>
      <c r="S129" s="46">
        <f t="shared" si="23"/>
        <v>2000</v>
      </c>
      <c r="T129" s="46">
        <f t="shared" si="25"/>
        <v>2000</v>
      </c>
      <c r="U129" s="46">
        <f t="shared" si="25"/>
        <v>2000</v>
      </c>
      <c r="V129" s="46">
        <f t="shared" si="25"/>
        <v>2000</v>
      </c>
      <c r="W129" s="46">
        <f t="shared" si="25"/>
        <v>2000</v>
      </c>
      <c r="X129" s="46">
        <f t="shared" si="25"/>
        <v>2000</v>
      </c>
      <c r="Y129" s="46">
        <f t="shared" si="25"/>
        <v>2000</v>
      </c>
      <c r="Z129" s="46">
        <f t="shared" si="25"/>
        <v>2000</v>
      </c>
      <c r="AA129" s="46">
        <f t="shared" si="25"/>
        <v>2000</v>
      </c>
      <c r="AB129" s="46">
        <f t="shared" si="25"/>
        <v>2000</v>
      </c>
      <c r="AC129" s="46">
        <f t="shared" si="25"/>
        <v>2000</v>
      </c>
      <c r="AD129" s="46">
        <f t="shared" si="25"/>
        <v>2000</v>
      </c>
      <c r="AE129" s="46">
        <f t="shared" si="25"/>
        <v>2000</v>
      </c>
      <c r="AF129" s="46">
        <f t="shared" si="25"/>
        <v>2000</v>
      </c>
      <c r="AG129" s="46">
        <f t="shared" si="25"/>
        <v>2000</v>
      </c>
      <c r="AH129" s="46">
        <f t="shared" si="25"/>
        <v>2000</v>
      </c>
      <c r="AI129" s="46">
        <f t="shared" si="25"/>
        <v>2000</v>
      </c>
      <c r="AJ129" s="46">
        <f t="shared" si="25"/>
        <v>2000</v>
      </c>
      <c r="AK129" s="46">
        <f t="shared" si="25"/>
        <v>2000</v>
      </c>
      <c r="AL129" s="46">
        <f t="shared" si="25"/>
        <v>2000</v>
      </c>
      <c r="AM129" s="46">
        <f t="shared" si="25"/>
        <v>2000</v>
      </c>
    </row>
    <row r="130" spans="2:39" x14ac:dyDescent="0.25">
      <c r="B130" t="str">
        <f t="shared" si="21"/>
        <v>Prodotto 16</v>
      </c>
      <c r="C130" s="49"/>
      <c r="D130" s="46">
        <f t="shared" si="23"/>
        <v>1500</v>
      </c>
      <c r="E130" s="46">
        <f t="shared" si="23"/>
        <v>1500</v>
      </c>
      <c r="F130" s="46">
        <f t="shared" si="23"/>
        <v>1500</v>
      </c>
      <c r="G130" s="46">
        <f t="shared" si="23"/>
        <v>1500</v>
      </c>
      <c r="H130" s="46">
        <f t="shared" si="23"/>
        <v>1500</v>
      </c>
      <c r="I130" s="46">
        <f t="shared" si="23"/>
        <v>1500</v>
      </c>
      <c r="J130" s="46">
        <f t="shared" si="23"/>
        <v>1500</v>
      </c>
      <c r="K130" s="46">
        <f t="shared" si="23"/>
        <v>1500</v>
      </c>
      <c r="L130" s="46">
        <f t="shared" si="23"/>
        <v>1500</v>
      </c>
      <c r="M130" s="46">
        <f t="shared" si="23"/>
        <v>1500</v>
      </c>
      <c r="N130" s="46">
        <f t="shared" si="23"/>
        <v>1500</v>
      </c>
      <c r="O130" s="46">
        <f t="shared" si="23"/>
        <v>1500</v>
      </c>
      <c r="P130" s="46">
        <f t="shared" si="23"/>
        <v>1500</v>
      </c>
      <c r="Q130" s="46">
        <f t="shared" si="23"/>
        <v>1500</v>
      </c>
      <c r="R130" s="46">
        <f t="shared" si="23"/>
        <v>1500</v>
      </c>
      <c r="S130" s="46">
        <f t="shared" si="23"/>
        <v>1500</v>
      </c>
      <c r="T130" s="46">
        <f t="shared" si="25"/>
        <v>1500</v>
      </c>
      <c r="U130" s="46">
        <f t="shared" si="25"/>
        <v>1500</v>
      </c>
      <c r="V130" s="46">
        <f t="shared" si="25"/>
        <v>1500</v>
      </c>
      <c r="W130" s="46">
        <f t="shared" si="25"/>
        <v>1500</v>
      </c>
      <c r="X130" s="46">
        <f t="shared" si="25"/>
        <v>1500</v>
      </c>
      <c r="Y130" s="46">
        <f t="shared" si="25"/>
        <v>1500</v>
      </c>
      <c r="Z130" s="46">
        <f t="shared" si="25"/>
        <v>1500</v>
      </c>
      <c r="AA130" s="46">
        <f t="shared" si="25"/>
        <v>1500</v>
      </c>
      <c r="AB130" s="46">
        <f t="shared" si="25"/>
        <v>1500</v>
      </c>
      <c r="AC130" s="46">
        <f t="shared" si="25"/>
        <v>1500</v>
      </c>
      <c r="AD130" s="46">
        <f t="shared" si="25"/>
        <v>1500</v>
      </c>
      <c r="AE130" s="46">
        <f t="shared" si="25"/>
        <v>1500</v>
      </c>
      <c r="AF130" s="46">
        <f t="shared" si="25"/>
        <v>1500</v>
      </c>
      <c r="AG130" s="46">
        <f t="shared" si="25"/>
        <v>1500</v>
      </c>
      <c r="AH130" s="46">
        <f t="shared" si="25"/>
        <v>1500</v>
      </c>
      <c r="AI130" s="46">
        <f t="shared" si="25"/>
        <v>1500</v>
      </c>
      <c r="AJ130" s="46">
        <f t="shared" si="25"/>
        <v>1500</v>
      </c>
      <c r="AK130" s="46">
        <f t="shared" si="25"/>
        <v>1500</v>
      </c>
      <c r="AL130" s="46">
        <f t="shared" si="25"/>
        <v>1500</v>
      </c>
      <c r="AM130" s="46">
        <f t="shared" si="25"/>
        <v>1500</v>
      </c>
    </row>
    <row r="131" spans="2:39" x14ac:dyDescent="0.25">
      <c r="B131" t="str">
        <f t="shared" si="21"/>
        <v>Prodotto 17</v>
      </c>
      <c r="C131" s="49"/>
      <c r="D131" s="46">
        <f t="shared" si="23"/>
        <v>2500</v>
      </c>
      <c r="E131" s="46">
        <f t="shared" si="23"/>
        <v>2500</v>
      </c>
      <c r="F131" s="46">
        <f t="shared" si="23"/>
        <v>2500</v>
      </c>
      <c r="G131" s="46">
        <f t="shared" si="23"/>
        <v>2500</v>
      </c>
      <c r="H131" s="46">
        <f t="shared" si="23"/>
        <v>2500</v>
      </c>
      <c r="I131" s="46">
        <f t="shared" si="23"/>
        <v>2500</v>
      </c>
      <c r="J131" s="46">
        <f t="shared" si="23"/>
        <v>2500</v>
      </c>
      <c r="K131" s="46">
        <f t="shared" si="23"/>
        <v>2500</v>
      </c>
      <c r="L131" s="46">
        <f t="shared" si="23"/>
        <v>2500</v>
      </c>
      <c r="M131" s="46">
        <f t="shared" si="23"/>
        <v>2500</v>
      </c>
      <c r="N131" s="46">
        <f t="shared" si="23"/>
        <v>2500</v>
      </c>
      <c r="O131" s="46">
        <f t="shared" si="23"/>
        <v>2500</v>
      </c>
      <c r="P131" s="46">
        <f t="shared" si="23"/>
        <v>2500</v>
      </c>
      <c r="Q131" s="46">
        <f t="shared" si="23"/>
        <v>2500</v>
      </c>
      <c r="R131" s="46">
        <f t="shared" si="23"/>
        <v>2500</v>
      </c>
      <c r="S131" s="46">
        <f t="shared" si="23"/>
        <v>2500</v>
      </c>
      <c r="T131" s="46">
        <f t="shared" si="25"/>
        <v>2500</v>
      </c>
      <c r="U131" s="46">
        <f t="shared" si="25"/>
        <v>2500</v>
      </c>
      <c r="V131" s="46">
        <f t="shared" si="25"/>
        <v>2500</v>
      </c>
      <c r="W131" s="46">
        <f t="shared" si="25"/>
        <v>2500</v>
      </c>
      <c r="X131" s="46">
        <f t="shared" si="25"/>
        <v>2500</v>
      </c>
      <c r="Y131" s="46">
        <f t="shared" si="25"/>
        <v>2500</v>
      </c>
      <c r="Z131" s="46">
        <f t="shared" si="25"/>
        <v>2500</v>
      </c>
      <c r="AA131" s="46">
        <f t="shared" si="25"/>
        <v>2500</v>
      </c>
      <c r="AB131" s="46">
        <f t="shared" si="25"/>
        <v>2500</v>
      </c>
      <c r="AC131" s="46">
        <f t="shared" si="25"/>
        <v>2500</v>
      </c>
      <c r="AD131" s="46">
        <f t="shared" si="25"/>
        <v>2500</v>
      </c>
      <c r="AE131" s="46">
        <f t="shared" si="25"/>
        <v>2500</v>
      </c>
      <c r="AF131" s="46">
        <f t="shared" si="25"/>
        <v>2500</v>
      </c>
      <c r="AG131" s="46">
        <f t="shared" si="25"/>
        <v>2500</v>
      </c>
      <c r="AH131" s="46">
        <f t="shared" si="25"/>
        <v>2500</v>
      </c>
      <c r="AI131" s="46">
        <f t="shared" si="25"/>
        <v>2500</v>
      </c>
      <c r="AJ131" s="46">
        <f t="shared" si="25"/>
        <v>2500</v>
      </c>
      <c r="AK131" s="46">
        <f t="shared" si="25"/>
        <v>2500</v>
      </c>
      <c r="AL131" s="46">
        <f t="shared" si="25"/>
        <v>2500</v>
      </c>
      <c r="AM131" s="46">
        <f t="shared" si="25"/>
        <v>2500</v>
      </c>
    </row>
    <row r="132" spans="2:39" x14ac:dyDescent="0.25">
      <c r="B132" t="str">
        <f t="shared" si="21"/>
        <v>Prodotto 18</v>
      </c>
      <c r="C132" s="49"/>
      <c r="D132" s="46">
        <f t="shared" ref="D132:AM134" si="26">+D65*D21</f>
        <v>25000</v>
      </c>
      <c r="E132" s="46">
        <f t="shared" si="26"/>
        <v>25000</v>
      </c>
      <c r="F132" s="46">
        <f t="shared" si="26"/>
        <v>25000</v>
      </c>
      <c r="G132" s="46">
        <f t="shared" si="26"/>
        <v>25000</v>
      </c>
      <c r="H132" s="46">
        <f t="shared" si="26"/>
        <v>25000</v>
      </c>
      <c r="I132" s="46">
        <f t="shared" si="26"/>
        <v>25000</v>
      </c>
      <c r="J132" s="46">
        <f t="shared" si="26"/>
        <v>25000</v>
      </c>
      <c r="K132" s="46">
        <f t="shared" si="26"/>
        <v>25000</v>
      </c>
      <c r="L132" s="46">
        <f t="shared" si="26"/>
        <v>25000</v>
      </c>
      <c r="M132" s="46">
        <f t="shared" si="26"/>
        <v>25000</v>
      </c>
      <c r="N132" s="46">
        <f t="shared" si="26"/>
        <v>25000</v>
      </c>
      <c r="O132" s="46">
        <f t="shared" si="26"/>
        <v>25000</v>
      </c>
      <c r="P132" s="46">
        <f t="shared" si="26"/>
        <v>25000</v>
      </c>
      <c r="Q132" s="46">
        <f t="shared" si="26"/>
        <v>25000</v>
      </c>
      <c r="R132" s="46">
        <f t="shared" si="26"/>
        <v>25000</v>
      </c>
      <c r="S132" s="46">
        <f t="shared" si="26"/>
        <v>25000</v>
      </c>
      <c r="T132" s="46">
        <f t="shared" si="26"/>
        <v>25000</v>
      </c>
      <c r="U132" s="46">
        <f t="shared" si="26"/>
        <v>25000</v>
      </c>
      <c r="V132" s="46">
        <f t="shared" si="26"/>
        <v>25000</v>
      </c>
      <c r="W132" s="46">
        <f t="shared" si="26"/>
        <v>25000</v>
      </c>
      <c r="X132" s="46">
        <f t="shared" si="26"/>
        <v>25000</v>
      </c>
      <c r="Y132" s="46">
        <f t="shared" si="26"/>
        <v>25000</v>
      </c>
      <c r="Z132" s="46">
        <f t="shared" si="26"/>
        <v>25000</v>
      </c>
      <c r="AA132" s="46">
        <f t="shared" si="26"/>
        <v>25000</v>
      </c>
      <c r="AB132" s="46">
        <f t="shared" si="26"/>
        <v>25000</v>
      </c>
      <c r="AC132" s="46">
        <f t="shared" si="26"/>
        <v>25000</v>
      </c>
      <c r="AD132" s="46">
        <f t="shared" si="26"/>
        <v>25000</v>
      </c>
      <c r="AE132" s="46">
        <f t="shared" si="26"/>
        <v>25000</v>
      </c>
      <c r="AF132" s="46">
        <f t="shared" si="26"/>
        <v>25000</v>
      </c>
      <c r="AG132" s="46">
        <f t="shared" si="26"/>
        <v>25000</v>
      </c>
      <c r="AH132" s="46">
        <f t="shared" si="26"/>
        <v>25000</v>
      </c>
      <c r="AI132" s="46">
        <f t="shared" si="26"/>
        <v>25000</v>
      </c>
      <c r="AJ132" s="46">
        <f t="shared" si="26"/>
        <v>25000</v>
      </c>
      <c r="AK132" s="46">
        <f t="shared" si="26"/>
        <v>25000</v>
      </c>
      <c r="AL132" s="46">
        <f t="shared" si="26"/>
        <v>25000</v>
      </c>
      <c r="AM132" s="46">
        <f t="shared" si="26"/>
        <v>25000</v>
      </c>
    </row>
    <row r="133" spans="2:39" x14ac:dyDescent="0.25">
      <c r="B133" t="str">
        <f t="shared" si="21"/>
        <v>Prodotto 19</v>
      </c>
      <c r="C133" s="49"/>
      <c r="D133" s="46">
        <f t="shared" si="26"/>
        <v>15000</v>
      </c>
      <c r="E133" s="46">
        <f t="shared" si="26"/>
        <v>15000</v>
      </c>
      <c r="F133" s="46">
        <f t="shared" si="26"/>
        <v>15000</v>
      </c>
      <c r="G133" s="46">
        <f t="shared" si="26"/>
        <v>15000</v>
      </c>
      <c r="H133" s="46">
        <f t="shared" si="26"/>
        <v>15000</v>
      </c>
      <c r="I133" s="46">
        <f t="shared" si="26"/>
        <v>15000</v>
      </c>
      <c r="J133" s="46">
        <f t="shared" si="26"/>
        <v>15000</v>
      </c>
      <c r="K133" s="46">
        <f t="shared" si="26"/>
        <v>15000</v>
      </c>
      <c r="L133" s="46">
        <f t="shared" si="26"/>
        <v>15000</v>
      </c>
      <c r="M133" s="46">
        <f t="shared" si="26"/>
        <v>15000</v>
      </c>
      <c r="N133" s="46">
        <f t="shared" si="26"/>
        <v>15000</v>
      </c>
      <c r="O133" s="46">
        <f t="shared" si="26"/>
        <v>15000</v>
      </c>
      <c r="P133" s="46">
        <f t="shared" si="26"/>
        <v>15000</v>
      </c>
      <c r="Q133" s="46">
        <f t="shared" si="26"/>
        <v>15000</v>
      </c>
      <c r="R133" s="46">
        <f t="shared" si="26"/>
        <v>15000</v>
      </c>
      <c r="S133" s="46">
        <f t="shared" si="26"/>
        <v>15000</v>
      </c>
      <c r="T133" s="46">
        <f t="shared" si="26"/>
        <v>15000</v>
      </c>
      <c r="U133" s="46">
        <f t="shared" si="26"/>
        <v>15000</v>
      </c>
      <c r="V133" s="46">
        <f t="shared" si="26"/>
        <v>15000</v>
      </c>
      <c r="W133" s="46">
        <f t="shared" si="26"/>
        <v>15000</v>
      </c>
      <c r="X133" s="46">
        <f t="shared" si="26"/>
        <v>15000</v>
      </c>
      <c r="Y133" s="46">
        <f t="shared" si="26"/>
        <v>15000</v>
      </c>
      <c r="Z133" s="46">
        <f t="shared" si="26"/>
        <v>15000</v>
      </c>
      <c r="AA133" s="46">
        <f t="shared" si="26"/>
        <v>15000</v>
      </c>
      <c r="AB133" s="46">
        <f t="shared" si="26"/>
        <v>15000</v>
      </c>
      <c r="AC133" s="46">
        <f t="shared" si="26"/>
        <v>15000</v>
      </c>
      <c r="AD133" s="46">
        <f t="shared" si="26"/>
        <v>15000</v>
      </c>
      <c r="AE133" s="46">
        <f t="shared" si="26"/>
        <v>15000</v>
      </c>
      <c r="AF133" s="46">
        <f t="shared" si="26"/>
        <v>15000</v>
      </c>
      <c r="AG133" s="46">
        <f t="shared" si="26"/>
        <v>15000</v>
      </c>
      <c r="AH133" s="46">
        <f t="shared" si="26"/>
        <v>15000</v>
      </c>
      <c r="AI133" s="46">
        <f t="shared" si="26"/>
        <v>15000</v>
      </c>
      <c r="AJ133" s="46">
        <f t="shared" si="26"/>
        <v>15000</v>
      </c>
      <c r="AK133" s="46">
        <f t="shared" si="26"/>
        <v>15000</v>
      </c>
      <c r="AL133" s="46">
        <f t="shared" si="26"/>
        <v>15000</v>
      </c>
      <c r="AM133" s="46">
        <f t="shared" si="26"/>
        <v>15000</v>
      </c>
    </row>
    <row r="134" spans="2:39" x14ac:dyDescent="0.25">
      <c r="B134" t="str">
        <f t="shared" si="21"/>
        <v>Prodotto 20</v>
      </c>
      <c r="C134" s="49"/>
      <c r="D134" s="46">
        <f t="shared" si="26"/>
        <v>35000</v>
      </c>
      <c r="E134" s="46">
        <f t="shared" si="26"/>
        <v>35000</v>
      </c>
      <c r="F134" s="46">
        <f t="shared" si="26"/>
        <v>35000</v>
      </c>
      <c r="G134" s="46">
        <f t="shared" si="26"/>
        <v>35000</v>
      </c>
      <c r="H134" s="46">
        <f t="shared" si="26"/>
        <v>35000</v>
      </c>
      <c r="I134" s="46">
        <f t="shared" si="26"/>
        <v>35000</v>
      </c>
      <c r="J134" s="46">
        <f t="shared" si="26"/>
        <v>35000</v>
      </c>
      <c r="K134" s="46">
        <f t="shared" si="26"/>
        <v>35000</v>
      </c>
      <c r="L134" s="46">
        <f t="shared" si="26"/>
        <v>35000</v>
      </c>
      <c r="M134" s="46">
        <f t="shared" si="26"/>
        <v>35000</v>
      </c>
      <c r="N134" s="46">
        <f t="shared" si="26"/>
        <v>35000</v>
      </c>
      <c r="O134" s="46">
        <f t="shared" si="26"/>
        <v>35000</v>
      </c>
      <c r="P134" s="46">
        <f t="shared" si="26"/>
        <v>35000</v>
      </c>
      <c r="Q134" s="46">
        <f t="shared" si="26"/>
        <v>35000</v>
      </c>
      <c r="R134" s="46">
        <f t="shared" si="26"/>
        <v>35000</v>
      </c>
      <c r="S134" s="46">
        <f t="shared" si="26"/>
        <v>35000</v>
      </c>
      <c r="T134" s="46">
        <f t="shared" si="26"/>
        <v>35000</v>
      </c>
      <c r="U134" s="46">
        <f t="shared" si="26"/>
        <v>35000</v>
      </c>
      <c r="V134" s="46">
        <f t="shared" si="26"/>
        <v>35000</v>
      </c>
      <c r="W134" s="46">
        <f t="shared" si="26"/>
        <v>35000</v>
      </c>
      <c r="X134" s="46">
        <f t="shared" si="26"/>
        <v>35000</v>
      </c>
      <c r="Y134" s="46">
        <f t="shared" si="26"/>
        <v>35000</v>
      </c>
      <c r="Z134" s="46">
        <f t="shared" si="26"/>
        <v>35000</v>
      </c>
      <c r="AA134" s="46">
        <f t="shared" si="26"/>
        <v>35000</v>
      </c>
      <c r="AB134" s="46">
        <f t="shared" si="26"/>
        <v>35000</v>
      </c>
      <c r="AC134" s="46">
        <f t="shared" si="26"/>
        <v>35000</v>
      </c>
      <c r="AD134" s="46">
        <f t="shared" si="26"/>
        <v>35000</v>
      </c>
      <c r="AE134" s="46">
        <f t="shared" si="26"/>
        <v>35000</v>
      </c>
      <c r="AF134" s="46">
        <f t="shared" si="26"/>
        <v>35000</v>
      </c>
      <c r="AG134" s="46">
        <f t="shared" si="26"/>
        <v>35000</v>
      </c>
      <c r="AH134" s="46">
        <f t="shared" si="26"/>
        <v>35000</v>
      </c>
      <c r="AI134" s="46">
        <f t="shared" si="26"/>
        <v>35000</v>
      </c>
      <c r="AJ134" s="46">
        <f t="shared" si="26"/>
        <v>35000</v>
      </c>
      <c r="AK134" s="46">
        <f t="shared" si="26"/>
        <v>35000</v>
      </c>
      <c r="AL134" s="46">
        <f t="shared" si="26"/>
        <v>35000</v>
      </c>
      <c r="AM134" s="46">
        <f t="shared" si="26"/>
        <v>35000</v>
      </c>
    </row>
    <row r="135" spans="2:39" s="20" customFormat="1" x14ac:dyDescent="0.25">
      <c r="B135" s="47" t="s">
        <v>175</v>
      </c>
      <c r="C135" s="47"/>
      <c r="D135" s="48">
        <f>SUM(D115:D134)</f>
        <v>259000</v>
      </c>
      <c r="E135" s="48">
        <f>SUM(E115:E134)</f>
        <v>259000</v>
      </c>
      <c r="F135" s="48">
        <f t="shared" ref="F135:AM135" si="27">SUM(F115:F134)</f>
        <v>259000</v>
      </c>
      <c r="G135" s="48">
        <f t="shared" si="27"/>
        <v>259000</v>
      </c>
      <c r="H135" s="48">
        <f t="shared" si="27"/>
        <v>259000</v>
      </c>
      <c r="I135" s="48">
        <f t="shared" si="27"/>
        <v>259000</v>
      </c>
      <c r="J135" s="48">
        <f t="shared" si="27"/>
        <v>259000</v>
      </c>
      <c r="K135" s="48">
        <f t="shared" si="27"/>
        <v>259000</v>
      </c>
      <c r="L135" s="48">
        <f t="shared" si="27"/>
        <v>259000</v>
      </c>
      <c r="M135" s="48">
        <f t="shared" si="27"/>
        <v>259000</v>
      </c>
      <c r="N135" s="48">
        <f t="shared" si="27"/>
        <v>259000</v>
      </c>
      <c r="O135" s="48">
        <f t="shared" si="27"/>
        <v>259000</v>
      </c>
      <c r="P135" s="48">
        <f t="shared" si="27"/>
        <v>259000</v>
      </c>
      <c r="Q135" s="48">
        <f t="shared" si="27"/>
        <v>259000</v>
      </c>
      <c r="R135" s="48">
        <f t="shared" si="27"/>
        <v>259000</v>
      </c>
      <c r="S135" s="48">
        <f t="shared" si="27"/>
        <v>259000</v>
      </c>
      <c r="T135" s="48">
        <f t="shared" si="27"/>
        <v>259000</v>
      </c>
      <c r="U135" s="48">
        <f t="shared" si="27"/>
        <v>259000</v>
      </c>
      <c r="V135" s="48">
        <f t="shared" si="27"/>
        <v>259000</v>
      </c>
      <c r="W135" s="48">
        <f t="shared" si="27"/>
        <v>259000</v>
      </c>
      <c r="X135" s="48">
        <f t="shared" si="27"/>
        <v>259000</v>
      </c>
      <c r="Y135" s="48">
        <f t="shared" si="27"/>
        <v>259000</v>
      </c>
      <c r="Z135" s="48">
        <f t="shared" si="27"/>
        <v>259000</v>
      </c>
      <c r="AA135" s="48">
        <f t="shared" si="27"/>
        <v>259000</v>
      </c>
      <c r="AB135" s="48">
        <f t="shared" si="27"/>
        <v>259000</v>
      </c>
      <c r="AC135" s="48">
        <f t="shared" si="27"/>
        <v>259000</v>
      </c>
      <c r="AD135" s="48">
        <f t="shared" si="27"/>
        <v>259000</v>
      </c>
      <c r="AE135" s="48">
        <f t="shared" si="27"/>
        <v>259000</v>
      </c>
      <c r="AF135" s="48">
        <f t="shared" si="27"/>
        <v>259000</v>
      </c>
      <c r="AG135" s="48">
        <f t="shared" si="27"/>
        <v>259000</v>
      </c>
      <c r="AH135" s="48">
        <f t="shared" si="27"/>
        <v>259000</v>
      </c>
      <c r="AI135" s="48">
        <f t="shared" si="27"/>
        <v>259000</v>
      </c>
      <c r="AJ135" s="48">
        <f t="shared" si="27"/>
        <v>259000</v>
      </c>
      <c r="AK135" s="48">
        <f t="shared" si="27"/>
        <v>259000</v>
      </c>
      <c r="AL135" s="48">
        <f t="shared" si="27"/>
        <v>259000</v>
      </c>
      <c r="AM135" s="48">
        <f t="shared" si="27"/>
        <v>259000</v>
      </c>
    </row>
    <row r="137" spans="2:39" x14ac:dyDescent="0.25">
      <c r="B137" s="39" t="s">
        <v>113</v>
      </c>
      <c r="C137" s="39" t="s">
        <v>177</v>
      </c>
      <c r="D137" s="40" t="str">
        <f>+D3</f>
        <v>gen 14</v>
      </c>
      <c r="E137" s="40">
        <f>+E3</f>
        <v>41698</v>
      </c>
      <c r="F137" s="40">
        <f t="shared" ref="F137:AM137" si="28">+F3</f>
        <v>41729</v>
      </c>
      <c r="G137" s="40">
        <f t="shared" si="28"/>
        <v>41759</v>
      </c>
      <c r="H137" s="40">
        <f t="shared" si="28"/>
        <v>41790</v>
      </c>
      <c r="I137" s="40">
        <f t="shared" si="28"/>
        <v>41820</v>
      </c>
      <c r="J137" s="40">
        <f t="shared" si="28"/>
        <v>41851</v>
      </c>
      <c r="K137" s="40">
        <f t="shared" si="28"/>
        <v>41882</v>
      </c>
      <c r="L137" s="40">
        <f t="shared" si="28"/>
        <v>41912</v>
      </c>
      <c r="M137" s="40">
        <f t="shared" si="28"/>
        <v>41943</v>
      </c>
      <c r="N137" s="40">
        <f t="shared" si="28"/>
        <v>41973</v>
      </c>
      <c r="O137" s="40">
        <f t="shared" si="28"/>
        <v>42004</v>
      </c>
      <c r="P137" s="40">
        <f t="shared" si="28"/>
        <v>42035</v>
      </c>
      <c r="Q137" s="40">
        <f t="shared" si="28"/>
        <v>42063</v>
      </c>
      <c r="R137" s="40">
        <f t="shared" si="28"/>
        <v>42094</v>
      </c>
      <c r="S137" s="40">
        <f t="shared" si="28"/>
        <v>42124</v>
      </c>
      <c r="T137" s="40">
        <f t="shared" si="28"/>
        <v>42155</v>
      </c>
      <c r="U137" s="40">
        <f t="shared" si="28"/>
        <v>42185</v>
      </c>
      <c r="V137" s="40">
        <f t="shared" si="28"/>
        <v>42216</v>
      </c>
      <c r="W137" s="40">
        <f t="shared" si="28"/>
        <v>42247</v>
      </c>
      <c r="X137" s="40">
        <f t="shared" si="28"/>
        <v>42277</v>
      </c>
      <c r="Y137" s="40">
        <f t="shared" si="28"/>
        <v>42308</v>
      </c>
      <c r="Z137" s="40">
        <f t="shared" si="28"/>
        <v>42338</v>
      </c>
      <c r="AA137" s="40">
        <f t="shared" si="28"/>
        <v>42369</v>
      </c>
      <c r="AB137" s="40">
        <f t="shared" si="28"/>
        <v>42400</v>
      </c>
      <c r="AC137" s="40">
        <f t="shared" si="28"/>
        <v>42429</v>
      </c>
      <c r="AD137" s="40">
        <f t="shared" si="28"/>
        <v>42460</v>
      </c>
      <c r="AE137" s="40">
        <f t="shared" si="28"/>
        <v>42490</v>
      </c>
      <c r="AF137" s="40">
        <f t="shared" si="28"/>
        <v>42521</v>
      </c>
      <c r="AG137" s="40">
        <f t="shared" si="28"/>
        <v>42551</v>
      </c>
      <c r="AH137" s="40">
        <f t="shared" si="28"/>
        <v>42582</v>
      </c>
      <c r="AI137" s="40">
        <f t="shared" si="28"/>
        <v>42613</v>
      </c>
      <c r="AJ137" s="40">
        <f t="shared" si="28"/>
        <v>42643</v>
      </c>
      <c r="AK137" s="40">
        <f t="shared" si="28"/>
        <v>42674</v>
      </c>
      <c r="AL137" s="40">
        <f t="shared" si="28"/>
        <v>42704</v>
      </c>
      <c r="AM137" s="40">
        <f t="shared" si="28"/>
        <v>42735</v>
      </c>
    </row>
    <row r="138" spans="2:39" x14ac:dyDescent="0.25">
      <c r="B138" t="str">
        <f t="shared" ref="B138:B157" si="29">+B4</f>
        <v>Prodotto 1</v>
      </c>
      <c r="C138" s="50">
        <v>0.21</v>
      </c>
      <c r="D138" s="46">
        <f>+D92*$C138</f>
        <v>5250</v>
      </c>
      <c r="E138" s="46">
        <f>+E92*$C138</f>
        <v>5250</v>
      </c>
      <c r="F138" s="46">
        <f t="shared" ref="F138:AM138" si="30">+F92*$C138</f>
        <v>5250</v>
      </c>
      <c r="G138" s="46">
        <f t="shared" si="30"/>
        <v>5250</v>
      </c>
      <c r="H138" s="46">
        <f t="shared" si="30"/>
        <v>5250</v>
      </c>
      <c r="I138" s="46">
        <f t="shared" si="30"/>
        <v>5250</v>
      </c>
      <c r="J138" s="46">
        <f t="shared" si="30"/>
        <v>5250</v>
      </c>
      <c r="K138" s="46">
        <f t="shared" si="30"/>
        <v>5250</v>
      </c>
      <c r="L138" s="46">
        <f t="shared" si="30"/>
        <v>5250</v>
      </c>
      <c r="M138" s="46">
        <f t="shared" si="30"/>
        <v>5250</v>
      </c>
      <c r="N138" s="46">
        <f t="shared" si="30"/>
        <v>5250</v>
      </c>
      <c r="O138" s="46">
        <f t="shared" si="30"/>
        <v>5250</v>
      </c>
      <c r="P138" s="46">
        <f t="shared" si="30"/>
        <v>5250</v>
      </c>
      <c r="Q138" s="46">
        <f t="shared" si="30"/>
        <v>5250</v>
      </c>
      <c r="R138" s="46">
        <f t="shared" si="30"/>
        <v>5250</v>
      </c>
      <c r="S138" s="46">
        <f t="shared" si="30"/>
        <v>5250</v>
      </c>
      <c r="T138" s="46">
        <f t="shared" si="30"/>
        <v>5250</v>
      </c>
      <c r="U138" s="46">
        <f t="shared" si="30"/>
        <v>5250</v>
      </c>
      <c r="V138" s="46">
        <f t="shared" si="30"/>
        <v>5250</v>
      </c>
      <c r="W138" s="46">
        <f t="shared" si="30"/>
        <v>5250</v>
      </c>
      <c r="X138" s="46">
        <f t="shared" si="30"/>
        <v>5250</v>
      </c>
      <c r="Y138" s="46">
        <f t="shared" si="30"/>
        <v>5250</v>
      </c>
      <c r="Z138" s="46">
        <f t="shared" si="30"/>
        <v>5250</v>
      </c>
      <c r="AA138" s="46">
        <f t="shared" si="30"/>
        <v>5250</v>
      </c>
      <c r="AB138" s="46">
        <f t="shared" si="30"/>
        <v>5250</v>
      </c>
      <c r="AC138" s="46">
        <f t="shared" si="30"/>
        <v>5250</v>
      </c>
      <c r="AD138" s="46">
        <f t="shared" si="30"/>
        <v>5250</v>
      </c>
      <c r="AE138" s="46">
        <f t="shared" si="30"/>
        <v>5250</v>
      </c>
      <c r="AF138" s="46">
        <f t="shared" si="30"/>
        <v>5250</v>
      </c>
      <c r="AG138" s="46">
        <f t="shared" si="30"/>
        <v>5250</v>
      </c>
      <c r="AH138" s="46">
        <f t="shared" si="30"/>
        <v>5250</v>
      </c>
      <c r="AI138" s="46">
        <f t="shared" si="30"/>
        <v>5250</v>
      </c>
      <c r="AJ138" s="46">
        <f t="shared" si="30"/>
        <v>5250</v>
      </c>
      <c r="AK138" s="46">
        <f t="shared" si="30"/>
        <v>5250</v>
      </c>
      <c r="AL138" s="46">
        <f t="shared" si="30"/>
        <v>5250</v>
      </c>
      <c r="AM138" s="46">
        <f t="shared" si="30"/>
        <v>5250</v>
      </c>
    </row>
    <row r="139" spans="2:39" x14ac:dyDescent="0.25">
      <c r="B139" t="str">
        <f t="shared" si="29"/>
        <v>Prodotto 2</v>
      </c>
      <c r="C139" s="50">
        <v>0.21</v>
      </c>
      <c r="D139" s="46">
        <f t="shared" ref="D139:E157" si="31">+D93*$C139</f>
        <v>2520</v>
      </c>
      <c r="E139" s="46">
        <f t="shared" si="31"/>
        <v>2520</v>
      </c>
      <c r="F139" s="46">
        <f t="shared" ref="F139:AM139" si="32">+F93*$C139</f>
        <v>2520</v>
      </c>
      <c r="G139" s="46">
        <f t="shared" si="32"/>
        <v>2520</v>
      </c>
      <c r="H139" s="46">
        <f t="shared" si="32"/>
        <v>2520</v>
      </c>
      <c r="I139" s="46">
        <f t="shared" si="32"/>
        <v>2520</v>
      </c>
      <c r="J139" s="46">
        <f t="shared" si="32"/>
        <v>2520</v>
      </c>
      <c r="K139" s="46">
        <f t="shared" si="32"/>
        <v>2520</v>
      </c>
      <c r="L139" s="46">
        <f t="shared" si="32"/>
        <v>2520</v>
      </c>
      <c r="M139" s="46">
        <f t="shared" si="32"/>
        <v>2520</v>
      </c>
      <c r="N139" s="46">
        <f t="shared" si="32"/>
        <v>2520</v>
      </c>
      <c r="O139" s="46">
        <f t="shared" si="32"/>
        <v>2520</v>
      </c>
      <c r="P139" s="46">
        <f t="shared" si="32"/>
        <v>2520</v>
      </c>
      <c r="Q139" s="46">
        <f t="shared" si="32"/>
        <v>2520</v>
      </c>
      <c r="R139" s="46">
        <f t="shared" si="32"/>
        <v>2520</v>
      </c>
      <c r="S139" s="46">
        <f t="shared" si="32"/>
        <v>2520</v>
      </c>
      <c r="T139" s="46">
        <f t="shared" si="32"/>
        <v>2520</v>
      </c>
      <c r="U139" s="46">
        <f t="shared" si="32"/>
        <v>2520</v>
      </c>
      <c r="V139" s="46">
        <f t="shared" si="32"/>
        <v>2520</v>
      </c>
      <c r="W139" s="46">
        <f t="shared" si="32"/>
        <v>2520</v>
      </c>
      <c r="X139" s="46">
        <f t="shared" si="32"/>
        <v>2520</v>
      </c>
      <c r="Y139" s="46">
        <f t="shared" si="32"/>
        <v>2520</v>
      </c>
      <c r="Z139" s="46">
        <f t="shared" si="32"/>
        <v>2520</v>
      </c>
      <c r="AA139" s="46">
        <f t="shared" si="32"/>
        <v>2520</v>
      </c>
      <c r="AB139" s="46">
        <f t="shared" si="32"/>
        <v>2520</v>
      </c>
      <c r="AC139" s="46">
        <f t="shared" si="32"/>
        <v>2520</v>
      </c>
      <c r="AD139" s="46">
        <f t="shared" si="32"/>
        <v>2520</v>
      </c>
      <c r="AE139" s="46">
        <f t="shared" si="32"/>
        <v>2520</v>
      </c>
      <c r="AF139" s="46">
        <f t="shared" si="32"/>
        <v>2520</v>
      </c>
      <c r="AG139" s="46">
        <f t="shared" si="32"/>
        <v>2520</v>
      </c>
      <c r="AH139" s="46">
        <f t="shared" si="32"/>
        <v>2520</v>
      </c>
      <c r="AI139" s="46">
        <f t="shared" si="32"/>
        <v>2520</v>
      </c>
      <c r="AJ139" s="46">
        <f t="shared" si="32"/>
        <v>2520</v>
      </c>
      <c r="AK139" s="46">
        <f t="shared" si="32"/>
        <v>2520</v>
      </c>
      <c r="AL139" s="46">
        <f t="shared" si="32"/>
        <v>2520</v>
      </c>
      <c r="AM139" s="46">
        <f t="shared" si="32"/>
        <v>2520</v>
      </c>
    </row>
    <row r="140" spans="2:39" x14ac:dyDescent="0.25">
      <c r="B140" t="str">
        <f t="shared" si="29"/>
        <v>Prodotto 3</v>
      </c>
      <c r="C140" s="50">
        <v>0.1</v>
      </c>
      <c r="D140" s="46">
        <f t="shared" si="31"/>
        <v>2100</v>
      </c>
      <c r="E140" s="46">
        <f t="shared" si="31"/>
        <v>2100</v>
      </c>
      <c r="F140" s="46">
        <f t="shared" ref="F140:AM140" si="33">+F94*$C140</f>
        <v>2100</v>
      </c>
      <c r="G140" s="46">
        <f t="shared" si="33"/>
        <v>2100</v>
      </c>
      <c r="H140" s="46">
        <f t="shared" si="33"/>
        <v>2100</v>
      </c>
      <c r="I140" s="46">
        <f t="shared" si="33"/>
        <v>2100</v>
      </c>
      <c r="J140" s="46">
        <f t="shared" si="33"/>
        <v>2100</v>
      </c>
      <c r="K140" s="46">
        <f t="shared" si="33"/>
        <v>2100</v>
      </c>
      <c r="L140" s="46">
        <f t="shared" si="33"/>
        <v>2100</v>
      </c>
      <c r="M140" s="46">
        <f t="shared" si="33"/>
        <v>2100</v>
      </c>
      <c r="N140" s="46">
        <f t="shared" si="33"/>
        <v>2100</v>
      </c>
      <c r="O140" s="46">
        <f t="shared" si="33"/>
        <v>2100</v>
      </c>
      <c r="P140" s="46">
        <f t="shared" si="33"/>
        <v>2100</v>
      </c>
      <c r="Q140" s="46">
        <f t="shared" si="33"/>
        <v>2100</v>
      </c>
      <c r="R140" s="46">
        <f t="shared" si="33"/>
        <v>2100</v>
      </c>
      <c r="S140" s="46">
        <f t="shared" si="33"/>
        <v>2100</v>
      </c>
      <c r="T140" s="46">
        <f t="shared" si="33"/>
        <v>2100</v>
      </c>
      <c r="U140" s="46">
        <f t="shared" si="33"/>
        <v>2100</v>
      </c>
      <c r="V140" s="46">
        <f t="shared" si="33"/>
        <v>2100</v>
      </c>
      <c r="W140" s="46">
        <f t="shared" si="33"/>
        <v>2100</v>
      </c>
      <c r="X140" s="46">
        <f t="shared" si="33"/>
        <v>2100</v>
      </c>
      <c r="Y140" s="46">
        <f t="shared" si="33"/>
        <v>2100</v>
      </c>
      <c r="Z140" s="46">
        <f t="shared" si="33"/>
        <v>2100</v>
      </c>
      <c r="AA140" s="46">
        <f t="shared" si="33"/>
        <v>2100</v>
      </c>
      <c r="AB140" s="46">
        <f t="shared" si="33"/>
        <v>2100</v>
      </c>
      <c r="AC140" s="46">
        <f t="shared" si="33"/>
        <v>2100</v>
      </c>
      <c r="AD140" s="46">
        <f t="shared" si="33"/>
        <v>2100</v>
      </c>
      <c r="AE140" s="46">
        <f t="shared" si="33"/>
        <v>2100</v>
      </c>
      <c r="AF140" s="46">
        <f t="shared" si="33"/>
        <v>2100</v>
      </c>
      <c r="AG140" s="46">
        <f t="shared" si="33"/>
        <v>2100</v>
      </c>
      <c r="AH140" s="46">
        <f t="shared" si="33"/>
        <v>2100</v>
      </c>
      <c r="AI140" s="46">
        <f t="shared" si="33"/>
        <v>2100</v>
      </c>
      <c r="AJ140" s="46">
        <f t="shared" si="33"/>
        <v>2100</v>
      </c>
      <c r="AK140" s="46">
        <f t="shared" si="33"/>
        <v>2100</v>
      </c>
      <c r="AL140" s="46">
        <f t="shared" si="33"/>
        <v>2100</v>
      </c>
      <c r="AM140" s="46">
        <f t="shared" si="33"/>
        <v>2100</v>
      </c>
    </row>
    <row r="141" spans="2:39" x14ac:dyDescent="0.25">
      <c r="B141" t="str">
        <f t="shared" si="29"/>
        <v>Prodotto 4</v>
      </c>
      <c r="C141" s="50">
        <v>0.04</v>
      </c>
      <c r="D141" s="46">
        <f t="shared" si="31"/>
        <v>560</v>
      </c>
      <c r="E141" s="46">
        <f t="shared" si="31"/>
        <v>560</v>
      </c>
      <c r="F141" s="46">
        <f t="shared" ref="F141:AM141" si="34">+F95*$C141</f>
        <v>560</v>
      </c>
      <c r="G141" s="46">
        <f t="shared" si="34"/>
        <v>560</v>
      </c>
      <c r="H141" s="46">
        <f t="shared" si="34"/>
        <v>560</v>
      </c>
      <c r="I141" s="46">
        <f t="shared" si="34"/>
        <v>560</v>
      </c>
      <c r="J141" s="46">
        <f t="shared" si="34"/>
        <v>560</v>
      </c>
      <c r="K141" s="46">
        <f t="shared" si="34"/>
        <v>560</v>
      </c>
      <c r="L141" s="46">
        <f t="shared" si="34"/>
        <v>560</v>
      </c>
      <c r="M141" s="46">
        <f t="shared" si="34"/>
        <v>560</v>
      </c>
      <c r="N141" s="46">
        <f t="shared" si="34"/>
        <v>560</v>
      </c>
      <c r="O141" s="46">
        <f t="shared" si="34"/>
        <v>560</v>
      </c>
      <c r="P141" s="46">
        <f t="shared" si="34"/>
        <v>560</v>
      </c>
      <c r="Q141" s="46">
        <f t="shared" si="34"/>
        <v>560</v>
      </c>
      <c r="R141" s="46">
        <f t="shared" si="34"/>
        <v>560</v>
      </c>
      <c r="S141" s="46">
        <f t="shared" si="34"/>
        <v>560</v>
      </c>
      <c r="T141" s="46">
        <f t="shared" si="34"/>
        <v>560</v>
      </c>
      <c r="U141" s="46">
        <f t="shared" si="34"/>
        <v>560</v>
      </c>
      <c r="V141" s="46">
        <f t="shared" si="34"/>
        <v>560</v>
      </c>
      <c r="W141" s="46">
        <f t="shared" si="34"/>
        <v>560</v>
      </c>
      <c r="X141" s="46">
        <f t="shared" si="34"/>
        <v>560</v>
      </c>
      <c r="Y141" s="46">
        <f t="shared" si="34"/>
        <v>560</v>
      </c>
      <c r="Z141" s="46">
        <f t="shared" si="34"/>
        <v>560</v>
      </c>
      <c r="AA141" s="46">
        <f t="shared" si="34"/>
        <v>560</v>
      </c>
      <c r="AB141" s="46">
        <f t="shared" si="34"/>
        <v>560</v>
      </c>
      <c r="AC141" s="46">
        <f t="shared" si="34"/>
        <v>560</v>
      </c>
      <c r="AD141" s="46">
        <f t="shared" si="34"/>
        <v>560</v>
      </c>
      <c r="AE141" s="46">
        <f t="shared" si="34"/>
        <v>560</v>
      </c>
      <c r="AF141" s="46">
        <f t="shared" si="34"/>
        <v>560</v>
      </c>
      <c r="AG141" s="46">
        <f t="shared" si="34"/>
        <v>560</v>
      </c>
      <c r="AH141" s="46">
        <f t="shared" si="34"/>
        <v>560</v>
      </c>
      <c r="AI141" s="46">
        <f t="shared" si="34"/>
        <v>560</v>
      </c>
      <c r="AJ141" s="46">
        <f t="shared" si="34"/>
        <v>560</v>
      </c>
      <c r="AK141" s="46">
        <f t="shared" si="34"/>
        <v>560</v>
      </c>
      <c r="AL141" s="46">
        <f t="shared" si="34"/>
        <v>560</v>
      </c>
      <c r="AM141" s="46">
        <f t="shared" si="34"/>
        <v>560</v>
      </c>
    </row>
    <row r="142" spans="2:39" x14ac:dyDescent="0.25">
      <c r="B142" t="str">
        <f t="shared" si="29"/>
        <v>Prodotto 5</v>
      </c>
      <c r="C142" s="50">
        <v>0.21</v>
      </c>
      <c r="D142" s="46">
        <f t="shared" si="31"/>
        <v>420</v>
      </c>
      <c r="E142" s="46">
        <f t="shared" si="31"/>
        <v>420</v>
      </c>
      <c r="F142" s="46">
        <f t="shared" ref="F142:AM142" si="35">+F96*$C142</f>
        <v>420</v>
      </c>
      <c r="G142" s="46">
        <f t="shared" si="35"/>
        <v>420</v>
      </c>
      <c r="H142" s="46">
        <f t="shared" si="35"/>
        <v>420</v>
      </c>
      <c r="I142" s="46">
        <f t="shared" si="35"/>
        <v>420</v>
      </c>
      <c r="J142" s="46">
        <f t="shared" si="35"/>
        <v>420</v>
      </c>
      <c r="K142" s="46">
        <f t="shared" si="35"/>
        <v>420</v>
      </c>
      <c r="L142" s="46">
        <f t="shared" si="35"/>
        <v>420</v>
      </c>
      <c r="M142" s="46">
        <f t="shared" si="35"/>
        <v>420</v>
      </c>
      <c r="N142" s="46">
        <f t="shared" si="35"/>
        <v>420</v>
      </c>
      <c r="O142" s="46">
        <f t="shared" si="35"/>
        <v>420</v>
      </c>
      <c r="P142" s="46">
        <f t="shared" si="35"/>
        <v>420</v>
      </c>
      <c r="Q142" s="46">
        <f t="shared" si="35"/>
        <v>420</v>
      </c>
      <c r="R142" s="46">
        <f t="shared" si="35"/>
        <v>420</v>
      </c>
      <c r="S142" s="46">
        <f t="shared" si="35"/>
        <v>420</v>
      </c>
      <c r="T142" s="46">
        <f t="shared" si="35"/>
        <v>420</v>
      </c>
      <c r="U142" s="46">
        <f t="shared" si="35"/>
        <v>420</v>
      </c>
      <c r="V142" s="46">
        <f t="shared" si="35"/>
        <v>420</v>
      </c>
      <c r="W142" s="46">
        <f t="shared" si="35"/>
        <v>420</v>
      </c>
      <c r="X142" s="46">
        <f t="shared" si="35"/>
        <v>420</v>
      </c>
      <c r="Y142" s="46">
        <f t="shared" si="35"/>
        <v>420</v>
      </c>
      <c r="Z142" s="46">
        <f t="shared" si="35"/>
        <v>420</v>
      </c>
      <c r="AA142" s="46">
        <f t="shared" si="35"/>
        <v>420</v>
      </c>
      <c r="AB142" s="46">
        <f t="shared" si="35"/>
        <v>420</v>
      </c>
      <c r="AC142" s="46">
        <f t="shared" si="35"/>
        <v>420</v>
      </c>
      <c r="AD142" s="46">
        <f t="shared" si="35"/>
        <v>420</v>
      </c>
      <c r="AE142" s="46">
        <f t="shared" si="35"/>
        <v>420</v>
      </c>
      <c r="AF142" s="46">
        <f t="shared" si="35"/>
        <v>420</v>
      </c>
      <c r="AG142" s="46">
        <f t="shared" si="35"/>
        <v>420</v>
      </c>
      <c r="AH142" s="46">
        <f t="shared" si="35"/>
        <v>420</v>
      </c>
      <c r="AI142" s="46">
        <f t="shared" si="35"/>
        <v>420</v>
      </c>
      <c r="AJ142" s="46">
        <f t="shared" si="35"/>
        <v>420</v>
      </c>
      <c r="AK142" s="46">
        <f t="shared" si="35"/>
        <v>420</v>
      </c>
      <c r="AL142" s="46">
        <f t="shared" si="35"/>
        <v>420</v>
      </c>
      <c r="AM142" s="46">
        <f t="shared" si="35"/>
        <v>420</v>
      </c>
    </row>
    <row r="143" spans="2:39" x14ac:dyDescent="0.25">
      <c r="B143" t="str">
        <f t="shared" si="29"/>
        <v>Prodotto 6</v>
      </c>
      <c r="C143" s="50">
        <v>0.1</v>
      </c>
      <c r="D143" s="46">
        <f t="shared" si="31"/>
        <v>1800</v>
      </c>
      <c r="E143" s="46">
        <f t="shared" si="31"/>
        <v>1800</v>
      </c>
      <c r="F143" s="46">
        <f t="shared" ref="F143:AM143" si="36">+F97*$C143</f>
        <v>1800</v>
      </c>
      <c r="G143" s="46">
        <f t="shared" si="36"/>
        <v>1800</v>
      </c>
      <c r="H143" s="46">
        <f t="shared" si="36"/>
        <v>1800</v>
      </c>
      <c r="I143" s="46">
        <f t="shared" si="36"/>
        <v>1800</v>
      </c>
      <c r="J143" s="46">
        <f t="shared" si="36"/>
        <v>1800</v>
      </c>
      <c r="K143" s="46">
        <f t="shared" si="36"/>
        <v>1800</v>
      </c>
      <c r="L143" s="46">
        <f t="shared" si="36"/>
        <v>1800</v>
      </c>
      <c r="M143" s="46">
        <f t="shared" si="36"/>
        <v>1800</v>
      </c>
      <c r="N143" s="46">
        <f t="shared" si="36"/>
        <v>1800</v>
      </c>
      <c r="O143" s="46">
        <f t="shared" si="36"/>
        <v>1800</v>
      </c>
      <c r="P143" s="46">
        <f t="shared" si="36"/>
        <v>1800</v>
      </c>
      <c r="Q143" s="46">
        <f t="shared" si="36"/>
        <v>1800</v>
      </c>
      <c r="R143" s="46">
        <f t="shared" si="36"/>
        <v>1800</v>
      </c>
      <c r="S143" s="46">
        <f t="shared" si="36"/>
        <v>1800</v>
      </c>
      <c r="T143" s="46">
        <f t="shared" si="36"/>
        <v>1800</v>
      </c>
      <c r="U143" s="46">
        <f t="shared" si="36"/>
        <v>1800</v>
      </c>
      <c r="V143" s="46">
        <f t="shared" si="36"/>
        <v>1800</v>
      </c>
      <c r="W143" s="46">
        <f t="shared" si="36"/>
        <v>1800</v>
      </c>
      <c r="X143" s="46">
        <f t="shared" si="36"/>
        <v>1800</v>
      </c>
      <c r="Y143" s="46">
        <f t="shared" si="36"/>
        <v>1800</v>
      </c>
      <c r="Z143" s="46">
        <f t="shared" si="36"/>
        <v>1800</v>
      </c>
      <c r="AA143" s="46">
        <f t="shared" si="36"/>
        <v>1800</v>
      </c>
      <c r="AB143" s="46">
        <f t="shared" si="36"/>
        <v>1800</v>
      </c>
      <c r="AC143" s="46">
        <f t="shared" si="36"/>
        <v>1800</v>
      </c>
      <c r="AD143" s="46">
        <f t="shared" si="36"/>
        <v>1800</v>
      </c>
      <c r="AE143" s="46">
        <f t="shared" si="36"/>
        <v>1800</v>
      </c>
      <c r="AF143" s="46">
        <f t="shared" si="36"/>
        <v>1800</v>
      </c>
      <c r="AG143" s="46">
        <f t="shared" si="36"/>
        <v>1800</v>
      </c>
      <c r="AH143" s="46">
        <f t="shared" si="36"/>
        <v>1800</v>
      </c>
      <c r="AI143" s="46">
        <f t="shared" si="36"/>
        <v>1800</v>
      </c>
      <c r="AJ143" s="46">
        <f t="shared" si="36"/>
        <v>1800</v>
      </c>
      <c r="AK143" s="46">
        <f t="shared" si="36"/>
        <v>1800</v>
      </c>
      <c r="AL143" s="46">
        <f t="shared" si="36"/>
        <v>1800</v>
      </c>
      <c r="AM143" s="46">
        <f t="shared" si="36"/>
        <v>1800</v>
      </c>
    </row>
    <row r="144" spans="2:39" x14ac:dyDescent="0.25">
      <c r="B144" t="str">
        <f t="shared" si="29"/>
        <v>Prodotto 7</v>
      </c>
      <c r="C144" s="50">
        <v>0.04</v>
      </c>
      <c r="D144" s="46">
        <f t="shared" si="31"/>
        <v>1120</v>
      </c>
      <c r="E144" s="46">
        <f t="shared" si="31"/>
        <v>1120</v>
      </c>
      <c r="F144" s="46">
        <f t="shared" ref="F144:AM144" si="37">+F98*$C144</f>
        <v>1120</v>
      </c>
      <c r="G144" s="46">
        <f t="shared" si="37"/>
        <v>1120</v>
      </c>
      <c r="H144" s="46">
        <f t="shared" si="37"/>
        <v>1120</v>
      </c>
      <c r="I144" s="46">
        <f t="shared" si="37"/>
        <v>1120</v>
      </c>
      <c r="J144" s="46">
        <f t="shared" si="37"/>
        <v>1120</v>
      </c>
      <c r="K144" s="46">
        <f t="shared" si="37"/>
        <v>1120</v>
      </c>
      <c r="L144" s="46">
        <f t="shared" si="37"/>
        <v>1120</v>
      </c>
      <c r="M144" s="46">
        <f t="shared" si="37"/>
        <v>1120</v>
      </c>
      <c r="N144" s="46">
        <f t="shared" si="37"/>
        <v>1120</v>
      </c>
      <c r="O144" s="46">
        <f t="shared" si="37"/>
        <v>1120</v>
      </c>
      <c r="P144" s="46">
        <f t="shared" si="37"/>
        <v>1120</v>
      </c>
      <c r="Q144" s="46">
        <f t="shared" si="37"/>
        <v>1120</v>
      </c>
      <c r="R144" s="46">
        <f t="shared" si="37"/>
        <v>1120</v>
      </c>
      <c r="S144" s="46">
        <f t="shared" si="37"/>
        <v>1120</v>
      </c>
      <c r="T144" s="46">
        <f t="shared" si="37"/>
        <v>1120</v>
      </c>
      <c r="U144" s="46">
        <f t="shared" si="37"/>
        <v>1120</v>
      </c>
      <c r="V144" s="46">
        <f t="shared" si="37"/>
        <v>1120</v>
      </c>
      <c r="W144" s="46">
        <f t="shared" si="37"/>
        <v>1120</v>
      </c>
      <c r="X144" s="46">
        <f t="shared" si="37"/>
        <v>1120</v>
      </c>
      <c r="Y144" s="46">
        <f t="shared" si="37"/>
        <v>1120</v>
      </c>
      <c r="Z144" s="46">
        <f t="shared" si="37"/>
        <v>1120</v>
      </c>
      <c r="AA144" s="46">
        <f t="shared" si="37"/>
        <v>1120</v>
      </c>
      <c r="AB144" s="46">
        <f t="shared" si="37"/>
        <v>1120</v>
      </c>
      <c r="AC144" s="46">
        <f t="shared" si="37"/>
        <v>1120</v>
      </c>
      <c r="AD144" s="46">
        <f t="shared" si="37"/>
        <v>1120</v>
      </c>
      <c r="AE144" s="46">
        <f t="shared" si="37"/>
        <v>1120</v>
      </c>
      <c r="AF144" s="46">
        <f t="shared" si="37"/>
        <v>1120</v>
      </c>
      <c r="AG144" s="46">
        <f t="shared" si="37"/>
        <v>1120</v>
      </c>
      <c r="AH144" s="46">
        <f t="shared" si="37"/>
        <v>1120</v>
      </c>
      <c r="AI144" s="46">
        <f t="shared" si="37"/>
        <v>1120</v>
      </c>
      <c r="AJ144" s="46">
        <f t="shared" si="37"/>
        <v>1120</v>
      </c>
      <c r="AK144" s="46">
        <f t="shared" si="37"/>
        <v>1120</v>
      </c>
      <c r="AL144" s="46">
        <f t="shared" si="37"/>
        <v>1120</v>
      </c>
      <c r="AM144" s="46">
        <f t="shared" si="37"/>
        <v>1120</v>
      </c>
    </row>
    <row r="145" spans="2:39" x14ac:dyDescent="0.25">
      <c r="B145" t="str">
        <f t="shared" si="29"/>
        <v>Prodotto 8</v>
      </c>
      <c r="C145" s="50">
        <v>0.21</v>
      </c>
      <c r="D145" s="46">
        <f t="shared" si="31"/>
        <v>1680</v>
      </c>
      <c r="E145" s="46">
        <f t="shared" si="31"/>
        <v>1680</v>
      </c>
      <c r="F145" s="46">
        <f t="shared" ref="F145:AM145" si="38">+F99*$C145</f>
        <v>1680</v>
      </c>
      <c r="G145" s="46">
        <f t="shared" si="38"/>
        <v>1680</v>
      </c>
      <c r="H145" s="46">
        <f t="shared" si="38"/>
        <v>1680</v>
      </c>
      <c r="I145" s="46">
        <f t="shared" si="38"/>
        <v>1680</v>
      </c>
      <c r="J145" s="46">
        <f t="shared" si="38"/>
        <v>1680</v>
      </c>
      <c r="K145" s="46">
        <f t="shared" si="38"/>
        <v>1680</v>
      </c>
      <c r="L145" s="46">
        <f t="shared" si="38"/>
        <v>1680</v>
      </c>
      <c r="M145" s="46">
        <f t="shared" si="38"/>
        <v>1680</v>
      </c>
      <c r="N145" s="46">
        <f t="shared" si="38"/>
        <v>1680</v>
      </c>
      <c r="O145" s="46">
        <f t="shared" si="38"/>
        <v>1680</v>
      </c>
      <c r="P145" s="46">
        <f t="shared" si="38"/>
        <v>1680</v>
      </c>
      <c r="Q145" s="46">
        <f t="shared" si="38"/>
        <v>1680</v>
      </c>
      <c r="R145" s="46">
        <f t="shared" si="38"/>
        <v>1680</v>
      </c>
      <c r="S145" s="46">
        <f t="shared" si="38"/>
        <v>1680</v>
      </c>
      <c r="T145" s="46">
        <f t="shared" si="38"/>
        <v>1680</v>
      </c>
      <c r="U145" s="46">
        <f t="shared" si="38"/>
        <v>1680</v>
      </c>
      <c r="V145" s="46">
        <f t="shared" si="38"/>
        <v>1680</v>
      </c>
      <c r="W145" s="46">
        <f t="shared" si="38"/>
        <v>1680</v>
      </c>
      <c r="X145" s="46">
        <f t="shared" si="38"/>
        <v>1680</v>
      </c>
      <c r="Y145" s="46">
        <f t="shared" si="38"/>
        <v>1680</v>
      </c>
      <c r="Z145" s="46">
        <f t="shared" si="38"/>
        <v>1680</v>
      </c>
      <c r="AA145" s="46">
        <f t="shared" si="38"/>
        <v>1680</v>
      </c>
      <c r="AB145" s="46">
        <f t="shared" si="38"/>
        <v>1680</v>
      </c>
      <c r="AC145" s="46">
        <f t="shared" si="38"/>
        <v>1680</v>
      </c>
      <c r="AD145" s="46">
        <f t="shared" si="38"/>
        <v>1680</v>
      </c>
      <c r="AE145" s="46">
        <f t="shared" si="38"/>
        <v>1680</v>
      </c>
      <c r="AF145" s="46">
        <f t="shared" si="38"/>
        <v>1680</v>
      </c>
      <c r="AG145" s="46">
        <f t="shared" si="38"/>
        <v>1680</v>
      </c>
      <c r="AH145" s="46">
        <f t="shared" si="38"/>
        <v>1680</v>
      </c>
      <c r="AI145" s="46">
        <f t="shared" si="38"/>
        <v>1680</v>
      </c>
      <c r="AJ145" s="46">
        <f t="shared" si="38"/>
        <v>1680</v>
      </c>
      <c r="AK145" s="46">
        <f t="shared" si="38"/>
        <v>1680</v>
      </c>
      <c r="AL145" s="46">
        <f t="shared" si="38"/>
        <v>1680</v>
      </c>
      <c r="AM145" s="46">
        <f t="shared" si="38"/>
        <v>1680</v>
      </c>
    </row>
    <row r="146" spans="2:39" x14ac:dyDescent="0.25">
      <c r="B146" t="str">
        <f t="shared" si="29"/>
        <v>Prodotto 9</v>
      </c>
      <c r="C146" s="50">
        <v>0.21</v>
      </c>
      <c r="D146" s="46">
        <f t="shared" si="31"/>
        <v>315</v>
      </c>
      <c r="E146" s="46">
        <f t="shared" si="31"/>
        <v>315</v>
      </c>
      <c r="F146" s="46">
        <f t="shared" ref="F146:AM146" si="39">+F100*$C146</f>
        <v>315</v>
      </c>
      <c r="G146" s="46">
        <f t="shared" si="39"/>
        <v>315</v>
      </c>
      <c r="H146" s="46">
        <f t="shared" si="39"/>
        <v>315</v>
      </c>
      <c r="I146" s="46">
        <f t="shared" si="39"/>
        <v>315</v>
      </c>
      <c r="J146" s="46">
        <f t="shared" si="39"/>
        <v>315</v>
      </c>
      <c r="K146" s="46">
        <f t="shared" si="39"/>
        <v>315</v>
      </c>
      <c r="L146" s="46">
        <f t="shared" si="39"/>
        <v>315</v>
      </c>
      <c r="M146" s="46">
        <f t="shared" si="39"/>
        <v>315</v>
      </c>
      <c r="N146" s="46">
        <f t="shared" si="39"/>
        <v>315</v>
      </c>
      <c r="O146" s="46">
        <f t="shared" si="39"/>
        <v>315</v>
      </c>
      <c r="P146" s="46">
        <f t="shared" si="39"/>
        <v>315</v>
      </c>
      <c r="Q146" s="46">
        <f t="shared" si="39"/>
        <v>315</v>
      </c>
      <c r="R146" s="46">
        <f t="shared" si="39"/>
        <v>315</v>
      </c>
      <c r="S146" s="46">
        <f t="shared" si="39"/>
        <v>315</v>
      </c>
      <c r="T146" s="46">
        <f t="shared" si="39"/>
        <v>315</v>
      </c>
      <c r="U146" s="46">
        <f t="shared" si="39"/>
        <v>315</v>
      </c>
      <c r="V146" s="46">
        <f t="shared" si="39"/>
        <v>315</v>
      </c>
      <c r="W146" s="46">
        <f t="shared" si="39"/>
        <v>315</v>
      </c>
      <c r="X146" s="46">
        <f t="shared" si="39"/>
        <v>315</v>
      </c>
      <c r="Y146" s="46">
        <f t="shared" si="39"/>
        <v>315</v>
      </c>
      <c r="Z146" s="46">
        <f t="shared" si="39"/>
        <v>315</v>
      </c>
      <c r="AA146" s="46">
        <f t="shared" si="39"/>
        <v>315</v>
      </c>
      <c r="AB146" s="46">
        <f t="shared" si="39"/>
        <v>315</v>
      </c>
      <c r="AC146" s="46">
        <f t="shared" si="39"/>
        <v>315</v>
      </c>
      <c r="AD146" s="46">
        <f t="shared" si="39"/>
        <v>315</v>
      </c>
      <c r="AE146" s="46">
        <f t="shared" si="39"/>
        <v>315</v>
      </c>
      <c r="AF146" s="46">
        <f t="shared" si="39"/>
        <v>315</v>
      </c>
      <c r="AG146" s="46">
        <f t="shared" si="39"/>
        <v>315</v>
      </c>
      <c r="AH146" s="46">
        <f t="shared" si="39"/>
        <v>315</v>
      </c>
      <c r="AI146" s="46">
        <f t="shared" si="39"/>
        <v>315</v>
      </c>
      <c r="AJ146" s="46">
        <f t="shared" si="39"/>
        <v>315</v>
      </c>
      <c r="AK146" s="46">
        <f t="shared" si="39"/>
        <v>315</v>
      </c>
      <c r="AL146" s="46">
        <f t="shared" si="39"/>
        <v>315</v>
      </c>
      <c r="AM146" s="46">
        <f t="shared" si="39"/>
        <v>315</v>
      </c>
    </row>
    <row r="147" spans="2:39" x14ac:dyDescent="0.25">
      <c r="B147" t="str">
        <f t="shared" si="29"/>
        <v>Prodotto 10</v>
      </c>
      <c r="C147" s="50">
        <v>0.21</v>
      </c>
      <c r="D147" s="46">
        <f t="shared" si="31"/>
        <v>5040</v>
      </c>
      <c r="E147" s="46">
        <f t="shared" si="31"/>
        <v>5040</v>
      </c>
      <c r="F147" s="46">
        <f t="shared" ref="F147:AM147" si="40">+F101*$C147</f>
        <v>5040</v>
      </c>
      <c r="G147" s="46">
        <f t="shared" si="40"/>
        <v>5040</v>
      </c>
      <c r="H147" s="46">
        <f t="shared" si="40"/>
        <v>5040</v>
      </c>
      <c r="I147" s="46">
        <f t="shared" si="40"/>
        <v>5040</v>
      </c>
      <c r="J147" s="46">
        <f t="shared" si="40"/>
        <v>5040</v>
      </c>
      <c r="K147" s="46">
        <f t="shared" si="40"/>
        <v>5040</v>
      </c>
      <c r="L147" s="46">
        <f t="shared" si="40"/>
        <v>5040</v>
      </c>
      <c r="M147" s="46">
        <f t="shared" si="40"/>
        <v>5040</v>
      </c>
      <c r="N147" s="46">
        <f t="shared" si="40"/>
        <v>5040</v>
      </c>
      <c r="O147" s="46">
        <f t="shared" si="40"/>
        <v>5040</v>
      </c>
      <c r="P147" s="46">
        <f t="shared" si="40"/>
        <v>5040</v>
      </c>
      <c r="Q147" s="46">
        <f t="shared" si="40"/>
        <v>5040</v>
      </c>
      <c r="R147" s="46">
        <f t="shared" si="40"/>
        <v>5040</v>
      </c>
      <c r="S147" s="46">
        <f t="shared" si="40"/>
        <v>5040</v>
      </c>
      <c r="T147" s="46">
        <f t="shared" si="40"/>
        <v>5040</v>
      </c>
      <c r="U147" s="46">
        <f t="shared" si="40"/>
        <v>5040</v>
      </c>
      <c r="V147" s="46">
        <f t="shared" si="40"/>
        <v>5040</v>
      </c>
      <c r="W147" s="46">
        <f t="shared" si="40"/>
        <v>5040</v>
      </c>
      <c r="X147" s="46">
        <f t="shared" si="40"/>
        <v>5040</v>
      </c>
      <c r="Y147" s="46">
        <f t="shared" si="40"/>
        <v>5040</v>
      </c>
      <c r="Z147" s="46">
        <f t="shared" si="40"/>
        <v>5040</v>
      </c>
      <c r="AA147" s="46">
        <f t="shared" si="40"/>
        <v>5040</v>
      </c>
      <c r="AB147" s="46">
        <f t="shared" si="40"/>
        <v>5040</v>
      </c>
      <c r="AC147" s="46">
        <f t="shared" si="40"/>
        <v>5040</v>
      </c>
      <c r="AD147" s="46">
        <f t="shared" si="40"/>
        <v>5040</v>
      </c>
      <c r="AE147" s="46">
        <f t="shared" si="40"/>
        <v>5040</v>
      </c>
      <c r="AF147" s="46">
        <f t="shared" si="40"/>
        <v>5040</v>
      </c>
      <c r="AG147" s="46">
        <f t="shared" si="40"/>
        <v>5040</v>
      </c>
      <c r="AH147" s="46">
        <f t="shared" si="40"/>
        <v>5040</v>
      </c>
      <c r="AI147" s="46">
        <f t="shared" si="40"/>
        <v>5040</v>
      </c>
      <c r="AJ147" s="46">
        <f t="shared" si="40"/>
        <v>5040</v>
      </c>
      <c r="AK147" s="46">
        <f t="shared" si="40"/>
        <v>5040</v>
      </c>
      <c r="AL147" s="46">
        <f t="shared" si="40"/>
        <v>5040</v>
      </c>
      <c r="AM147" s="46">
        <f t="shared" si="40"/>
        <v>5040</v>
      </c>
    </row>
    <row r="148" spans="2:39" x14ac:dyDescent="0.25">
      <c r="B148" t="str">
        <f t="shared" si="29"/>
        <v>Prodotto 11</v>
      </c>
      <c r="C148" s="50">
        <v>0.1</v>
      </c>
      <c r="D148" s="46">
        <f t="shared" si="31"/>
        <v>1200</v>
      </c>
      <c r="E148" s="46">
        <f t="shared" si="31"/>
        <v>1200</v>
      </c>
      <c r="F148" s="46">
        <f t="shared" ref="F148:AM148" si="41">+F102*$C148</f>
        <v>1200</v>
      </c>
      <c r="G148" s="46">
        <f t="shared" si="41"/>
        <v>1200</v>
      </c>
      <c r="H148" s="46">
        <f t="shared" si="41"/>
        <v>1200</v>
      </c>
      <c r="I148" s="46">
        <f t="shared" si="41"/>
        <v>1200</v>
      </c>
      <c r="J148" s="46">
        <f t="shared" si="41"/>
        <v>1200</v>
      </c>
      <c r="K148" s="46">
        <f t="shared" si="41"/>
        <v>1200</v>
      </c>
      <c r="L148" s="46">
        <f t="shared" si="41"/>
        <v>1200</v>
      </c>
      <c r="M148" s="46">
        <f t="shared" si="41"/>
        <v>1200</v>
      </c>
      <c r="N148" s="46">
        <f t="shared" si="41"/>
        <v>1200</v>
      </c>
      <c r="O148" s="46">
        <f t="shared" si="41"/>
        <v>1200</v>
      </c>
      <c r="P148" s="46">
        <f t="shared" si="41"/>
        <v>1200</v>
      </c>
      <c r="Q148" s="46">
        <f t="shared" si="41"/>
        <v>1200</v>
      </c>
      <c r="R148" s="46">
        <f t="shared" si="41"/>
        <v>1200</v>
      </c>
      <c r="S148" s="46">
        <f t="shared" si="41"/>
        <v>1200</v>
      </c>
      <c r="T148" s="46">
        <f t="shared" si="41"/>
        <v>1200</v>
      </c>
      <c r="U148" s="46">
        <f t="shared" si="41"/>
        <v>1200</v>
      </c>
      <c r="V148" s="46">
        <f t="shared" si="41"/>
        <v>1200</v>
      </c>
      <c r="W148" s="46">
        <f t="shared" si="41"/>
        <v>1200</v>
      </c>
      <c r="X148" s="46">
        <f t="shared" si="41"/>
        <v>1200</v>
      </c>
      <c r="Y148" s="46">
        <f t="shared" si="41"/>
        <v>1200</v>
      </c>
      <c r="Z148" s="46">
        <f t="shared" si="41"/>
        <v>1200</v>
      </c>
      <c r="AA148" s="46">
        <f t="shared" si="41"/>
        <v>1200</v>
      </c>
      <c r="AB148" s="46">
        <f t="shared" si="41"/>
        <v>1200</v>
      </c>
      <c r="AC148" s="46">
        <f t="shared" si="41"/>
        <v>1200</v>
      </c>
      <c r="AD148" s="46">
        <f t="shared" si="41"/>
        <v>1200</v>
      </c>
      <c r="AE148" s="46">
        <f t="shared" si="41"/>
        <v>1200</v>
      </c>
      <c r="AF148" s="46">
        <f t="shared" si="41"/>
        <v>1200</v>
      </c>
      <c r="AG148" s="46">
        <f t="shared" si="41"/>
        <v>1200</v>
      </c>
      <c r="AH148" s="46">
        <f t="shared" si="41"/>
        <v>1200</v>
      </c>
      <c r="AI148" s="46">
        <f t="shared" si="41"/>
        <v>1200</v>
      </c>
      <c r="AJ148" s="46">
        <f t="shared" si="41"/>
        <v>1200</v>
      </c>
      <c r="AK148" s="46">
        <f t="shared" si="41"/>
        <v>1200</v>
      </c>
      <c r="AL148" s="46">
        <f t="shared" si="41"/>
        <v>1200</v>
      </c>
      <c r="AM148" s="46">
        <f t="shared" si="41"/>
        <v>1200</v>
      </c>
    </row>
    <row r="149" spans="2:39" x14ac:dyDescent="0.25">
      <c r="B149" t="str">
        <f t="shared" si="29"/>
        <v>Prodotto 12</v>
      </c>
      <c r="C149" s="50">
        <v>0.21</v>
      </c>
      <c r="D149" s="46">
        <f t="shared" si="31"/>
        <v>2100</v>
      </c>
      <c r="E149" s="46">
        <f t="shared" si="31"/>
        <v>2100</v>
      </c>
      <c r="F149" s="46">
        <f t="shared" ref="F149:AM149" si="42">+F103*$C149</f>
        <v>2100</v>
      </c>
      <c r="G149" s="46">
        <f t="shared" si="42"/>
        <v>2100</v>
      </c>
      <c r="H149" s="46">
        <f t="shared" si="42"/>
        <v>2100</v>
      </c>
      <c r="I149" s="46">
        <f t="shared" si="42"/>
        <v>2100</v>
      </c>
      <c r="J149" s="46">
        <f t="shared" si="42"/>
        <v>2100</v>
      </c>
      <c r="K149" s="46">
        <f t="shared" si="42"/>
        <v>2100</v>
      </c>
      <c r="L149" s="46">
        <f t="shared" si="42"/>
        <v>2100</v>
      </c>
      <c r="M149" s="46">
        <f t="shared" si="42"/>
        <v>2100</v>
      </c>
      <c r="N149" s="46">
        <f t="shared" si="42"/>
        <v>2100</v>
      </c>
      <c r="O149" s="46">
        <f t="shared" si="42"/>
        <v>2100</v>
      </c>
      <c r="P149" s="46">
        <f t="shared" si="42"/>
        <v>2100</v>
      </c>
      <c r="Q149" s="46">
        <f t="shared" si="42"/>
        <v>2100</v>
      </c>
      <c r="R149" s="46">
        <f t="shared" si="42"/>
        <v>2100</v>
      </c>
      <c r="S149" s="46">
        <f t="shared" si="42"/>
        <v>2100</v>
      </c>
      <c r="T149" s="46">
        <f t="shared" si="42"/>
        <v>2100</v>
      </c>
      <c r="U149" s="46">
        <f t="shared" si="42"/>
        <v>2100</v>
      </c>
      <c r="V149" s="46">
        <f t="shared" si="42"/>
        <v>2100</v>
      </c>
      <c r="W149" s="46">
        <f t="shared" si="42"/>
        <v>2100</v>
      </c>
      <c r="X149" s="46">
        <f t="shared" si="42"/>
        <v>2100</v>
      </c>
      <c r="Y149" s="46">
        <f t="shared" si="42"/>
        <v>2100</v>
      </c>
      <c r="Z149" s="46">
        <f t="shared" si="42"/>
        <v>2100</v>
      </c>
      <c r="AA149" s="46">
        <f t="shared" si="42"/>
        <v>2100</v>
      </c>
      <c r="AB149" s="46">
        <f t="shared" si="42"/>
        <v>2100</v>
      </c>
      <c r="AC149" s="46">
        <f t="shared" si="42"/>
        <v>2100</v>
      </c>
      <c r="AD149" s="46">
        <f t="shared" si="42"/>
        <v>2100</v>
      </c>
      <c r="AE149" s="46">
        <f t="shared" si="42"/>
        <v>2100</v>
      </c>
      <c r="AF149" s="46">
        <f t="shared" si="42"/>
        <v>2100</v>
      </c>
      <c r="AG149" s="46">
        <f t="shared" si="42"/>
        <v>2100</v>
      </c>
      <c r="AH149" s="46">
        <f t="shared" si="42"/>
        <v>2100</v>
      </c>
      <c r="AI149" s="46">
        <f t="shared" si="42"/>
        <v>2100</v>
      </c>
      <c r="AJ149" s="46">
        <f t="shared" si="42"/>
        <v>2100</v>
      </c>
      <c r="AK149" s="46">
        <f t="shared" si="42"/>
        <v>2100</v>
      </c>
      <c r="AL149" s="46">
        <f t="shared" si="42"/>
        <v>2100</v>
      </c>
      <c r="AM149" s="46">
        <f t="shared" si="42"/>
        <v>2100</v>
      </c>
    </row>
    <row r="150" spans="2:39" x14ac:dyDescent="0.25">
      <c r="B150" t="str">
        <f t="shared" si="29"/>
        <v>Prodotto 13</v>
      </c>
      <c r="C150" s="50">
        <v>0.1</v>
      </c>
      <c r="D150" s="46">
        <f t="shared" si="31"/>
        <v>1000</v>
      </c>
      <c r="E150" s="46">
        <f t="shared" si="31"/>
        <v>1000</v>
      </c>
      <c r="F150" s="46">
        <f t="shared" ref="F150:AM150" si="43">+F104*$C150</f>
        <v>1000</v>
      </c>
      <c r="G150" s="46">
        <f t="shared" si="43"/>
        <v>1000</v>
      </c>
      <c r="H150" s="46">
        <f t="shared" si="43"/>
        <v>1000</v>
      </c>
      <c r="I150" s="46">
        <f t="shared" si="43"/>
        <v>1000</v>
      </c>
      <c r="J150" s="46">
        <f t="shared" si="43"/>
        <v>1000</v>
      </c>
      <c r="K150" s="46">
        <f t="shared" si="43"/>
        <v>1000</v>
      </c>
      <c r="L150" s="46">
        <f t="shared" si="43"/>
        <v>1000</v>
      </c>
      <c r="M150" s="46">
        <f t="shared" si="43"/>
        <v>1000</v>
      </c>
      <c r="N150" s="46">
        <f t="shared" si="43"/>
        <v>1000</v>
      </c>
      <c r="O150" s="46">
        <f t="shared" si="43"/>
        <v>1000</v>
      </c>
      <c r="P150" s="46">
        <f t="shared" si="43"/>
        <v>1000</v>
      </c>
      <c r="Q150" s="46">
        <f t="shared" si="43"/>
        <v>1000</v>
      </c>
      <c r="R150" s="46">
        <f t="shared" si="43"/>
        <v>1000</v>
      </c>
      <c r="S150" s="46">
        <f t="shared" si="43"/>
        <v>1000</v>
      </c>
      <c r="T150" s="46">
        <f t="shared" si="43"/>
        <v>1000</v>
      </c>
      <c r="U150" s="46">
        <f t="shared" si="43"/>
        <v>1000</v>
      </c>
      <c r="V150" s="46">
        <f t="shared" si="43"/>
        <v>1000</v>
      </c>
      <c r="W150" s="46">
        <f t="shared" si="43"/>
        <v>1000</v>
      </c>
      <c r="X150" s="46">
        <f t="shared" si="43"/>
        <v>1000</v>
      </c>
      <c r="Y150" s="46">
        <f t="shared" si="43"/>
        <v>1000</v>
      </c>
      <c r="Z150" s="46">
        <f t="shared" si="43"/>
        <v>1000</v>
      </c>
      <c r="AA150" s="46">
        <f t="shared" si="43"/>
        <v>1000</v>
      </c>
      <c r="AB150" s="46">
        <f t="shared" si="43"/>
        <v>1000</v>
      </c>
      <c r="AC150" s="46">
        <f t="shared" si="43"/>
        <v>1000</v>
      </c>
      <c r="AD150" s="46">
        <f t="shared" si="43"/>
        <v>1000</v>
      </c>
      <c r="AE150" s="46">
        <f t="shared" si="43"/>
        <v>1000</v>
      </c>
      <c r="AF150" s="46">
        <f t="shared" si="43"/>
        <v>1000</v>
      </c>
      <c r="AG150" s="46">
        <f t="shared" si="43"/>
        <v>1000</v>
      </c>
      <c r="AH150" s="46">
        <f t="shared" si="43"/>
        <v>1000</v>
      </c>
      <c r="AI150" s="46">
        <f t="shared" si="43"/>
        <v>1000</v>
      </c>
      <c r="AJ150" s="46">
        <f t="shared" si="43"/>
        <v>1000</v>
      </c>
      <c r="AK150" s="46">
        <f t="shared" si="43"/>
        <v>1000</v>
      </c>
      <c r="AL150" s="46">
        <f t="shared" si="43"/>
        <v>1000</v>
      </c>
      <c r="AM150" s="46">
        <f t="shared" si="43"/>
        <v>1000</v>
      </c>
    </row>
    <row r="151" spans="2:39" x14ac:dyDescent="0.25">
      <c r="B151" t="str">
        <f t="shared" si="29"/>
        <v>Prodotto 14</v>
      </c>
      <c r="C151" s="50">
        <v>0.1</v>
      </c>
      <c r="D151" s="46">
        <f t="shared" si="31"/>
        <v>350</v>
      </c>
      <c r="E151" s="46">
        <f t="shared" si="31"/>
        <v>350</v>
      </c>
      <c r="F151" s="46">
        <f t="shared" ref="F151:AM151" si="44">+F105*$C151</f>
        <v>350</v>
      </c>
      <c r="G151" s="46">
        <f t="shared" si="44"/>
        <v>350</v>
      </c>
      <c r="H151" s="46">
        <f t="shared" si="44"/>
        <v>350</v>
      </c>
      <c r="I151" s="46">
        <f t="shared" si="44"/>
        <v>350</v>
      </c>
      <c r="J151" s="46">
        <f t="shared" si="44"/>
        <v>350</v>
      </c>
      <c r="K151" s="46">
        <f t="shared" si="44"/>
        <v>350</v>
      </c>
      <c r="L151" s="46">
        <f t="shared" si="44"/>
        <v>350</v>
      </c>
      <c r="M151" s="46">
        <f t="shared" si="44"/>
        <v>350</v>
      </c>
      <c r="N151" s="46">
        <f t="shared" si="44"/>
        <v>350</v>
      </c>
      <c r="O151" s="46">
        <f t="shared" si="44"/>
        <v>350</v>
      </c>
      <c r="P151" s="46">
        <f t="shared" si="44"/>
        <v>350</v>
      </c>
      <c r="Q151" s="46">
        <f t="shared" si="44"/>
        <v>350</v>
      </c>
      <c r="R151" s="46">
        <f t="shared" si="44"/>
        <v>350</v>
      </c>
      <c r="S151" s="46">
        <f t="shared" si="44"/>
        <v>350</v>
      </c>
      <c r="T151" s="46">
        <f t="shared" si="44"/>
        <v>350</v>
      </c>
      <c r="U151" s="46">
        <f t="shared" si="44"/>
        <v>350</v>
      </c>
      <c r="V151" s="46">
        <f t="shared" si="44"/>
        <v>350</v>
      </c>
      <c r="W151" s="46">
        <f t="shared" si="44"/>
        <v>350</v>
      </c>
      <c r="X151" s="46">
        <f t="shared" si="44"/>
        <v>350</v>
      </c>
      <c r="Y151" s="46">
        <f t="shared" si="44"/>
        <v>350</v>
      </c>
      <c r="Z151" s="46">
        <f t="shared" si="44"/>
        <v>350</v>
      </c>
      <c r="AA151" s="46">
        <f t="shared" si="44"/>
        <v>350</v>
      </c>
      <c r="AB151" s="46">
        <f t="shared" si="44"/>
        <v>350</v>
      </c>
      <c r="AC151" s="46">
        <f t="shared" si="44"/>
        <v>350</v>
      </c>
      <c r="AD151" s="46">
        <f t="shared" si="44"/>
        <v>350</v>
      </c>
      <c r="AE151" s="46">
        <f t="shared" si="44"/>
        <v>350</v>
      </c>
      <c r="AF151" s="46">
        <f t="shared" si="44"/>
        <v>350</v>
      </c>
      <c r="AG151" s="46">
        <f t="shared" si="44"/>
        <v>350</v>
      </c>
      <c r="AH151" s="46">
        <f t="shared" si="44"/>
        <v>350</v>
      </c>
      <c r="AI151" s="46">
        <f t="shared" si="44"/>
        <v>350</v>
      </c>
      <c r="AJ151" s="46">
        <f t="shared" si="44"/>
        <v>350</v>
      </c>
      <c r="AK151" s="46">
        <f t="shared" si="44"/>
        <v>350</v>
      </c>
      <c r="AL151" s="46">
        <f t="shared" si="44"/>
        <v>350</v>
      </c>
      <c r="AM151" s="46">
        <f t="shared" si="44"/>
        <v>350</v>
      </c>
    </row>
    <row r="152" spans="2:39" x14ac:dyDescent="0.25">
      <c r="B152" t="str">
        <f t="shared" si="29"/>
        <v>Prodotto 15</v>
      </c>
      <c r="C152" s="50">
        <v>0.21</v>
      </c>
      <c r="D152" s="46">
        <f t="shared" si="31"/>
        <v>420</v>
      </c>
      <c r="E152" s="46">
        <f t="shared" si="31"/>
        <v>420</v>
      </c>
      <c r="F152" s="46">
        <f t="shared" ref="F152:AM152" si="45">+F106*$C152</f>
        <v>420</v>
      </c>
      <c r="G152" s="46">
        <f t="shared" si="45"/>
        <v>420</v>
      </c>
      <c r="H152" s="46">
        <f t="shared" si="45"/>
        <v>420</v>
      </c>
      <c r="I152" s="46">
        <f t="shared" si="45"/>
        <v>420</v>
      </c>
      <c r="J152" s="46">
        <f t="shared" si="45"/>
        <v>420</v>
      </c>
      <c r="K152" s="46">
        <f t="shared" si="45"/>
        <v>420</v>
      </c>
      <c r="L152" s="46">
        <f t="shared" si="45"/>
        <v>420</v>
      </c>
      <c r="M152" s="46">
        <f t="shared" si="45"/>
        <v>420</v>
      </c>
      <c r="N152" s="46">
        <f t="shared" si="45"/>
        <v>420</v>
      </c>
      <c r="O152" s="46">
        <f t="shared" si="45"/>
        <v>420</v>
      </c>
      <c r="P152" s="46">
        <f t="shared" si="45"/>
        <v>420</v>
      </c>
      <c r="Q152" s="46">
        <f t="shared" si="45"/>
        <v>420</v>
      </c>
      <c r="R152" s="46">
        <f t="shared" si="45"/>
        <v>420</v>
      </c>
      <c r="S152" s="46">
        <f t="shared" si="45"/>
        <v>420</v>
      </c>
      <c r="T152" s="46">
        <f t="shared" si="45"/>
        <v>420</v>
      </c>
      <c r="U152" s="46">
        <f t="shared" si="45"/>
        <v>420</v>
      </c>
      <c r="V152" s="46">
        <f t="shared" si="45"/>
        <v>420</v>
      </c>
      <c r="W152" s="46">
        <f t="shared" si="45"/>
        <v>420</v>
      </c>
      <c r="X152" s="46">
        <f t="shared" si="45"/>
        <v>420</v>
      </c>
      <c r="Y152" s="46">
        <f t="shared" si="45"/>
        <v>420</v>
      </c>
      <c r="Z152" s="46">
        <f t="shared" si="45"/>
        <v>420</v>
      </c>
      <c r="AA152" s="46">
        <f t="shared" si="45"/>
        <v>420</v>
      </c>
      <c r="AB152" s="46">
        <f t="shared" si="45"/>
        <v>420</v>
      </c>
      <c r="AC152" s="46">
        <f t="shared" si="45"/>
        <v>420</v>
      </c>
      <c r="AD152" s="46">
        <f t="shared" si="45"/>
        <v>420</v>
      </c>
      <c r="AE152" s="46">
        <f t="shared" si="45"/>
        <v>420</v>
      </c>
      <c r="AF152" s="46">
        <f t="shared" si="45"/>
        <v>420</v>
      </c>
      <c r="AG152" s="46">
        <f t="shared" si="45"/>
        <v>420</v>
      </c>
      <c r="AH152" s="46">
        <f t="shared" si="45"/>
        <v>420</v>
      </c>
      <c r="AI152" s="46">
        <f t="shared" si="45"/>
        <v>420</v>
      </c>
      <c r="AJ152" s="46">
        <f t="shared" si="45"/>
        <v>420</v>
      </c>
      <c r="AK152" s="46">
        <f t="shared" si="45"/>
        <v>420</v>
      </c>
      <c r="AL152" s="46">
        <f t="shared" si="45"/>
        <v>420</v>
      </c>
      <c r="AM152" s="46">
        <f t="shared" si="45"/>
        <v>420</v>
      </c>
    </row>
    <row r="153" spans="2:39" x14ac:dyDescent="0.25">
      <c r="B153" t="str">
        <f t="shared" si="29"/>
        <v>Prodotto 16</v>
      </c>
      <c r="C153" s="50">
        <v>0.21</v>
      </c>
      <c r="D153" s="46">
        <f t="shared" si="31"/>
        <v>315</v>
      </c>
      <c r="E153" s="46">
        <f t="shared" si="31"/>
        <v>315</v>
      </c>
      <c r="F153" s="46">
        <f t="shared" ref="F153:AM153" si="46">+F107*$C153</f>
        <v>315</v>
      </c>
      <c r="G153" s="46">
        <f t="shared" si="46"/>
        <v>315</v>
      </c>
      <c r="H153" s="46">
        <f t="shared" si="46"/>
        <v>315</v>
      </c>
      <c r="I153" s="46">
        <f t="shared" si="46"/>
        <v>315</v>
      </c>
      <c r="J153" s="46">
        <f t="shared" si="46"/>
        <v>315</v>
      </c>
      <c r="K153" s="46">
        <f t="shared" si="46"/>
        <v>315</v>
      </c>
      <c r="L153" s="46">
        <f t="shared" si="46"/>
        <v>315</v>
      </c>
      <c r="M153" s="46">
        <f t="shared" si="46"/>
        <v>315</v>
      </c>
      <c r="N153" s="46">
        <f t="shared" si="46"/>
        <v>315</v>
      </c>
      <c r="O153" s="46">
        <f t="shared" si="46"/>
        <v>315</v>
      </c>
      <c r="P153" s="46">
        <f t="shared" si="46"/>
        <v>315</v>
      </c>
      <c r="Q153" s="46">
        <f t="shared" si="46"/>
        <v>315</v>
      </c>
      <c r="R153" s="46">
        <f t="shared" si="46"/>
        <v>315</v>
      </c>
      <c r="S153" s="46">
        <f t="shared" si="46"/>
        <v>315</v>
      </c>
      <c r="T153" s="46">
        <f t="shared" si="46"/>
        <v>315</v>
      </c>
      <c r="U153" s="46">
        <f t="shared" si="46"/>
        <v>315</v>
      </c>
      <c r="V153" s="46">
        <f t="shared" si="46"/>
        <v>315</v>
      </c>
      <c r="W153" s="46">
        <f t="shared" si="46"/>
        <v>315</v>
      </c>
      <c r="X153" s="46">
        <f t="shared" si="46"/>
        <v>315</v>
      </c>
      <c r="Y153" s="46">
        <f t="shared" si="46"/>
        <v>315</v>
      </c>
      <c r="Z153" s="46">
        <f t="shared" si="46"/>
        <v>315</v>
      </c>
      <c r="AA153" s="46">
        <f t="shared" si="46"/>
        <v>315</v>
      </c>
      <c r="AB153" s="46">
        <f t="shared" si="46"/>
        <v>315</v>
      </c>
      <c r="AC153" s="46">
        <f t="shared" si="46"/>
        <v>315</v>
      </c>
      <c r="AD153" s="46">
        <f t="shared" si="46"/>
        <v>315</v>
      </c>
      <c r="AE153" s="46">
        <f t="shared" si="46"/>
        <v>315</v>
      </c>
      <c r="AF153" s="46">
        <f t="shared" si="46"/>
        <v>315</v>
      </c>
      <c r="AG153" s="46">
        <f t="shared" si="46"/>
        <v>315</v>
      </c>
      <c r="AH153" s="46">
        <f t="shared" si="46"/>
        <v>315</v>
      </c>
      <c r="AI153" s="46">
        <f t="shared" si="46"/>
        <v>315</v>
      </c>
      <c r="AJ153" s="46">
        <f t="shared" si="46"/>
        <v>315</v>
      </c>
      <c r="AK153" s="46">
        <f t="shared" si="46"/>
        <v>315</v>
      </c>
      <c r="AL153" s="46">
        <f t="shared" si="46"/>
        <v>315</v>
      </c>
      <c r="AM153" s="46">
        <f t="shared" si="46"/>
        <v>315</v>
      </c>
    </row>
    <row r="154" spans="2:39" x14ac:dyDescent="0.25">
      <c r="B154" t="str">
        <f t="shared" si="29"/>
        <v>Prodotto 17</v>
      </c>
      <c r="C154" s="50">
        <v>0.21</v>
      </c>
      <c r="D154" s="46">
        <f t="shared" si="31"/>
        <v>525</v>
      </c>
      <c r="E154" s="46">
        <f t="shared" si="31"/>
        <v>525</v>
      </c>
      <c r="F154" s="46">
        <f t="shared" ref="F154:AM154" si="47">+F108*$C154</f>
        <v>525</v>
      </c>
      <c r="G154" s="46">
        <f t="shared" si="47"/>
        <v>525</v>
      </c>
      <c r="H154" s="46">
        <f t="shared" si="47"/>
        <v>525</v>
      </c>
      <c r="I154" s="46">
        <f t="shared" si="47"/>
        <v>525</v>
      </c>
      <c r="J154" s="46">
        <f t="shared" si="47"/>
        <v>525</v>
      </c>
      <c r="K154" s="46">
        <f t="shared" si="47"/>
        <v>525</v>
      </c>
      <c r="L154" s="46">
        <f t="shared" si="47"/>
        <v>525</v>
      </c>
      <c r="M154" s="46">
        <f t="shared" si="47"/>
        <v>525</v>
      </c>
      <c r="N154" s="46">
        <f t="shared" si="47"/>
        <v>525</v>
      </c>
      <c r="O154" s="46">
        <f t="shared" si="47"/>
        <v>525</v>
      </c>
      <c r="P154" s="46">
        <f t="shared" si="47"/>
        <v>525</v>
      </c>
      <c r="Q154" s="46">
        <f t="shared" si="47"/>
        <v>525</v>
      </c>
      <c r="R154" s="46">
        <f t="shared" si="47"/>
        <v>525</v>
      </c>
      <c r="S154" s="46">
        <f t="shared" si="47"/>
        <v>525</v>
      </c>
      <c r="T154" s="46">
        <f t="shared" si="47"/>
        <v>525</v>
      </c>
      <c r="U154" s="46">
        <f t="shared" si="47"/>
        <v>525</v>
      </c>
      <c r="V154" s="46">
        <f t="shared" si="47"/>
        <v>525</v>
      </c>
      <c r="W154" s="46">
        <f t="shared" si="47"/>
        <v>525</v>
      </c>
      <c r="X154" s="46">
        <f t="shared" si="47"/>
        <v>525</v>
      </c>
      <c r="Y154" s="46">
        <f t="shared" si="47"/>
        <v>525</v>
      </c>
      <c r="Z154" s="46">
        <f t="shared" si="47"/>
        <v>525</v>
      </c>
      <c r="AA154" s="46">
        <f t="shared" si="47"/>
        <v>525</v>
      </c>
      <c r="AB154" s="46">
        <f t="shared" si="47"/>
        <v>525</v>
      </c>
      <c r="AC154" s="46">
        <f t="shared" si="47"/>
        <v>525</v>
      </c>
      <c r="AD154" s="46">
        <f t="shared" si="47"/>
        <v>525</v>
      </c>
      <c r="AE154" s="46">
        <f t="shared" si="47"/>
        <v>525</v>
      </c>
      <c r="AF154" s="46">
        <f t="shared" si="47"/>
        <v>525</v>
      </c>
      <c r="AG154" s="46">
        <f t="shared" si="47"/>
        <v>525</v>
      </c>
      <c r="AH154" s="46">
        <f t="shared" si="47"/>
        <v>525</v>
      </c>
      <c r="AI154" s="46">
        <f t="shared" si="47"/>
        <v>525</v>
      </c>
      <c r="AJ154" s="46">
        <f t="shared" si="47"/>
        <v>525</v>
      </c>
      <c r="AK154" s="46">
        <f t="shared" si="47"/>
        <v>525</v>
      </c>
      <c r="AL154" s="46">
        <f t="shared" si="47"/>
        <v>525</v>
      </c>
      <c r="AM154" s="46">
        <f t="shared" si="47"/>
        <v>525</v>
      </c>
    </row>
    <row r="155" spans="2:39" x14ac:dyDescent="0.25">
      <c r="B155" t="str">
        <f t="shared" si="29"/>
        <v>Prodotto 18</v>
      </c>
      <c r="C155" s="50">
        <v>0.04</v>
      </c>
      <c r="D155" s="46">
        <f t="shared" si="31"/>
        <v>1000</v>
      </c>
      <c r="E155" s="46">
        <f t="shared" si="31"/>
        <v>1000</v>
      </c>
      <c r="F155" s="46">
        <f t="shared" ref="F155:AM155" si="48">+F109*$C155</f>
        <v>1000</v>
      </c>
      <c r="G155" s="46">
        <f t="shared" si="48"/>
        <v>1000</v>
      </c>
      <c r="H155" s="46">
        <f t="shared" si="48"/>
        <v>1000</v>
      </c>
      <c r="I155" s="46">
        <f t="shared" si="48"/>
        <v>1000</v>
      </c>
      <c r="J155" s="46">
        <f t="shared" si="48"/>
        <v>1000</v>
      </c>
      <c r="K155" s="46">
        <f t="shared" si="48"/>
        <v>1000</v>
      </c>
      <c r="L155" s="46">
        <f t="shared" si="48"/>
        <v>1000</v>
      </c>
      <c r="M155" s="46">
        <f t="shared" si="48"/>
        <v>1000</v>
      </c>
      <c r="N155" s="46">
        <f t="shared" si="48"/>
        <v>1000</v>
      </c>
      <c r="O155" s="46">
        <f t="shared" si="48"/>
        <v>1000</v>
      </c>
      <c r="P155" s="46">
        <f t="shared" si="48"/>
        <v>1000</v>
      </c>
      <c r="Q155" s="46">
        <f t="shared" si="48"/>
        <v>1000</v>
      </c>
      <c r="R155" s="46">
        <f t="shared" si="48"/>
        <v>1000</v>
      </c>
      <c r="S155" s="46">
        <f t="shared" si="48"/>
        <v>1000</v>
      </c>
      <c r="T155" s="46">
        <f t="shared" si="48"/>
        <v>1000</v>
      </c>
      <c r="U155" s="46">
        <f t="shared" si="48"/>
        <v>1000</v>
      </c>
      <c r="V155" s="46">
        <f t="shared" si="48"/>
        <v>1000</v>
      </c>
      <c r="W155" s="46">
        <f t="shared" si="48"/>
        <v>1000</v>
      </c>
      <c r="X155" s="46">
        <f t="shared" si="48"/>
        <v>1000</v>
      </c>
      <c r="Y155" s="46">
        <f t="shared" si="48"/>
        <v>1000</v>
      </c>
      <c r="Z155" s="46">
        <f t="shared" si="48"/>
        <v>1000</v>
      </c>
      <c r="AA155" s="46">
        <f t="shared" si="48"/>
        <v>1000</v>
      </c>
      <c r="AB155" s="46">
        <f t="shared" si="48"/>
        <v>1000</v>
      </c>
      <c r="AC155" s="46">
        <f t="shared" si="48"/>
        <v>1000</v>
      </c>
      <c r="AD155" s="46">
        <f t="shared" si="48"/>
        <v>1000</v>
      </c>
      <c r="AE155" s="46">
        <f t="shared" si="48"/>
        <v>1000</v>
      </c>
      <c r="AF155" s="46">
        <f t="shared" si="48"/>
        <v>1000</v>
      </c>
      <c r="AG155" s="46">
        <f t="shared" si="48"/>
        <v>1000</v>
      </c>
      <c r="AH155" s="46">
        <f t="shared" si="48"/>
        <v>1000</v>
      </c>
      <c r="AI155" s="46">
        <f t="shared" si="48"/>
        <v>1000</v>
      </c>
      <c r="AJ155" s="46">
        <f t="shared" si="48"/>
        <v>1000</v>
      </c>
      <c r="AK155" s="46">
        <f t="shared" si="48"/>
        <v>1000</v>
      </c>
      <c r="AL155" s="46">
        <f t="shared" si="48"/>
        <v>1000</v>
      </c>
      <c r="AM155" s="46">
        <f t="shared" si="48"/>
        <v>1000</v>
      </c>
    </row>
    <row r="156" spans="2:39" x14ac:dyDescent="0.25">
      <c r="B156" t="str">
        <f t="shared" si="29"/>
        <v>Prodotto 19</v>
      </c>
      <c r="C156" s="50">
        <v>0.21</v>
      </c>
      <c r="D156" s="46">
        <f t="shared" si="31"/>
        <v>3150</v>
      </c>
      <c r="E156" s="46">
        <f t="shared" si="31"/>
        <v>3150</v>
      </c>
      <c r="F156" s="46">
        <f t="shared" ref="F156:AM156" si="49">+F110*$C156</f>
        <v>3150</v>
      </c>
      <c r="G156" s="46">
        <f t="shared" si="49"/>
        <v>3150</v>
      </c>
      <c r="H156" s="46">
        <f t="shared" si="49"/>
        <v>3150</v>
      </c>
      <c r="I156" s="46">
        <f t="shared" si="49"/>
        <v>3150</v>
      </c>
      <c r="J156" s="46">
        <f t="shared" si="49"/>
        <v>3150</v>
      </c>
      <c r="K156" s="46">
        <f t="shared" si="49"/>
        <v>3150</v>
      </c>
      <c r="L156" s="46">
        <f t="shared" si="49"/>
        <v>3150</v>
      </c>
      <c r="M156" s="46">
        <f t="shared" si="49"/>
        <v>3150</v>
      </c>
      <c r="N156" s="46">
        <f t="shared" si="49"/>
        <v>3150</v>
      </c>
      <c r="O156" s="46">
        <f t="shared" si="49"/>
        <v>3150</v>
      </c>
      <c r="P156" s="46">
        <f t="shared" si="49"/>
        <v>3150</v>
      </c>
      <c r="Q156" s="46">
        <f t="shared" si="49"/>
        <v>3150</v>
      </c>
      <c r="R156" s="46">
        <f t="shared" si="49"/>
        <v>3150</v>
      </c>
      <c r="S156" s="46">
        <f t="shared" si="49"/>
        <v>3150</v>
      </c>
      <c r="T156" s="46">
        <f t="shared" si="49"/>
        <v>3150</v>
      </c>
      <c r="U156" s="46">
        <f t="shared" si="49"/>
        <v>3150</v>
      </c>
      <c r="V156" s="46">
        <f t="shared" si="49"/>
        <v>3150</v>
      </c>
      <c r="W156" s="46">
        <f t="shared" si="49"/>
        <v>3150</v>
      </c>
      <c r="X156" s="46">
        <f t="shared" si="49"/>
        <v>3150</v>
      </c>
      <c r="Y156" s="46">
        <f t="shared" si="49"/>
        <v>3150</v>
      </c>
      <c r="Z156" s="46">
        <f t="shared" si="49"/>
        <v>3150</v>
      </c>
      <c r="AA156" s="46">
        <f t="shared" si="49"/>
        <v>3150</v>
      </c>
      <c r="AB156" s="46">
        <f t="shared" si="49"/>
        <v>3150</v>
      </c>
      <c r="AC156" s="46">
        <f t="shared" si="49"/>
        <v>3150</v>
      </c>
      <c r="AD156" s="46">
        <f t="shared" si="49"/>
        <v>3150</v>
      </c>
      <c r="AE156" s="46">
        <f t="shared" si="49"/>
        <v>3150</v>
      </c>
      <c r="AF156" s="46">
        <f t="shared" si="49"/>
        <v>3150</v>
      </c>
      <c r="AG156" s="46">
        <f t="shared" si="49"/>
        <v>3150</v>
      </c>
      <c r="AH156" s="46">
        <f t="shared" si="49"/>
        <v>3150</v>
      </c>
      <c r="AI156" s="46">
        <f t="shared" si="49"/>
        <v>3150</v>
      </c>
      <c r="AJ156" s="46">
        <f t="shared" si="49"/>
        <v>3150</v>
      </c>
      <c r="AK156" s="46">
        <f t="shared" si="49"/>
        <v>3150</v>
      </c>
      <c r="AL156" s="46">
        <f t="shared" si="49"/>
        <v>3150</v>
      </c>
      <c r="AM156" s="46">
        <f t="shared" si="49"/>
        <v>3150</v>
      </c>
    </row>
    <row r="157" spans="2:39" x14ac:dyDescent="0.25">
      <c r="B157" t="str">
        <f t="shared" si="29"/>
        <v>Prodotto 20</v>
      </c>
      <c r="C157" s="50">
        <v>0.21</v>
      </c>
      <c r="D157" s="46">
        <f t="shared" si="31"/>
        <v>7350</v>
      </c>
      <c r="E157" s="46">
        <f t="shared" si="31"/>
        <v>7350</v>
      </c>
      <c r="F157" s="46">
        <f t="shared" ref="F157:AM157" si="50">+F111*$C157</f>
        <v>7350</v>
      </c>
      <c r="G157" s="46">
        <f t="shared" si="50"/>
        <v>7350</v>
      </c>
      <c r="H157" s="46">
        <f t="shared" si="50"/>
        <v>7350</v>
      </c>
      <c r="I157" s="46">
        <f t="shared" si="50"/>
        <v>7350</v>
      </c>
      <c r="J157" s="46">
        <f t="shared" si="50"/>
        <v>7350</v>
      </c>
      <c r="K157" s="46">
        <f t="shared" si="50"/>
        <v>7350</v>
      </c>
      <c r="L157" s="46">
        <f t="shared" si="50"/>
        <v>7350</v>
      </c>
      <c r="M157" s="46">
        <f t="shared" si="50"/>
        <v>7350</v>
      </c>
      <c r="N157" s="46">
        <f t="shared" si="50"/>
        <v>7350</v>
      </c>
      <c r="O157" s="46">
        <f t="shared" si="50"/>
        <v>7350</v>
      </c>
      <c r="P157" s="46">
        <f t="shared" si="50"/>
        <v>7350</v>
      </c>
      <c r="Q157" s="46">
        <f t="shared" si="50"/>
        <v>7350</v>
      </c>
      <c r="R157" s="46">
        <f t="shared" si="50"/>
        <v>7350</v>
      </c>
      <c r="S157" s="46">
        <f t="shared" si="50"/>
        <v>7350</v>
      </c>
      <c r="T157" s="46">
        <f t="shared" si="50"/>
        <v>7350</v>
      </c>
      <c r="U157" s="46">
        <f t="shared" si="50"/>
        <v>7350</v>
      </c>
      <c r="V157" s="46">
        <f t="shared" si="50"/>
        <v>7350</v>
      </c>
      <c r="W157" s="46">
        <f t="shared" si="50"/>
        <v>7350</v>
      </c>
      <c r="X157" s="46">
        <f t="shared" si="50"/>
        <v>7350</v>
      </c>
      <c r="Y157" s="46">
        <f t="shared" si="50"/>
        <v>7350</v>
      </c>
      <c r="Z157" s="46">
        <f t="shared" si="50"/>
        <v>7350</v>
      </c>
      <c r="AA157" s="46">
        <f t="shared" si="50"/>
        <v>7350</v>
      </c>
      <c r="AB157" s="46">
        <f t="shared" si="50"/>
        <v>7350</v>
      </c>
      <c r="AC157" s="46">
        <f t="shared" si="50"/>
        <v>7350</v>
      </c>
      <c r="AD157" s="46">
        <f t="shared" si="50"/>
        <v>7350</v>
      </c>
      <c r="AE157" s="46">
        <f t="shared" si="50"/>
        <v>7350</v>
      </c>
      <c r="AF157" s="46">
        <f t="shared" si="50"/>
        <v>7350</v>
      </c>
      <c r="AG157" s="46">
        <f t="shared" si="50"/>
        <v>7350</v>
      </c>
      <c r="AH157" s="46">
        <f t="shared" si="50"/>
        <v>7350</v>
      </c>
      <c r="AI157" s="46">
        <f t="shared" si="50"/>
        <v>7350</v>
      </c>
      <c r="AJ157" s="46">
        <f t="shared" si="50"/>
        <v>7350</v>
      </c>
      <c r="AK157" s="46">
        <f t="shared" si="50"/>
        <v>7350</v>
      </c>
      <c r="AL157" s="46">
        <f t="shared" si="50"/>
        <v>7350</v>
      </c>
      <c r="AM157" s="46">
        <f t="shared" si="50"/>
        <v>7350</v>
      </c>
    </row>
    <row r="158" spans="2:39" x14ac:dyDescent="0.25">
      <c r="B158" s="51" t="s">
        <v>175</v>
      </c>
      <c r="C158" s="51"/>
      <c r="D158" s="52">
        <f>SUM(D138:D157)</f>
        <v>38215</v>
      </c>
      <c r="E158" s="52">
        <f t="shared" ref="E158:AM158" si="51">SUM(E138:E157)</f>
        <v>38215</v>
      </c>
      <c r="F158" s="52">
        <f t="shared" si="51"/>
        <v>38215</v>
      </c>
      <c r="G158" s="52">
        <f t="shared" si="51"/>
        <v>38215</v>
      </c>
      <c r="H158" s="52">
        <f t="shared" si="51"/>
        <v>38215</v>
      </c>
      <c r="I158" s="52">
        <f t="shared" si="51"/>
        <v>38215</v>
      </c>
      <c r="J158" s="52">
        <f t="shared" si="51"/>
        <v>38215</v>
      </c>
      <c r="K158" s="52">
        <f t="shared" si="51"/>
        <v>38215</v>
      </c>
      <c r="L158" s="52">
        <f t="shared" si="51"/>
        <v>38215</v>
      </c>
      <c r="M158" s="52">
        <f t="shared" si="51"/>
        <v>38215</v>
      </c>
      <c r="N158" s="52">
        <f t="shared" si="51"/>
        <v>38215</v>
      </c>
      <c r="O158" s="52">
        <f t="shared" si="51"/>
        <v>38215</v>
      </c>
      <c r="P158" s="52">
        <f t="shared" si="51"/>
        <v>38215</v>
      </c>
      <c r="Q158" s="52">
        <f t="shared" si="51"/>
        <v>38215</v>
      </c>
      <c r="R158" s="52">
        <f t="shared" si="51"/>
        <v>38215</v>
      </c>
      <c r="S158" s="52">
        <f t="shared" si="51"/>
        <v>38215</v>
      </c>
      <c r="T158" s="52">
        <f t="shared" si="51"/>
        <v>38215</v>
      </c>
      <c r="U158" s="52">
        <f t="shared" si="51"/>
        <v>38215</v>
      </c>
      <c r="V158" s="52">
        <f t="shared" si="51"/>
        <v>38215</v>
      </c>
      <c r="W158" s="52">
        <f t="shared" si="51"/>
        <v>38215</v>
      </c>
      <c r="X158" s="52">
        <f t="shared" si="51"/>
        <v>38215</v>
      </c>
      <c r="Y158" s="52">
        <f t="shared" si="51"/>
        <v>38215</v>
      </c>
      <c r="Z158" s="52">
        <f t="shared" si="51"/>
        <v>38215</v>
      </c>
      <c r="AA158" s="52">
        <f t="shared" si="51"/>
        <v>38215</v>
      </c>
      <c r="AB158" s="52">
        <f t="shared" si="51"/>
        <v>38215</v>
      </c>
      <c r="AC158" s="52">
        <f t="shared" si="51"/>
        <v>38215</v>
      </c>
      <c r="AD158" s="52">
        <f t="shared" si="51"/>
        <v>38215</v>
      </c>
      <c r="AE158" s="52">
        <f t="shared" si="51"/>
        <v>38215</v>
      </c>
      <c r="AF158" s="52">
        <f t="shared" si="51"/>
        <v>38215</v>
      </c>
      <c r="AG158" s="52">
        <f t="shared" si="51"/>
        <v>38215</v>
      </c>
      <c r="AH158" s="52">
        <f t="shared" si="51"/>
        <v>38215</v>
      </c>
      <c r="AI158" s="52">
        <f t="shared" si="51"/>
        <v>38215</v>
      </c>
      <c r="AJ158" s="52">
        <f t="shared" si="51"/>
        <v>38215</v>
      </c>
      <c r="AK158" s="52">
        <f t="shared" si="51"/>
        <v>38215</v>
      </c>
      <c r="AL158" s="52">
        <f t="shared" si="51"/>
        <v>38215</v>
      </c>
      <c r="AM158" s="52">
        <f t="shared" si="51"/>
        <v>38215</v>
      </c>
    </row>
    <row r="160" spans="2:39" x14ac:dyDescent="0.25">
      <c r="B160" s="39" t="s">
        <v>178</v>
      </c>
      <c r="C160" s="39" t="s">
        <v>149</v>
      </c>
      <c r="D160" s="40" t="str">
        <f>+D3</f>
        <v>gen 14</v>
      </c>
      <c r="E160" s="40">
        <f>+E3</f>
        <v>41698</v>
      </c>
      <c r="F160" s="40">
        <f t="shared" ref="F160:AM160" si="52">+F3</f>
        <v>41729</v>
      </c>
      <c r="G160" s="40">
        <f t="shared" si="52"/>
        <v>41759</v>
      </c>
      <c r="H160" s="40">
        <f t="shared" si="52"/>
        <v>41790</v>
      </c>
      <c r="I160" s="40">
        <f t="shared" si="52"/>
        <v>41820</v>
      </c>
      <c r="J160" s="40">
        <f t="shared" si="52"/>
        <v>41851</v>
      </c>
      <c r="K160" s="40">
        <f t="shared" si="52"/>
        <v>41882</v>
      </c>
      <c r="L160" s="40">
        <f t="shared" si="52"/>
        <v>41912</v>
      </c>
      <c r="M160" s="40">
        <f t="shared" si="52"/>
        <v>41943</v>
      </c>
      <c r="N160" s="40">
        <f t="shared" si="52"/>
        <v>41973</v>
      </c>
      <c r="O160" s="40">
        <f t="shared" si="52"/>
        <v>42004</v>
      </c>
      <c r="P160" s="40">
        <f t="shared" si="52"/>
        <v>42035</v>
      </c>
      <c r="Q160" s="40">
        <f t="shared" si="52"/>
        <v>42063</v>
      </c>
      <c r="R160" s="40">
        <f t="shared" si="52"/>
        <v>42094</v>
      </c>
      <c r="S160" s="40">
        <f t="shared" si="52"/>
        <v>42124</v>
      </c>
      <c r="T160" s="40">
        <f t="shared" si="52"/>
        <v>42155</v>
      </c>
      <c r="U160" s="40">
        <f t="shared" si="52"/>
        <v>42185</v>
      </c>
      <c r="V160" s="40">
        <f t="shared" si="52"/>
        <v>42216</v>
      </c>
      <c r="W160" s="40">
        <f t="shared" si="52"/>
        <v>42247</v>
      </c>
      <c r="X160" s="40">
        <f t="shared" si="52"/>
        <v>42277</v>
      </c>
      <c r="Y160" s="40">
        <f t="shared" si="52"/>
        <v>42308</v>
      </c>
      <c r="Z160" s="40">
        <f t="shared" si="52"/>
        <v>42338</v>
      </c>
      <c r="AA160" s="40">
        <f t="shared" si="52"/>
        <v>42369</v>
      </c>
      <c r="AB160" s="40">
        <f t="shared" si="52"/>
        <v>42400</v>
      </c>
      <c r="AC160" s="40">
        <f t="shared" si="52"/>
        <v>42429</v>
      </c>
      <c r="AD160" s="40">
        <f t="shared" si="52"/>
        <v>42460</v>
      </c>
      <c r="AE160" s="40">
        <f t="shared" si="52"/>
        <v>42490</v>
      </c>
      <c r="AF160" s="40">
        <f t="shared" si="52"/>
        <v>42521</v>
      </c>
      <c r="AG160" s="40">
        <f t="shared" si="52"/>
        <v>42551</v>
      </c>
      <c r="AH160" s="40">
        <f t="shared" si="52"/>
        <v>42582</v>
      </c>
      <c r="AI160" s="40">
        <f t="shared" si="52"/>
        <v>42613</v>
      </c>
      <c r="AJ160" s="40">
        <f t="shared" si="52"/>
        <v>42643</v>
      </c>
      <c r="AK160" s="40">
        <f t="shared" si="52"/>
        <v>42674</v>
      </c>
      <c r="AL160" s="40">
        <f t="shared" si="52"/>
        <v>42704</v>
      </c>
      <c r="AM160" s="40">
        <f t="shared" si="52"/>
        <v>42735</v>
      </c>
    </row>
    <row r="161" spans="2:39" x14ac:dyDescent="0.25">
      <c r="B161" t="str">
        <f t="shared" ref="B161:B180" si="53">+B4</f>
        <v>Prodotto 1</v>
      </c>
      <c r="C161" s="42">
        <v>0</v>
      </c>
      <c r="D161" s="46">
        <f>+IF($C161=0,0,(D92+D138))</f>
        <v>0</v>
      </c>
      <c r="E161" s="46">
        <f>+IF($C161=0,0,IF($C161=30,(E92+E138),(SUM(D92:E92)+SUM(D138:E138))))</f>
        <v>0</v>
      </c>
      <c r="F161" s="46">
        <f>+IF($C161=0,0,IF($C161=30,(F92+F138),IF($C161=60,(SUM(E92:F92)+SUM(E138:F138)),(SUM(D92:F92)+SUM(D138:F138)))))</f>
        <v>0</v>
      </c>
      <c r="G161" s="46">
        <f t="shared" ref="G161:AM168" si="54">+IF($C161=0,0,IF($C161=30,(G92+G138),IF($C161=60,(SUM(F92:G92)+SUM(F138:G138)),(SUM(E92:G92)+SUM(E138:G138)))))</f>
        <v>0</v>
      </c>
      <c r="H161" s="46">
        <f t="shared" si="54"/>
        <v>0</v>
      </c>
      <c r="I161" s="46">
        <f t="shared" si="54"/>
        <v>0</v>
      </c>
      <c r="J161" s="46">
        <f t="shared" si="54"/>
        <v>0</v>
      </c>
      <c r="K161" s="46">
        <f t="shared" si="54"/>
        <v>0</v>
      </c>
      <c r="L161" s="46">
        <f t="shared" si="54"/>
        <v>0</v>
      </c>
      <c r="M161" s="46">
        <f t="shared" si="54"/>
        <v>0</v>
      </c>
      <c r="N161" s="46">
        <f t="shared" si="54"/>
        <v>0</v>
      </c>
      <c r="O161" s="46">
        <f t="shared" si="54"/>
        <v>0</v>
      </c>
      <c r="P161" s="46">
        <f t="shared" si="54"/>
        <v>0</v>
      </c>
      <c r="Q161" s="46">
        <f t="shared" si="54"/>
        <v>0</v>
      </c>
      <c r="R161" s="46">
        <f t="shared" si="54"/>
        <v>0</v>
      </c>
      <c r="S161" s="46">
        <f t="shared" si="54"/>
        <v>0</v>
      </c>
      <c r="T161" s="46">
        <f t="shared" si="54"/>
        <v>0</v>
      </c>
      <c r="U161" s="46">
        <f t="shared" si="54"/>
        <v>0</v>
      </c>
      <c r="V161" s="46">
        <f t="shared" si="54"/>
        <v>0</v>
      </c>
      <c r="W161" s="46">
        <f t="shared" si="54"/>
        <v>0</v>
      </c>
      <c r="X161" s="46">
        <f t="shared" si="54"/>
        <v>0</v>
      </c>
      <c r="Y161" s="46">
        <f t="shared" si="54"/>
        <v>0</v>
      </c>
      <c r="Z161" s="46">
        <f t="shared" si="54"/>
        <v>0</v>
      </c>
      <c r="AA161" s="46">
        <f t="shared" si="54"/>
        <v>0</v>
      </c>
      <c r="AB161" s="46">
        <f t="shared" si="54"/>
        <v>0</v>
      </c>
      <c r="AC161" s="46">
        <f t="shared" si="54"/>
        <v>0</v>
      </c>
      <c r="AD161" s="46">
        <f t="shared" si="54"/>
        <v>0</v>
      </c>
      <c r="AE161" s="46">
        <f t="shared" si="54"/>
        <v>0</v>
      </c>
      <c r="AF161" s="46">
        <f t="shared" si="54"/>
        <v>0</v>
      </c>
      <c r="AG161" s="46">
        <f t="shared" si="54"/>
        <v>0</v>
      </c>
      <c r="AH161" s="46">
        <f t="shared" si="54"/>
        <v>0</v>
      </c>
      <c r="AI161" s="46">
        <f t="shared" si="54"/>
        <v>0</v>
      </c>
      <c r="AJ161" s="46">
        <f t="shared" si="54"/>
        <v>0</v>
      </c>
      <c r="AK161" s="46">
        <f t="shared" si="54"/>
        <v>0</v>
      </c>
      <c r="AL161" s="46">
        <f t="shared" si="54"/>
        <v>0</v>
      </c>
      <c r="AM161" s="46">
        <f t="shared" si="54"/>
        <v>0</v>
      </c>
    </row>
    <row r="162" spans="2:39" x14ac:dyDescent="0.25">
      <c r="B162" t="str">
        <f t="shared" si="53"/>
        <v>Prodotto 2</v>
      </c>
      <c r="C162" s="42">
        <v>30</v>
      </c>
      <c r="D162" s="46">
        <f t="shared" ref="D162:D180" si="55">+IF($C162=0,0,(D93+D139))</f>
        <v>14520</v>
      </c>
      <c r="E162" s="46">
        <f t="shared" ref="E162:E180" si="56">+IF($C162=0,0,IF($C162=30,(E93+E139),(SUM(D93:E93)+SUM(D139:E139))))</f>
        <v>14520</v>
      </c>
      <c r="F162" s="46">
        <f t="shared" ref="F162:F180" si="57">+IF($C162=0,0,IF($C162=30,(F93+F139),IF($C162=60,(SUM(E93:F93)+SUM(E139:F139)),(SUM(D93:F93)+SUM(D139:F139)))))</f>
        <v>14520</v>
      </c>
      <c r="G162" s="46">
        <f t="shared" si="54"/>
        <v>14520</v>
      </c>
      <c r="H162" s="46">
        <f t="shared" si="54"/>
        <v>14520</v>
      </c>
      <c r="I162" s="46">
        <f t="shared" si="54"/>
        <v>14520</v>
      </c>
      <c r="J162" s="46">
        <f t="shared" si="54"/>
        <v>14520</v>
      </c>
      <c r="K162" s="46">
        <f t="shared" si="54"/>
        <v>14520</v>
      </c>
      <c r="L162" s="46">
        <f t="shared" si="54"/>
        <v>14520</v>
      </c>
      <c r="M162" s="46">
        <f t="shared" si="54"/>
        <v>14520</v>
      </c>
      <c r="N162" s="46">
        <f t="shared" si="54"/>
        <v>14520</v>
      </c>
      <c r="O162" s="46">
        <f t="shared" si="54"/>
        <v>14520</v>
      </c>
      <c r="P162" s="46">
        <f t="shared" si="54"/>
        <v>14520</v>
      </c>
      <c r="Q162" s="46">
        <f t="shared" si="54"/>
        <v>14520</v>
      </c>
      <c r="R162" s="46">
        <f t="shared" si="54"/>
        <v>14520</v>
      </c>
      <c r="S162" s="46">
        <f t="shared" si="54"/>
        <v>14520</v>
      </c>
      <c r="T162" s="46">
        <f t="shared" si="54"/>
        <v>14520</v>
      </c>
      <c r="U162" s="46">
        <f t="shared" si="54"/>
        <v>14520</v>
      </c>
      <c r="V162" s="46">
        <f t="shared" si="54"/>
        <v>14520</v>
      </c>
      <c r="W162" s="46">
        <f t="shared" si="54"/>
        <v>14520</v>
      </c>
      <c r="X162" s="46">
        <f t="shared" si="54"/>
        <v>14520</v>
      </c>
      <c r="Y162" s="46">
        <f t="shared" si="54"/>
        <v>14520</v>
      </c>
      <c r="Z162" s="46">
        <f t="shared" si="54"/>
        <v>14520</v>
      </c>
      <c r="AA162" s="46">
        <f t="shared" si="54"/>
        <v>14520</v>
      </c>
      <c r="AB162" s="46">
        <f t="shared" si="54"/>
        <v>14520</v>
      </c>
      <c r="AC162" s="46">
        <f t="shared" si="54"/>
        <v>14520</v>
      </c>
      <c r="AD162" s="46">
        <f t="shared" si="54"/>
        <v>14520</v>
      </c>
      <c r="AE162" s="46">
        <f t="shared" si="54"/>
        <v>14520</v>
      </c>
      <c r="AF162" s="46">
        <f t="shared" si="54"/>
        <v>14520</v>
      </c>
      <c r="AG162" s="46">
        <f t="shared" si="54"/>
        <v>14520</v>
      </c>
      <c r="AH162" s="46">
        <f t="shared" si="54"/>
        <v>14520</v>
      </c>
      <c r="AI162" s="46">
        <f t="shared" si="54"/>
        <v>14520</v>
      </c>
      <c r="AJ162" s="46">
        <f t="shared" si="54"/>
        <v>14520</v>
      </c>
      <c r="AK162" s="46">
        <f t="shared" si="54"/>
        <v>14520</v>
      </c>
      <c r="AL162" s="46">
        <f t="shared" si="54"/>
        <v>14520</v>
      </c>
      <c r="AM162" s="46">
        <f t="shared" si="54"/>
        <v>14520</v>
      </c>
    </row>
    <row r="163" spans="2:39" x14ac:dyDescent="0.25">
      <c r="B163" t="str">
        <f t="shared" si="53"/>
        <v>Prodotto 3</v>
      </c>
      <c r="C163" s="42">
        <v>0</v>
      </c>
      <c r="D163" s="46">
        <f t="shared" si="55"/>
        <v>0</v>
      </c>
      <c r="E163" s="46">
        <f t="shared" si="56"/>
        <v>0</v>
      </c>
      <c r="F163" s="46">
        <f t="shared" si="57"/>
        <v>0</v>
      </c>
      <c r="G163" s="46">
        <f t="shared" si="54"/>
        <v>0</v>
      </c>
      <c r="H163" s="46">
        <f t="shared" si="54"/>
        <v>0</v>
      </c>
      <c r="I163" s="46">
        <f t="shared" si="54"/>
        <v>0</v>
      </c>
      <c r="J163" s="46">
        <f t="shared" si="54"/>
        <v>0</v>
      </c>
      <c r="K163" s="46">
        <f t="shared" si="54"/>
        <v>0</v>
      </c>
      <c r="L163" s="46">
        <f t="shared" si="54"/>
        <v>0</v>
      </c>
      <c r="M163" s="46">
        <f t="shared" si="54"/>
        <v>0</v>
      </c>
      <c r="N163" s="46">
        <f t="shared" si="54"/>
        <v>0</v>
      </c>
      <c r="O163" s="46">
        <f t="shared" si="54"/>
        <v>0</v>
      </c>
      <c r="P163" s="46">
        <f t="shared" si="54"/>
        <v>0</v>
      </c>
      <c r="Q163" s="46">
        <f t="shared" si="54"/>
        <v>0</v>
      </c>
      <c r="R163" s="46">
        <f t="shared" si="54"/>
        <v>0</v>
      </c>
      <c r="S163" s="46">
        <f t="shared" si="54"/>
        <v>0</v>
      </c>
      <c r="T163" s="46">
        <f t="shared" si="54"/>
        <v>0</v>
      </c>
      <c r="U163" s="46">
        <f t="shared" si="54"/>
        <v>0</v>
      </c>
      <c r="V163" s="46">
        <f t="shared" si="54"/>
        <v>0</v>
      </c>
      <c r="W163" s="46">
        <f t="shared" si="54"/>
        <v>0</v>
      </c>
      <c r="X163" s="46">
        <f t="shared" si="54"/>
        <v>0</v>
      </c>
      <c r="Y163" s="46">
        <f t="shared" si="54"/>
        <v>0</v>
      </c>
      <c r="Z163" s="46">
        <f t="shared" si="54"/>
        <v>0</v>
      </c>
      <c r="AA163" s="46">
        <f t="shared" si="54"/>
        <v>0</v>
      </c>
      <c r="AB163" s="46">
        <f t="shared" si="54"/>
        <v>0</v>
      </c>
      <c r="AC163" s="46">
        <f t="shared" si="54"/>
        <v>0</v>
      </c>
      <c r="AD163" s="46">
        <f t="shared" si="54"/>
        <v>0</v>
      </c>
      <c r="AE163" s="46">
        <f t="shared" si="54"/>
        <v>0</v>
      </c>
      <c r="AF163" s="46">
        <f t="shared" si="54"/>
        <v>0</v>
      </c>
      <c r="AG163" s="46">
        <f t="shared" si="54"/>
        <v>0</v>
      </c>
      <c r="AH163" s="46">
        <f t="shared" si="54"/>
        <v>0</v>
      </c>
      <c r="AI163" s="46">
        <f t="shared" si="54"/>
        <v>0</v>
      </c>
      <c r="AJ163" s="46">
        <f t="shared" si="54"/>
        <v>0</v>
      </c>
      <c r="AK163" s="46">
        <f t="shared" si="54"/>
        <v>0</v>
      </c>
      <c r="AL163" s="46">
        <f t="shared" si="54"/>
        <v>0</v>
      </c>
      <c r="AM163" s="46">
        <f t="shared" si="54"/>
        <v>0</v>
      </c>
    </row>
    <row r="164" spans="2:39" x14ac:dyDescent="0.25">
      <c r="B164" t="str">
        <f t="shared" si="53"/>
        <v>Prodotto 4</v>
      </c>
      <c r="C164" s="42">
        <v>30</v>
      </c>
      <c r="D164" s="46">
        <f t="shared" si="55"/>
        <v>14560</v>
      </c>
      <c r="E164" s="46">
        <f t="shared" si="56"/>
        <v>14560</v>
      </c>
      <c r="F164" s="46">
        <f t="shared" si="57"/>
        <v>14560</v>
      </c>
      <c r="G164" s="46">
        <f t="shared" si="54"/>
        <v>14560</v>
      </c>
      <c r="H164" s="46">
        <f t="shared" si="54"/>
        <v>14560</v>
      </c>
      <c r="I164" s="46">
        <f t="shared" si="54"/>
        <v>14560</v>
      </c>
      <c r="J164" s="46">
        <f t="shared" si="54"/>
        <v>14560</v>
      </c>
      <c r="K164" s="46">
        <f t="shared" si="54"/>
        <v>14560</v>
      </c>
      <c r="L164" s="46">
        <f t="shared" si="54"/>
        <v>14560</v>
      </c>
      <c r="M164" s="46">
        <f t="shared" si="54"/>
        <v>14560</v>
      </c>
      <c r="N164" s="46">
        <f t="shared" si="54"/>
        <v>14560</v>
      </c>
      <c r="O164" s="46">
        <f t="shared" si="54"/>
        <v>14560</v>
      </c>
      <c r="P164" s="46">
        <f t="shared" si="54"/>
        <v>14560</v>
      </c>
      <c r="Q164" s="46">
        <f t="shared" si="54"/>
        <v>14560</v>
      </c>
      <c r="R164" s="46">
        <f t="shared" si="54"/>
        <v>14560</v>
      </c>
      <c r="S164" s="46">
        <f t="shared" si="54"/>
        <v>14560</v>
      </c>
      <c r="T164" s="46">
        <f t="shared" si="54"/>
        <v>14560</v>
      </c>
      <c r="U164" s="46">
        <f t="shared" si="54"/>
        <v>14560</v>
      </c>
      <c r="V164" s="46">
        <f t="shared" si="54"/>
        <v>14560</v>
      </c>
      <c r="W164" s="46">
        <f t="shared" si="54"/>
        <v>14560</v>
      </c>
      <c r="X164" s="46">
        <f t="shared" si="54"/>
        <v>14560</v>
      </c>
      <c r="Y164" s="46">
        <f t="shared" si="54"/>
        <v>14560</v>
      </c>
      <c r="Z164" s="46">
        <f t="shared" si="54"/>
        <v>14560</v>
      </c>
      <c r="AA164" s="46">
        <f t="shared" si="54"/>
        <v>14560</v>
      </c>
      <c r="AB164" s="46">
        <f t="shared" si="54"/>
        <v>14560</v>
      </c>
      <c r="AC164" s="46">
        <f t="shared" si="54"/>
        <v>14560</v>
      </c>
      <c r="AD164" s="46">
        <f t="shared" si="54"/>
        <v>14560</v>
      </c>
      <c r="AE164" s="46">
        <f t="shared" si="54"/>
        <v>14560</v>
      </c>
      <c r="AF164" s="46">
        <f t="shared" si="54"/>
        <v>14560</v>
      </c>
      <c r="AG164" s="46">
        <f t="shared" si="54"/>
        <v>14560</v>
      </c>
      <c r="AH164" s="46">
        <f t="shared" si="54"/>
        <v>14560</v>
      </c>
      <c r="AI164" s="46">
        <f t="shared" si="54"/>
        <v>14560</v>
      </c>
      <c r="AJ164" s="46">
        <f t="shared" si="54"/>
        <v>14560</v>
      </c>
      <c r="AK164" s="46">
        <f t="shared" si="54"/>
        <v>14560</v>
      </c>
      <c r="AL164" s="46">
        <f t="shared" si="54"/>
        <v>14560</v>
      </c>
      <c r="AM164" s="46">
        <f t="shared" si="54"/>
        <v>14560</v>
      </c>
    </row>
    <row r="165" spans="2:39" x14ac:dyDescent="0.25">
      <c r="B165" t="str">
        <f t="shared" si="53"/>
        <v>Prodotto 5</v>
      </c>
      <c r="C165" s="42">
        <v>30</v>
      </c>
      <c r="D165" s="46">
        <f t="shared" si="55"/>
        <v>2420</v>
      </c>
      <c r="E165" s="46">
        <f t="shared" si="56"/>
        <v>2420</v>
      </c>
      <c r="F165" s="46">
        <f t="shared" si="57"/>
        <v>2420</v>
      </c>
      <c r="G165" s="46">
        <f t="shared" si="54"/>
        <v>2420</v>
      </c>
      <c r="H165" s="46">
        <f t="shared" si="54"/>
        <v>2420</v>
      </c>
      <c r="I165" s="46">
        <f t="shared" si="54"/>
        <v>2420</v>
      </c>
      <c r="J165" s="46">
        <f t="shared" si="54"/>
        <v>2420</v>
      </c>
      <c r="K165" s="46">
        <f t="shared" si="54"/>
        <v>2420</v>
      </c>
      <c r="L165" s="46">
        <f t="shared" si="54"/>
        <v>2420</v>
      </c>
      <c r="M165" s="46">
        <f t="shared" si="54"/>
        <v>2420</v>
      </c>
      <c r="N165" s="46">
        <f t="shared" si="54"/>
        <v>2420</v>
      </c>
      <c r="O165" s="46">
        <f t="shared" si="54"/>
        <v>2420</v>
      </c>
      <c r="P165" s="46">
        <f t="shared" si="54"/>
        <v>2420</v>
      </c>
      <c r="Q165" s="46">
        <f t="shared" si="54"/>
        <v>2420</v>
      </c>
      <c r="R165" s="46">
        <f t="shared" si="54"/>
        <v>2420</v>
      </c>
      <c r="S165" s="46">
        <f t="shared" si="54"/>
        <v>2420</v>
      </c>
      <c r="T165" s="46">
        <f t="shared" si="54"/>
        <v>2420</v>
      </c>
      <c r="U165" s="46">
        <f t="shared" si="54"/>
        <v>2420</v>
      </c>
      <c r="V165" s="46">
        <f t="shared" si="54"/>
        <v>2420</v>
      </c>
      <c r="W165" s="46">
        <f t="shared" si="54"/>
        <v>2420</v>
      </c>
      <c r="X165" s="46">
        <f t="shared" si="54"/>
        <v>2420</v>
      </c>
      <c r="Y165" s="46">
        <f t="shared" si="54"/>
        <v>2420</v>
      </c>
      <c r="Z165" s="46">
        <f t="shared" si="54"/>
        <v>2420</v>
      </c>
      <c r="AA165" s="46">
        <f t="shared" si="54"/>
        <v>2420</v>
      </c>
      <c r="AB165" s="46">
        <f t="shared" si="54"/>
        <v>2420</v>
      </c>
      <c r="AC165" s="46">
        <f t="shared" si="54"/>
        <v>2420</v>
      </c>
      <c r="AD165" s="46">
        <f t="shared" si="54"/>
        <v>2420</v>
      </c>
      <c r="AE165" s="46">
        <f t="shared" si="54"/>
        <v>2420</v>
      </c>
      <c r="AF165" s="46">
        <f t="shared" si="54"/>
        <v>2420</v>
      </c>
      <c r="AG165" s="46">
        <f t="shared" si="54"/>
        <v>2420</v>
      </c>
      <c r="AH165" s="46">
        <f t="shared" si="54"/>
        <v>2420</v>
      </c>
      <c r="AI165" s="46">
        <f t="shared" si="54"/>
        <v>2420</v>
      </c>
      <c r="AJ165" s="46">
        <f t="shared" si="54"/>
        <v>2420</v>
      </c>
      <c r="AK165" s="46">
        <f t="shared" si="54"/>
        <v>2420</v>
      </c>
      <c r="AL165" s="46">
        <f t="shared" si="54"/>
        <v>2420</v>
      </c>
      <c r="AM165" s="46">
        <f t="shared" si="54"/>
        <v>2420</v>
      </c>
    </row>
    <row r="166" spans="2:39" x14ac:dyDescent="0.25">
      <c r="B166" t="str">
        <f t="shared" si="53"/>
        <v>Prodotto 6</v>
      </c>
      <c r="C166" s="42">
        <v>30</v>
      </c>
      <c r="D166" s="46">
        <f t="shared" si="55"/>
        <v>19800</v>
      </c>
      <c r="E166" s="46">
        <f t="shared" si="56"/>
        <v>19800</v>
      </c>
      <c r="F166" s="46">
        <f t="shared" si="57"/>
        <v>19800</v>
      </c>
      <c r="G166" s="46">
        <f t="shared" si="54"/>
        <v>19800</v>
      </c>
      <c r="H166" s="46">
        <f t="shared" si="54"/>
        <v>19800</v>
      </c>
      <c r="I166" s="46">
        <f t="shared" si="54"/>
        <v>19800</v>
      </c>
      <c r="J166" s="46">
        <f t="shared" si="54"/>
        <v>19800</v>
      </c>
      <c r="K166" s="46">
        <f t="shared" si="54"/>
        <v>19800</v>
      </c>
      <c r="L166" s="46">
        <f t="shared" si="54"/>
        <v>19800</v>
      </c>
      <c r="M166" s="46">
        <f t="shared" si="54"/>
        <v>19800</v>
      </c>
      <c r="N166" s="46">
        <f t="shared" si="54"/>
        <v>19800</v>
      </c>
      <c r="O166" s="46">
        <f t="shared" si="54"/>
        <v>19800</v>
      </c>
      <c r="P166" s="46">
        <f t="shared" si="54"/>
        <v>19800</v>
      </c>
      <c r="Q166" s="46">
        <f t="shared" si="54"/>
        <v>19800</v>
      </c>
      <c r="R166" s="46">
        <f t="shared" si="54"/>
        <v>19800</v>
      </c>
      <c r="S166" s="46">
        <f t="shared" si="54"/>
        <v>19800</v>
      </c>
      <c r="T166" s="46">
        <f t="shared" si="54"/>
        <v>19800</v>
      </c>
      <c r="U166" s="46">
        <f t="shared" si="54"/>
        <v>19800</v>
      </c>
      <c r="V166" s="46">
        <f t="shared" si="54"/>
        <v>19800</v>
      </c>
      <c r="W166" s="46">
        <f t="shared" si="54"/>
        <v>19800</v>
      </c>
      <c r="X166" s="46">
        <f t="shared" si="54"/>
        <v>19800</v>
      </c>
      <c r="Y166" s="46">
        <f t="shared" si="54"/>
        <v>19800</v>
      </c>
      <c r="Z166" s="46">
        <f t="shared" si="54"/>
        <v>19800</v>
      </c>
      <c r="AA166" s="46">
        <f t="shared" si="54"/>
        <v>19800</v>
      </c>
      <c r="AB166" s="46">
        <f t="shared" si="54"/>
        <v>19800</v>
      </c>
      <c r="AC166" s="46">
        <f t="shared" si="54"/>
        <v>19800</v>
      </c>
      <c r="AD166" s="46">
        <f t="shared" si="54"/>
        <v>19800</v>
      </c>
      <c r="AE166" s="46">
        <f t="shared" si="54"/>
        <v>19800</v>
      </c>
      <c r="AF166" s="46">
        <f t="shared" si="54"/>
        <v>19800</v>
      </c>
      <c r="AG166" s="46">
        <f t="shared" si="54"/>
        <v>19800</v>
      </c>
      <c r="AH166" s="46">
        <f t="shared" si="54"/>
        <v>19800</v>
      </c>
      <c r="AI166" s="46">
        <f t="shared" si="54"/>
        <v>19800</v>
      </c>
      <c r="AJ166" s="46">
        <f t="shared" si="54"/>
        <v>19800</v>
      </c>
      <c r="AK166" s="46">
        <f t="shared" si="54"/>
        <v>19800</v>
      </c>
      <c r="AL166" s="46">
        <f t="shared" si="54"/>
        <v>19800</v>
      </c>
      <c r="AM166" s="46">
        <f t="shared" si="54"/>
        <v>19800</v>
      </c>
    </row>
    <row r="167" spans="2:39" x14ac:dyDescent="0.25">
      <c r="B167" t="str">
        <f t="shared" si="53"/>
        <v>Prodotto 7</v>
      </c>
      <c r="C167" s="42">
        <v>30</v>
      </c>
      <c r="D167" s="46">
        <f t="shared" si="55"/>
        <v>29120</v>
      </c>
      <c r="E167" s="46">
        <f t="shared" si="56"/>
        <v>29120</v>
      </c>
      <c r="F167" s="46">
        <f t="shared" si="57"/>
        <v>29120</v>
      </c>
      <c r="G167" s="46">
        <f t="shared" si="54"/>
        <v>29120</v>
      </c>
      <c r="H167" s="46">
        <f t="shared" si="54"/>
        <v>29120</v>
      </c>
      <c r="I167" s="46">
        <f t="shared" si="54"/>
        <v>29120</v>
      </c>
      <c r="J167" s="46">
        <f t="shared" si="54"/>
        <v>29120</v>
      </c>
      <c r="K167" s="46">
        <f t="shared" si="54"/>
        <v>29120</v>
      </c>
      <c r="L167" s="46">
        <f t="shared" si="54"/>
        <v>29120</v>
      </c>
      <c r="M167" s="46">
        <f t="shared" si="54"/>
        <v>29120</v>
      </c>
      <c r="N167" s="46">
        <f t="shared" si="54"/>
        <v>29120</v>
      </c>
      <c r="O167" s="46">
        <f t="shared" si="54"/>
        <v>29120</v>
      </c>
      <c r="P167" s="46">
        <f t="shared" si="54"/>
        <v>29120</v>
      </c>
      <c r="Q167" s="46">
        <f t="shared" si="54"/>
        <v>29120</v>
      </c>
      <c r="R167" s="46">
        <f t="shared" si="54"/>
        <v>29120</v>
      </c>
      <c r="S167" s="46">
        <f t="shared" si="54"/>
        <v>29120</v>
      </c>
      <c r="T167" s="46">
        <f t="shared" si="54"/>
        <v>29120</v>
      </c>
      <c r="U167" s="46">
        <f t="shared" si="54"/>
        <v>29120</v>
      </c>
      <c r="V167" s="46">
        <f t="shared" si="54"/>
        <v>29120</v>
      </c>
      <c r="W167" s="46">
        <f t="shared" si="54"/>
        <v>29120</v>
      </c>
      <c r="X167" s="46">
        <f t="shared" si="54"/>
        <v>29120</v>
      </c>
      <c r="Y167" s="46">
        <f t="shared" si="54"/>
        <v>29120</v>
      </c>
      <c r="Z167" s="46">
        <f t="shared" si="54"/>
        <v>29120</v>
      </c>
      <c r="AA167" s="46">
        <f t="shared" si="54"/>
        <v>29120</v>
      </c>
      <c r="AB167" s="46">
        <f t="shared" si="54"/>
        <v>29120</v>
      </c>
      <c r="AC167" s="46">
        <f t="shared" si="54"/>
        <v>29120</v>
      </c>
      <c r="AD167" s="46">
        <f t="shared" si="54"/>
        <v>29120</v>
      </c>
      <c r="AE167" s="46">
        <f t="shared" si="54"/>
        <v>29120</v>
      </c>
      <c r="AF167" s="46">
        <f t="shared" si="54"/>
        <v>29120</v>
      </c>
      <c r="AG167" s="46">
        <f t="shared" si="54"/>
        <v>29120</v>
      </c>
      <c r="AH167" s="46">
        <f t="shared" si="54"/>
        <v>29120</v>
      </c>
      <c r="AI167" s="46">
        <f t="shared" si="54"/>
        <v>29120</v>
      </c>
      <c r="AJ167" s="46">
        <f t="shared" si="54"/>
        <v>29120</v>
      </c>
      <c r="AK167" s="46">
        <f t="shared" si="54"/>
        <v>29120</v>
      </c>
      <c r="AL167" s="46">
        <f t="shared" si="54"/>
        <v>29120</v>
      </c>
      <c r="AM167" s="46">
        <f t="shared" si="54"/>
        <v>29120</v>
      </c>
    </row>
    <row r="168" spans="2:39" x14ac:dyDescent="0.25">
      <c r="B168" t="str">
        <f t="shared" si="53"/>
        <v>Prodotto 8</v>
      </c>
      <c r="C168" s="42">
        <v>60</v>
      </c>
      <c r="D168" s="46">
        <f t="shared" si="55"/>
        <v>9680</v>
      </c>
      <c r="E168" s="46">
        <f t="shared" si="56"/>
        <v>19360</v>
      </c>
      <c r="F168" s="46">
        <f t="shared" si="57"/>
        <v>19360</v>
      </c>
      <c r="G168" s="46">
        <f t="shared" si="54"/>
        <v>19360</v>
      </c>
      <c r="H168" s="46">
        <f t="shared" si="54"/>
        <v>19360</v>
      </c>
      <c r="I168" s="46">
        <f t="shared" si="54"/>
        <v>19360</v>
      </c>
      <c r="J168" s="46">
        <f t="shared" si="54"/>
        <v>19360</v>
      </c>
      <c r="K168" s="46">
        <f t="shared" si="54"/>
        <v>19360</v>
      </c>
      <c r="L168" s="46">
        <f t="shared" si="54"/>
        <v>19360</v>
      </c>
      <c r="M168" s="46">
        <f t="shared" si="54"/>
        <v>19360</v>
      </c>
      <c r="N168" s="46">
        <f t="shared" si="54"/>
        <v>19360</v>
      </c>
      <c r="O168" s="46">
        <f t="shared" si="54"/>
        <v>19360</v>
      </c>
      <c r="P168" s="46">
        <f t="shared" si="54"/>
        <v>19360</v>
      </c>
      <c r="Q168" s="46">
        <f t="shared" si="54"/>
        <v>19360</v>
      </c>
      <c r="R168" s="46">
        <f t="shared" si="54"/>
        <v>19360</v>
      </c>
      <c r="S168" s="46">
        <f t="shared" si="54"/>
        <v>19360</v>
      </c>
      <c r="T168" s="46">
        <f t="shared" si="54"/>
        <v>19360</v>
      </c>
      <c r="U168" s="46">
        <f t="shared" si="54"/>
        <v>19360</v>
      </c>
      <c r="V168" s="46">
        <f t="shared" si="54"/>
        <v>19360</v>
      </c>
      <c r="W168" s="46">
        <f t="shared" si="54"/>
        <v>19360</v>
      </c>
      <c r="X168" s="46">
        <f t="shared" si="54"/>
        <v>19360</v>
      </c>
      <c r="Y168" s="46">
        <f t="shared" si="54"/>
        <v>19360</v>
      </c>
      <c r="Z168" s="46">
        <f t="shared" si="54"/>
        <v>19360</v>
      </c>
      <c r="AA168" s="46">
        <f t="shared" si="54"/>
        <v>19360</v>
      </c>
      <c r="AB168" s="46">
        <f t="shared" si="54"/>
        <v>19360</v>
      </c>
      <c r="AC168" s="46">
        <f t="shared" si="54"/>
        <v>19360</v>
      </c>
      <c r="AD168" s="46">
        <f t="shared" si="54"/>
        <v>19360</v>
      </c>
      <c r="AE168" s="46">
        <f t="shared" ref="AE168:AM180" si="58">+IF($C168=0,0,IF($C168=30,(AE99+AE145),IF($C168=60,(SUM(AD99:AE99)+SUM(AD145:AE145)),(SUM(AC99:AE99)+SUM(AC145:AE145)))))</f>
        <v>19360</v>
      </c>
      <c r="AF168" s="46">
        <f t="shared" si="58"/>
        <v>19360</v>
      </c>
      <c r="AG168" s="46">
        <f t="shared" si="58"/>
        <v>19360</v>
      </c>
      <c r="AH168" s="46">
        <f t="shared" si="58"/>
        <v>19360</v>
      </c>
      <c r="AI168" s="46">
        <f t="shared" si="58"/>
        <v>19360</v>
      </c>
      <c r="AJ168" s="46">
        <f t="shared" si="58"/>
        <v>19360</v>
      </c>
      <c r="AK168" s="46">
        <f t="shared" si="58"/>
        <v>19360</v>
      </c>
      <c r="AL168" s="46">
        <f t="shared" si="58"/>
        <v>19360</v>
      </c>
      <c r="AM168" s="46">
        <f t="shared" si="58"/>
        <v>19360</v>
      </c>
    </row>
    <row r="169" spans="2:39" x14ac:dyDescent="0.25">
      <c r="B169" t="str">
        <f t="shared" si="53"/>
        <v>Prodotto 9</v>
      </c>
      <c r="C169" s="42">
        <v>0</v>
      </c>
      <c r="D169" s="46">
        <f t="shared" si="55"/>
        <v>0</v>
      </c>
      <c r="E169" s="46">
        <f t="shared" si="56"/>
        <v>0</v>
      </c>
      <c r="F169" s="46">
        <f t="shared" si="57"/>
        <v>0</v>
      </c>
      <c r="G169" s="46">
        <f t="shared" ref="G169:AD179" si="59">+IF($C169=0,0,IF($C169=30,(G100+G146),IF($C169=60,(SUM(F100:G100)+SUM(F146:G146)),(SUM(E100:G100)+SUM(E146:G146)))))</f>
        <v>0</v>
      </c>
      <c r="H169" s="46">
        <f t="shared" si="59"/>
        <v>0</v>
      </c>
      <c r="I169" s="46">
        <f t="shared" si="59"/>
        <v>0</v>
      </c>
      <c r="J169" s="46">
        <f t="shared" si="59"/>
        <v>0</v>
      </c>
      <c r="K169" s="46">
        <f t="shared" si="59"/>
        <v>0</v>
      </c>
      <c r="L169" s="46">
        <f t="shared" si="59"/>
        <v>0</v>
      </c>
      <c r="M169" s="46">
        <f t="shared" si="59"/>
        <v>0</v>
      </c>
      <c r="N169" s="46">
        <f t="shared" si="59"/>
        <v>0</v>
      </c>
      <c r="O169" s="46">
        <f t="shared" si="59"/>
        <v>0</v>
      </c>
      <c r="P169" s="46">
        <f t="shared" si="59"/>
        <v>0</v>
      </c>
      <c r="Q169" s="46">
        <f t="shared" si="59"/>
        <v>0</v>
      </c>
      <c r="R169" s="46">
        <f t="shared" si="59"/>
        <v>0</v>
      </c>
      <c r="S169" s="46">
        <f t="shared" si="59"/>
        <v>0</v>
      </c>
      <c r="T169" s="46">
        <f t="shared" si="59"/>
        <v>0</v>
      </c>
      <c r="U169" s="46">
        <f t="shared" si="59"/>
        <v>0</v>
      </c>
      <c r="V169" s="46">
        <f t="shared" si="59"/>
        <v>0</v>
      </c>
      <c r="W169" s="46">
        <f t="shared" si="59"/>
        <v>0</v>
      </c>
      <c r="X169" s="46">
        <f t="shared" si="59"/>
        <v>0</v>
      </c>
      <c r="Y169" s="46">
        <f t="shared" si="59"/>
        <v>0</v>
      </c>
      <c r="Z169" s="46">
        <f t="shared" si="59"/>
        <v>0</v>
      </c>
      <c r="AA169" s="46">
        <f t="shared" si="59"/>
        <v>0</v>
      </c>
      <c r="AB169" s="46">
        <f t="shared" si="59"/>
        <v>0</v>
      </c>
      <c r="AC169" s="46">
        <f t="shared" si="59"/>
        <v>0</v>
      </c>
      <c r="AD169" s="46">
        <f t="shared" si="59"/>
        <v>0</v>
      </c>
      <c r="AE169" s="46">
        <f t="shared" si="58"/>
        <v>0</v>
      </c>
      <c r="AF169" s="46">
        <f t="shared" si="58"/>
        <v>0</v>
      </c>
      <c r="AG169" s="46">
        <f t="shared" si="58"/>
        <v>0</v>
      </c>
      <c r="AH169" s="46">
        <f t="shared" si="58"/>
        <v>0</v>
      </c>
      <c r="AI169" s="46">
        <f t="shared" si="58"/>
        <v>0</v>
      </c>
      <c r="AJ169" s="46">
        <f t="shared" si="58"/>
        <v>0</v>
      </c>
      <c r="AK169" s="46">
        <f t="shared" si="58"/>
        <v>0</v>
      </c>
      <c r="AL169" s="46">
        <f t="shared" si="58"/>
        <v>0</v>
      </c>
      <c r="AM169" s="46">
        <f t="shared" si="58"/>
        <v>0</v>
      </c>
    </row>
    <row r="170" spans="2:39" x14ac:dyDescent="0.25">
      <c r="B170" t="str">
        <f t="shared" si="53"/>
        <v>Prodotto 10</v>
      </c>
      <c r="C170" s="42">
        <v>30</v>
      </c>
      <c r="D170" s="46">
        <f t="shared" si="55"/>
        <v>29040</v>
      </c>
      <c r="E170" s="46">
        <f t="shared" si="56"/>
        <v>29040</v>
      </c>
      <c r="F170" s="46">
        <f t="shared" si="57"/>
        <v>29040</v>
      </c>
      <c r="G170" s="46">
        <f t="shared" si="59"/>
        <v>29040</v>
      </c>
      <c r="H170" s="46">
        <f t="shared" si="59"/>
        <v>29040</v>
      </c>
      <c r="I170" s="46">
        <f t="shared" si="59"/>
        <v>29040</v>
      </c>
      <c r="J170" s="46">
        <f t="shared" si="59"/>
        <v>29040</v>
      </c>
      <c r="K170" s="46">
        <f t="shared" si="59"/>
        <v>29040</v>
      </c>
      <c r="L170" s="46">
        <f t="shared" si="59"/>
        <v>29040</v>
      </c>
      <c r="M170" s="46">
        <f t="shared" si="59"/>
        <v>29040</v>
      </c>
      <c r="N170" s="46">
        <f t="shared" si="59"/>
        <v>29040</v>
      </c>
      <c r="O170" s="46">
        <f t="shared" si="59"/>
        <v>29040</v>
      </c>
      <c r="P170" s="46">
        <f t="shared" si="59"/>
        <v>29040</v>
      </c>
      <c r="Q170" s="46">
        <f t="shared" si="59"/>
        <v>29040</v>
      </c>
      <c r="R170" s="46">
        <f t="shared" si="59"/>
        <v>29040</v>
      </c>
      <c r="S170" s="46">
        <f t="shared" si="59"/>
        <v>29040</v>
      </c>
      <c r="T170" s="46">
        <f t="shared" si="59"/>
        <v>29040</v>
      </c>
      <c r="U170" s="46">
        <f t="shared" si="59"/>
        <v>29040</v>
      </c>
      <c r="V170" s="46">
        <f t="shared" si="59"/>
        <v>29040</v>
      </c>
      <c r="W170" s="46">
        <f t="shared" si="59"/>
        <v>29040</v>
      </c>
      <c r="X170" s="46">
        <f t="shared" si="59"/>
        <v>29040</v>
      </c>
      <c r="Y170" s="46">
        <f t="shared" si="59"/>
        <v>29040</v>
      </c>
      <c r="Z170" s="46">
        <f t="shared" si="59"/>
        <v>29040</v>
      </c>
      <c r="AA170" s="46">
        <f t="shared" si="59"/>
        <v>29040</v>
      </c>
      <c r="AB170" s="46">
        <f t="shared" si="59"/>
        <v>29040</v>
      </c>
      <c r="AC170" s="46">
        <f t="shared" si="59"/>
        <v>29040</v>
      </c>
      <c r="AD170" s="46">
        <f t="shared" si="59"/>
        <v>29040</v>
      </c>
      <c r="AE170" s="46">
        <f t="shared" si="58"/>
        <v>29040</v>
      </c>
      <c r="AF170" s="46">
        <f t="shared" si="58"/>
        <v>29040</v>
      </c>
      <c r="AG170" s="46">
        <f t="shared" si="58"/>
        <v>29040</v>
      </c>
      <c r="AH170" s="46">
        <f t="shared" si="58"/>
        <v>29040</v>
      </c>
      <c r="AI170" s="46">
        <f t="shared" si="58"/>
        <v>29040</v>
      </c>
      <c r="AJ170" s="46">
        <f t="shared" si="58"/>
        <v>29040</v>
      </c>
      <c r="AK170" s="46">
        <f t="shared" si="58"/>
        <v>29040</v>
      </c>
      <c r="AL170" s="46">
        <f t="shared" si="58"/>
        <v>29040</v>
      </c>
      <c r="AM170" s="46">
        <f t="shared" si="58"/>
        <v>29040</v>
      </c>
    </row>
    <row r="171" spans="2:39" x14ac:dyDescent="0.25">
      <c r="B171" t="str">
        <f t="shared" si="53"/>
        <v>Prodotto 11</v>
      </c>
      <c r="C171" s="42">
        <v>30</v>
      </c>
      <c r="D171" s="46">
        <f t="shared" si="55"/>
        <v>13200</v>
      </c>
      <c r="E171" s="46">
        <f t="shared" si="56"/>
        <v>13200</v>
      </c>
      <c r="F171" s="46">
        <f t="shared" si="57"/>
        <v>13200</v>
      </c>
      <c r="G171" s="46">
        <f t="shared" si="59"/>
        <v>13200</v>
      </c>
      <c r="H171" s="46">
        <f t="shared" si="59"/>
        <v>13200</v>
      </c>
      <c r="I171" s="46">
        <f t="shared" si="59"/>
        <v>13200</v>
      </c>
      <c r="J171" s="46">
        <f t="shared" si="59"/>
        <v>13200</v>
      </c>
      <c r="K171" s="46">
        <f t="shared" si="59"/>
        <v>13200</v>
      </c>
      <c r="L171" s="46">
        <f t="shared" si="59"/>
        <v>13200</v>
      </c>
      <c r="M171" s="46">
        <f t="shared" si="59"/>
        <v>13200</v>
      </c>
      <c r="N171" s="46">
        <f t="shared" si="59"/>
        <v>13200</v>
      </c>
      <c r="O171" s="46">
        <f t="shared" si="59"/>
        <v>13200</v>
      </c>
      <c r="P171" s="46">
        <f t="shared" si="59"/>
        <v>13200</v>
      </c>
      <c r="Q171" s="46">
        <f t="shared" si="59"/>
        <v>13200</v>
      </c>
      <c r="R171" s="46">
        <f t="shared" si="59"/>
        <v>13200</v>
      </c>
      <c r="S171" s="46">
        <f t="shared" si="59"/>
        <v>13200</v>
      </c>
      <c r="T171" s="46">
        <f t="shared" si="59"/>
        <v>13200</v>
      </c>
      <c r="U171" s="46">
        <f t="shared" si="59"/>
        <v>13200</v>
      </c>
      <c r="V171" s="46">
        <f t="shared" si="59"/>
        <v>13200</v>
      </c>
      <c r="W171" s="46">
        <f t="shared" si="59"/>
        <v>13200</v>
      </c>
      <c r="X171" s="46">
        <f t="shared" si="59"/>
        <v>13200</v>
      </c>
      <c r="Y171" s="46">
        <f t="shared" si="59"/>
        <v>13200</v>
      </c>
      <c r="Z171" s="46">
        <f t="shared" si="59"/>
        <v>13200</v>
      </c>
      <c r="AA171" s="46">
        <f t="shared" si="59"/>
        <v>13200</v>
      </c>
      <c r="AB171" s="46">
        <f t="shared" si="59"/>
        <v>13200</v>
      </c>
      <c r="AC171" s="46">
        <f t="shared" si="59"/>
        <v>13200</v>
      </c>
      <c r="AD171" s="46">
        <f t="shared" si="59"/>
        <v>13200</v>
      </c>
      <c r="AE171" s="46">
        <f t="shared" si="58"/>
        <v>13200</v>
      </c>
      <c r="AF171" s="46">
        <f t="shared" si="58"/>
        <v>13200</v>
      </c>
      <c r="AG171" s="46">
        <f t="shared" si="58"/>
        <v>13200</v>
      </c>
      <c r="AH171" s="46">
        <f t="shared" si="58"/>
        <v>13200</v>
      </c>
      <c r="AI171" s="46">
        <f t="shared" si="58"/>
        <v>13200</v>
      </c>
      <c r="AJ171" s="46">
        <f t="shared" si="58"/>
        <v>13200</v>
      </c>
      <c r="AK171" s="46">
        <f t="shared" si="58"/>
        <v>13200</v>
      </c>
      <c r="AL171" s="46">
        <f t="shared" si="58"/>
        <v>13200</v>
      </c>
      <c r="AM171" s="46">
        <f t="shared" si="58"/>
        <v>13200</v>
      </c>
    </row>
    <row r="172" spans="2:39" x14ac:dyDescent="0.25">
      <c r="B172" t="str">
        <f t="shared" si="53"/>
        <v>Prodotto 12</v>
      </c>
      <c r="C172" s="42">
        <v>30</v>
      </c>
      <c r="D172" s="46">
        <f t="shared" si="55"/>
        <v>12100</v>
      </c>
      <c r="E172" s="46">
        <f t="shared" si="56"/>
        <v>12100</v>
      </c>
      <c r="F172" s="46">
        <f t="shared" si="57"/>
        <v>12100</v>
      </c>
      <c r="G172" s="46">
        <f t="shared" si="59"/>
        <v>12100</v>
      </c>
      <c r="H172" s="46">
        <f t="shared" si="59"/>
        <v>12100</v>
      </c>
      <c r="I172" s="46">
        <f t="shared" si="59"/>
        <v>12100</v>
      </c>
      <c r="J172" s="46">
        <f t="shared" si="59"/>
        <v>12100</v>
      </c>
      <c r="K172" s="46">
        <f t="shared" si="59"/>
        <v>12100</v>
      </c>
      <c r="L172" s="46">
        <f t="shared" si="59"/>
        <v>12100</v>
      </c>
      <c r="M172" s="46">
        <f t="shared" si="59"/>
        <v>12100</v>
      </c>
      <c r="N172" s="46">
        <f t="shared" si="59"/>
        <v>12100</v>
      </c>
      <c r="O172" s="46">
        <f t="shared" si="59"/>
        <v>12100</v>
      </c>
      <c r="P172" s="46">
        <f t="shared" si="59"/>
        <v>12100</v>
      </c>
      <c r="Q172" s="46">
        <f t="shared" si="59"/>
        <v>12100</v>
      </c>
      <c r="R172" s="46">
        <f t="shared" si="59"/>
        <v>12100</v>
      </c>
      <c r="S172" s="46">
        <f t="shared" si="59"/>
        <v>12100</v>
      </c>
      <c r="T172" s="46">
        <f t="shared" si="59"/>
        <v>12100</v>
      </c>
      <c r="U172" s="46">
        <f t="shared" si="59"/>
        <v>12100</v>
      </c>
      <c r="V172" s="46">
        <f t="shared" si="59"/>
        <v>12100</v>
      </c>
      <c r="W172" s="46">
        <f t="shared" si="59"/>
        <v>12100</v>
      </c>
      <c r="X172" s="46">
        <f t="shared" si="59"/>
        <v>12100</v>
      </c>
      <c r="Y172" s="46">
        <f t="shared" si="59"/>
        <v>12100</v>
      </c>
      <c r="Z172" s="46">
        <f t="shared" si="59"/>
        <v>12100</v>
      </c>
      <c r="AA172" s="46">
        <f t="shared" si="59"/>
        <v>12100</v>
      </c>
      <c r="AB172" s="46">
        <f t="shared" si="59"/>
        <v>12100</v>
      </c>
      <c r="AC172" s="46">
        <f t="shared" si="59"/>
        <v>12100</v>
      </c>
      <c r="AD172" s="46">
        <f t="shared" si="59"/>
        <v>12100</v>
      </c>
      <c r="AE172" s="46">
        <f t="shared" si="58"/>
        <v>12100</v>
      </c>
      <c r="AF172" s="46">
        <f t="shared" si="58"/>
        <v>12100</v>
      </c>
      <c r="AG172" s="46">
        <f t="shared" si="58"/>
        <v>12100</v>
      </c>
      <c r="AH172" s="46">
        <f t="shared" si="58"/>
        <v>12100</v>
      </c>
      <c r="AI172" s="46">
        <f t="shared" si="58"/>
        <v>12100</v>
      </c>
      <c r="AJ172" s="46">
        <f t="shared" si="58"/>
        <v>12100</v>
      </c>
      <c r="AK172" s="46">
        <f t="shared" si="58"/>
        <v>12100</v>
      </c>
      <c r="AL172" s="46">
        <f t="shared" si="58"/>
        <v>12100</v>
      </c>
      <c r="AM172" s="46">
        <f t="shared" si="58"/>
        <v>12100</v>
      </c>
    </row>
    <row r="173" spans="2:39" x14ac:dyDescent="0.25">
      <c r="B173" t="str">
        <f t="shared" si="53"/>
        <v>Prodotto 13</v>
      </c>
      <c r="C173" s="42">
        <v>90</v>
      </c>
      <c r="D173" s="46">
        <f t="shared" si="55"/>
        <v>11000</v>
      </c>
      <c r="E173" s="46">
        <f t="shared" si="56"/>
        <v>22000</v>
      </c>
      <c r="F173" s="46">
        <f t="shared" si="57"/>
        <v>33000</v>
      </c>
      <c r="G173" s="46">
        <f t="shared" si="59"/>
        <v>33000</v>
      </c>
      <c r="H173" s="46">
        <f t="shared" si="59"/>
        <v>33000</v>
      </c>
      <c r="I173" s="46">
        <f t="shared" si="59"/>
        <v>33000</v>
      </c>
      <c r="J173" s="46">
        <f t="shared" si="59"/>
        <v>33000</v>
      </c>
      <c r="K173" s="46">
        <f t="shared" si="59"/>
        <v>33000</v>
      </c>
      <c r="L173" s="46">
        <f t="shared" si="59"/>
        <v>33000</v>
      </c>
      <c r="M173" s="46">
        <f t="shared" si="59"/>
        <v>33000</v>
      </c>
      <c r="N173" s="46">
        <f t="shared" si="59"/>
        <v>33000</v>
      </c>
      <c r="O173" s="46">
        <f t="shared" si="59"/>
        <v>33000</v>
      </c>
      <c r="P173" s="46">
        <f t="shared" si="59"/>
        <v>33000</v>
      </c>
      <c r="Q173" s="46">
        <f t="shared" si="59"/>
        <v>33000</v>
      </c>
      <c r="R173" s="46">
        <f t="shared" si="59"/>
        <v>33000</v>
      </c>
      <c r="S173" s="46">
        <f t="shared" si="59"/>
        <v>33000</v>
      </c>
      <c r="T173" s="46">
        <f t="shared" si="59"/>
        <v>33000</v>
      </c>
      <c r="U173" s="46">
        <f t="shared" si="59"/>
        <v>33000</v>
      </c>
      <c r="V173" s="46">
        <f t="shared" si="59"/>
        <v>33000</v>
      </c>
      <c r="W173" s="46">
        <f t="shared" si="59"/>
        <v>33000</v>
      </c>
      <c r="X173" s="46">
        <f t="shared" si="59"/>
        <v>33000</v>
      </c>
      <c r="Y173" s="46">
        <f t="shared" si="59"/>
        <v>33000</v>
      </c>
      <c r="Z173" s="46">
        <f t="shared" si="59"/>
        <v>33000</v>
      </c>
      <c r="AA173" s="46">
        <f t="shared" si="59"/>
        <v>33000</v>
      </c>
      <c r="AB173" s="46">
        <f t="shared" si="59"/>
        <v>33000</v>
      </c>
      <c r="AC173" s="46">
        <f t="shared" si="59"/>
        <v>33000</v>
      </c>
      <c r="AD173" s="46">
        <f t="shared" si="59"/>
        <v>33000</v>
      </c>
      <c r="AE173" s="46">
        <f t="shared" si="58"/>
        <v>33000</v>
      </c>
      <c r="AF173" s="46">
        <f t="shared" si="58"/>
        <v>33000</v>
      </c>
      <c r="AG173" s="46">
        <f t="shared" si="58"/>
        <v>33000</v>
      </c>
      <c r="AH173" s="46">
        <f t="shared" si="58"/>
        <v>33000</v>
      </c>
      <c r="AI173" s="46">
        <f t="shared" si="58"/>
        <v>33000</v>
      </c>
      <c r="AJ173" s="46">
        <f t="shared" si="58"/>
        <v>33000</v>
      </c>
      <c r="AK173" s="46">
        <f t="shared" si="58"/>
        <v>33000</v>
      </c>
      <c r="AL173" s="46">
        <f t="shared" si="58"/>
        <v>33000</v>
      </c>
      <c r="AM173" s="46">
        <f t="shared" si="58"/>
        <v>33000</v>
      </c>
    </row>
    <row r="174" spans="2:39" x14ac:dyDescent="0.25">
      <c r="B174" t="str">
        <f t="shared" si="53"/>
        <v>Prodotto 14</v>
      </c>
      <c r="C174" s="42">
        <v>30</v>
      </c>
      <c r="D174" s="46">
        <f t="shared" si="55"/>
        <v>3850</v>
      </c>
      <c r="E174" s="46">
        <f t="shared" si="56"/>
        <v>3850</v>
      </c>
      <c r="F174" s="46">
        <f t="shared" si="57"/>
        <v>3850</v>
      </c>
      <c r="G174" s="46">
        <f t="shared" si="59"/>
        <v>3850</v>
      </c>
      <c r="H174" s="46">
        <f t="shared" si="59"/>
        <v>3850</v>
      </c>
      <c r="I174" s="46">
        <f t="shared" si="59"/>
        <v>3850</v>
      </c>
      <c r="J174" s="46">
        <f t="shared" si="59"/>
        <v>3850</v>
      </c>
      <c r="K174" s="46">
        <f t="shared" si="59"/>
        <v>3850</v>
      </c>
      <c r="L174" s="46">
        <f t="shared" si="59"/>
        <v>3850</v>
      </c>
      <c r="M174" s="46">
        <f t="shared" si="59"/>
        <v>3850</v>
      </c>
      <c r="N174" s="46">
        <f t="shared" si="59"/>
        <v>3850</v>
      </c>
      <c r="O174" s="46">
        <f t="shared" si="59"/>
        <v>3850</v>
      </c>
      <c r="P174" s="46">
        <f t="shared" si="59"/>
        <v>3850</v>
      </c>
      <c r="Q174" s="46">
        <f t="shared" si="59"/>
        <v>3850</v>
      </c>
      <c r="R174" s="46">
        <f t="shared" si="59"/>
        <v>3850</v>
      </c>
      <c r="S174" s="46">
        <f t="shared" si="59"/>
        <v>3850</v>
      </c>
      <c r="T174" s="46">
        <f t="shared" si="59"/>
        <v>3850</v>
      </c>
      <c r="U174" s="46">
        <f t="shared" si="59"/>
        <v>3850</v>
      </c>
      <c r="V174" s="46">
        <f t="shared" si="59"/>
        <v>3850</v>
      </c>
      <c r="W174" s="46">
        <f t="shared" si="59"/>
        <v>3850</v>
      </c>
      <c r="X174" s="46">
        <f t="shared" si="59"/>
        <v>3850</v>
      </c>
      <c r="Y174" s="46">
        <f t="shared" si="59"/>
        <v>3850</v>
      </c>
      <c r="Z174" s="46">
        <f t="shared" si="59"/>
        <v>3850</v>
      </c>
      <c r="AA174" s="46">
        <f t="shared" si="59"/>
        <v>3850</v>
      </c>
      <c r="AB174" s="46">
        <f t="shared" si="59"/>
        <v>3850</v>
      </c>
      <c r="AC174" s="46">
        <f t="shared" si="59"/>
        <v>3850</v>
      </c>
      <c r="AD174" s="46">
        <f t="shared" si="59"/>
        <v>3850</v>
      </c>
      <c r="AE174" s="46">
        <f t="shared" si="58"/>
        <v>3850</v>
      </c>
      <c r="AF174" s="46">
        <f t="shared" si="58"/>
        <v>3850</v>
      </c>
      <c r="AG174" s="46">
        <f t="shared" si="58"/>
        <v>3850</v>
      </c>
      <c r="AH174" s="46">
        <f t="shared" si="58"/>
        <v>3850</v>
      </c>
      <c r="AI174" s="46">
        <f t="shared" si="58"/>
        <v>3850</v>
      </c>
      <c r="AJ174" s="46">
        <f t="shared" si="58"/>
        <v>3850</v>
      </c>
      <c r="AK174" s="46">
        <f t="shared" si="58"/>
        <v>3850</v>
      </c>
      <c r="AL174" s="46">
        <f t="shared" si="58"/>
        <v>3850</v>
      </c>
      <c r="AM174" s="46">
        <f t="shared" si="58"/>
        <v>3850</v>
      </c>
    </row>
    <row r="175" spans="2:39" x14ac:dyDescent="0.25">
      <c r="B175" t="str">
        <f t="shared" si="53"/>
        <v>Prodotto 15</v>
      </c>
      <c r="C175" s="42">
        <v>30</v>
      </c>
      <c r="D175" s="46">
        <f t="shared" si="55"/>
        <v>2420</v>
      </c>
      <c r="E175" s="46">
        <f t="shared" si="56"/>
        <v>2420</v>
      </c>
      <c r="F175" s="46">
        <f t="shared" si="57"/>
        <v>2420</v>
      </c>
      <c r="G175" s="46">
        <f t="shared" si="59"/>
        <v>2420</v>
      </c>
      <c r="H175" s="46">
        <f t="shared" si="59"/>
        <v>2420</v>
      </c>
      <c r="I175" s="46">
        <f t="shared" si="59"/>
        <v>2420</v>
      </c>
      <c r="J175" s="46">
        <f t="shared" si="59"/>
        <v>2420</v>
      </c>
      <c r="K175" s="46">
        <f t="shared" si="59"/>
        <v>2420</v>
      </c>
      <c r="L175" s="46">
        <f t="shared" si="59"/>
        <v>2420</v>
      </c>
      <c r="M175" s="46">
        <f t="shared" si="59"/>
        <v>2420</v>
      </c>
      <c r="N175" s="46">
        <f t="shared" si="59"/>
        <v>2420</v>
      </c>
      <c r="O175" s="46">
        <f t="shared" si="59"/>
        <v>2420</v>
      </c>
      <c r="P175" s="46">
        <f t="shared" si="59"/>
        <v>2420</v>
      </c>
      <c r="Q175" s="46">
        <f t="shared" si="59"/>
        <v>2420</v>
      </c>
      <c r="R175" s="46">
        <f t="shared" si="59"/>
        <v>2420</v>
      </c>
      <c r="S175" s="46">
        <f t="shared" si="59"/>
        <v>2420</v>
      </c>
      <c r="T175" s="46">
        <f t="shared" si="59"/>
        <v>2420</v>
      </c>
      <c r="U175" s="46">
        <f t="shared" si="59"/>
        <v>2420</v>
      </c>
      <c r="V175" s="46">
        <f t="shared" si="59"/>
        <v>2420</v>
      </c>
      <c r="W175" s="46">
        <f t="shared" si="59"/>
        <v>2420</v>
      </c>
      <c r="X175" s="46">
        <f t="shared" si="59"/>
        <v>2420</v>
      </c>
      <c r="Y175" s="46">
        <f t="shared" si="59"/>
        <v>2420</v>
      </c>
      <c r="Z175" s="46">
        <f t="shared" si="59"/>
        <v>2420</v>
      </c>
      <c r="AA175" s="46">
        <f t="shared" si="59"/>
        <v>2420</v>
      </c>
      <c r="AB175" s="46">
        <f t="shared" si="59"/>
        <v>2420</v>
      </c>
      <c r="AC175" s="46">
        <f t="shared" si="59"/>
        <v>2420</v>
      </c>
      <c r="AD175" s="46">
        <f t="shared" si="59"/>
        <v>2420</v>
      </c>
      <c r="AE175" s="46">
        <f t="shared" si="58"/>
        <v>2420</v>
      </c>
      <c r="AF175" s="46">
        <f t="shared" si="58"/>
        <v>2420</v>
      </c>
      <c r="AG175" s="46">
        <f t="shared" si="58"/>
        <v>2420</v>
      </c>
      <c r="AH175" s="46">
        <f t="shared" si="58"/>
        <v>2420</v>
      </c>
      <c r="AI175" s="46">
        <f t="shared" si="58"/>
        <v>2420</v>
      </c>
      <c r="AJ175" s="46">
        <f t="shared" si="58"/>
        <v>2420</v>
      </c>
      <c r="AK175" s="46">
        <f t="shared" si="58"/>
        <v>2420</v>
      </c>
      <c r="AL175" s="46">
        <f t="shared" si="58"/>
        <v>2420</v>
      </c>
      <c r="AM175" s="46">
        <f t="shared" si="58"/>
        <v>2420</v>
      </c>
    </row>
    <row r="176" spans="2:39" x14ac:dyDescent="0.25">
      <c r="B176" t="str">
        <f t="shared" si="53"/>
        <v>Prodotto 16</v>
      </c>
      <c r="C176" s="42">
        <v>30</v>
      </c>
      <c r="D176" s="46">
        <f t="shared" si="55"/>
        <v>1815</v>
      </c>
      <c r="E176" s="46">
        <f t="shared" si="56"/>
        <v>1815</v>
      </c>
      <c r="F176" s="46">
        <f t="shared" si="57"/>
        <v>1815</v>
      </c>
      <c r="G176" s="46">
        <f t="shared" si="59"/>
        <v>1815</v>
      </c>
      <c r="H176" s="46">
        <f t="shared" si="59"/>
        <v>1815</v>
      </c>
      <c r="I176" s="46">
        <f t="shared" si="59"/>
        <v>1815</v>
      </c>
      <c r="J176" s="46">
        <f t="shared" si="59"/>
        <v>1815</v>
      </c>
      <c r="K176" s="46">
        <f t="shared" si="59"/>
        <v>1815</v>
      </c>
      <c r="L176" s="46">
        <f t="shared" si="59"/>
        <v>1815</v>
      </c>
      <c r="M176" s="46">
        <f t="shared" si="59"/>
        <v>1815</v>
      </c>
      <c r="N176" s="46">
        <f t="shared" si="59"/>
        <v>1815</v>
      </c>
      <c r="O176" s="46">
        <f t="shared" si="59"/>
        <v>1815</v>
      </c>
      <c r="P176" s="46">
        <f t="shared" si="59"/>
        <v>1815</v>
      </c>
      <c r="Q176" s="46">
        <f t="shared" si="59"/>
        <v>1815</v>
      </c>
      <c r="R176" s="46">
        <f t="shared" si="59"/>
        <v>1815</v>
      </c>
      <c r="S176" s="46">
        <f t="shared" si="59"/>
        <v>1815</v>
      </c>
      <c r="T176" s="46">
        <f t="shared" si="59"/>
        <v>1815</v>
      </c>
      <c r="U176" s="46">
        <f t="shared" si="59"/>
        <v>1815</v>
      </c>
      <c r="V176" s="46">
        <f t="shared" si="59"/>
        <v>1815</v>
      </c>
      <c r="W176" s="46">
        <f t="shared" si="59"/>
        <v>1815</v>
      </c>
      <c r="X176" s="46">
        <f t="shared" si="59"/>
        <v>1815</v>
      </c>
      <c r="Y176" s="46">
        <f t="shared" si="59"/>
        <v>1815</v>
      </c>
      <c r="Z176" s="46">
        <f t="shared" si="59"/>
        <v>1815</v>
      </c>
      <c r="AA176" s="46">
        <f t="shared" si="59"/>
        <v>1815</v>
      </c>
      <c r="AB176" s="46">
        <f t="shared" si="59"/>
        <v>1815</v>
      </c>
      <c r="AC176" s="46">
        <f t="shared" si="59"/>
        <v>1815</v>
      </c>
      <c r="AD176" s="46">
        <f t="shared" si="59"/>
        <v>1815</v>
      </c>
      <c r="AE176" s="46">
        <f t="shared" si="58"/>
        <v>1815</v>
      </c>
      <c r="AF176" s="46">
        <f t="shared" si="58"/>
        <v>1815</v>
      </c>
      <c r="AG176" s="46">
        <f t="shared" si="58"/>
        <v>1815</v>
      </c>
      <c r="AH176" s="46">
        <f t="shared" si="58"/>
        <v>1815</v>
      </c>
      <c r="AI176" s="46">
        <f t="shared" si="58"/>
        <v>1815</v>
      </c>
      <c r="AJ176" s="46">
        <f t="shared" si="58"/>
        <v>1815</v>
      </c>
      <c r="AK176" s="46">
        <f t="shared" si="58"/>
        <v>1815</v>
      </c>
      <c r="AL176" s="46">
        <f t="shared" si="58"/>
        <v>1815</v>
      </c>
      <c r="AM176" s="46">
        <f t="shared" si="58"/>
        <v>1815</v>
      </c>
    </row>
    <row r="177" spans="2:39" x14ac:dyDescent="0.25">
      <c r="B177" t="str">
        <f t="shared" si="53"/>
        <v>Prodotto 17</v>
      </c>
      <c r="C177" s="42">
        <v>30</v>
      </c>
      <c r="D177" s="46">
        <f t="shared" si="55"/>
        <v>3025</v>
      </c>
      <c r="E177" s="46">
        <f t="shared" si="56"/>
        <v>3025</v>
      </c>
      <c r="F177" s="46">
        <f t="shared" si="57"/>
        <v>3025</v>
      </c>
      <c r="G177" s="46">
        <f t="shared" si="59"/>
        <v>3025</v>
      </c>
      <c r="H177" s="46">
        <f t="shared" si="59"/>
        <v>3025</v>
      </c>
      <c r="I177" s="46">
        <f t="shared" si="59"/>
        <v>3025</v>
      </c>
      <c r="J177" s="46">
        <f t="shared" si="59"/>
        <v>3025</v>
      </c>
      <c r="K177" s="46">
        <f t="shared" si="59"/>
        <v>3025</v>
      </c>
      <c r="L177" s="46">
        <f t="shared" si="59"/>
        <v>3025</v>
      </c>
      <c r="M177" s="46">
        <f t="shared" si="59"/>
        <v>3025</v>
      </c>
      <c r="N177" s="46">
        <f t="shared" si="59"/>
        <v>3025</v>
      </c>
      <c r="O177" s="46">
        <f t="shared" si="59"/>
        <v>3025</v>
      </c>
      <c r="P177" s="46">
        <f t="shared" si="59"/>
        <v>3025</v>
      </c>
      <c r="Q177" s="46">
        <f t="shared" si="59"/>
        <v>3025</v>
      </c>
      <c r="R177" s="46">
        <f t="shared" si="59"/>
        <v>3025</v>
      </c>
      <c r="S177" s="46">
        <f t="shared" si="59"/>
        <v>3025</v>
      </c>
      <c r="T177" s="46">
        <f t="shared" si="59"/>
        <v>3025</v>
      </c>
      <c r="U177" s="46">
        <f t="shared" si="59"/>
        <v>3025</v>
      </c>
      <c r="V177" s="46">
        <f t="shared" si="59"/>
        <v>3025</v>
      </c>
      <c r="W177" s="46">
        <f t="shared" si="59"/>
        <v>3025</v>
      </c>
      <c r="X177" s="46">
        <f t="shared" si="59"/>
        <v>3025</v>
      </c>
      <c r="Y177" s="46">
        <f t="shared" si="59"/>
        <v>3025</v>
      </c>
      <c r="Z177" s="46">
        <f t="shared" si="59"/>
        <v>3025</v>
      </c>
      <c r="AA177" s="46">
        <f t="shared" si="59"/>
        <v>3025</v>
      </c>
      <c r="AB177" s="46">
        <f t="shared" si="59"/>
        <v>3025</v>
      </c>
      <c r="AC177" s="46">
        <f t="shared" si="59"/>
        <v>3025</v>
      </c>
      <c r="AD177" s="46">
        <f t="shared" si="59"/>
        <v>3025</v>
      </c>
      <c r="AE177" s="46">
        <f t="shared" si="58"/>
        <v>3025</v>
      </c>
      <c r="AF177" s="46">
        <f t="shared" si="58"/>
        <v>3025</v>
      </c>
      <c r="AG177" s="46">
        <f t="shared" si="58"/>
        <v>3025</v>
      </c>
      <c r="AH177" s="46">
        <f t="shared" si="58"/>
        <v>3025</v>
      </c>
      <c r="AI177" s="46">
        <f t="shared" si="58"/>
        <v>3025</v>
      </c>
      <c r="AJ177" s="46">
        <f t="shared" si="58"/>
        <v>3025</v>
      </c>
      <c r="AK177" s="46">
        <f t="shared" si="58"/>
        <v>3025</v>
      </c>
      <c r="AL177" s="46">
        <f t="shared" si="58"/>
        <v>3025</v>
      </c>
      <c r="AM177" s="46">
        <f t="shared" si="58"/>
        <v>3025</v>
      </c>
    </row>
    <row r="178" spans="2:39" x14ac:dyDescent="0.25">
      <c r="B178" t="str">
        <f t="shared" si="53"/>
        <v>Prodotto 18</v>
      </c>
      <c r="C178" s="42">
        <v>30</v>
      </c>
      <c r="D178" s="46">
        <f t="shared" si="55"/>
        <v>26000</v>
      </c>
      <c r="E178" s="46">
        <f t="shared" si="56"/>
        <v>26000</v>
      </c>
      <c r="F178" s="46">
        <f t="shared" si="57"/>
        <v>26000</v>
      </c>
      <c r="G178" s="46">
        <f t="shared" si="59"/>
        <v>26000</v>
      </c>
      <c r="H178" s="46">
        <f t="shared" si="59"/>
        <v>26000</v>
      </c>
      <c r="I178" s="46">
        <f t="shared" si="59"/>
        <v>26000</v>
      </c>
      <c r="J178" s="46">
        <f t="shared" si="59"/>
        <v>26000</v>
      </c>
      <c r="K178" s="46">
        <f t="shared" si="59"/>
        <v>26000</v>
      </c>
      <c r="L178" s="46">
        <f t="shared" si="59"/>
        <v>26000</v>
      </c>
      <c r="M178" s="46">
        <f t="shared" si="59"/>
        <v>26000</v>
      </c>
      <c r="N178" s="46">
        <f t="shared" si="59"/>
        <v>26000</v>
      </c>
      <c r="O178" s="46">
        <f t="shared" si="59"/>
        <v>26000</v>
      </c>
      <c r="P178" s="46">
        <f t="shared" si="59"/>
        <v>26000</v>
      </c>
      <c r="Q178" s="46">
        <f t="shared" si="59"/>
        <v>26000</v>
      </c>
      <c r="R178" s="46">
        <f t="shared" si="59"/>
        <v>26000</v>
      </c>
      <c r="S178" s="46">
        <f t="shared" si="59"/>
        <v>26000</v>
      </c>
      <c r="T178" s="46">
        <f t="shared" si="59"/>
        <v>26000</v>
      </c>
      <c r="U178" s="46">
        <f t="shared" si="59"/>
        <v>26000</v>
      </c>
      <c r="V178" s="46">
        <f t="shared" si="59"/>
        <v>26000</v>
      </c>
      <c r="W178" s="46">
        <f t="shared" si="59"/>
        <v>26000</v>
      </c>
      <c r="X178" s="46">
        <f t="shared" si="59"/>
        <v>26000</v>
      </c>
      <c r="Y178" s="46">
        <f t="shared" si="59"/>
        <v>26000</v>
      </c>
      <c r="Z178" s="46">
        <f t="shared" si="59"/>
        <v>26000</v>
      </c>
      <c r="AA178" s="46">
        <f t="shared" si="59"/>
        <v>26000</v>
      </c>
      <c r="AB178" s="46">
        <f t="shared" si="59"/>
        <v>26000</v>
      </c>
      <c r="AC178" s="46">
        <f t="shared" si="59"/>
        <v>26000</v>
      </c>
      <c r="AD178" s="46">
        <f t="shared" si="59"/>
        <v>26000</v>
      </c>
      <c r="AE178" s="46">
        <f t="shared" si="58"/>
        <v>26000</v>
      </c>
      <c r="AF178" s="46">
        <f t="shared" si="58"/>
        <v>26000</v>
      </c>
      <c r="AG178" s="46">
        <f t="shared" si="58"/>
        <v>26000</v>
      </c>
      <c r="AH178" s="46">
        <f t="shared" si="58"/>
        <v>26000</v>
      </c>
      <c r="AI178" s="46">
        <f t="shared" si="58"/>
        <v>26000</v>
      </c>
      <c r="AJ178" s="46">
        <f t="shared" si="58"/>
        <v>26000</v>
      </c>
      <c r="AK178" s="46">
        <f t="shared" si="58"/>
        <v>26000</v>
      </c>
      <c r="AL178" s="46">
        <f t="shared" si="58"/>
        <v>26000</v>
      </c>
      <c r="AM178" s="46">
        <f t="shared" si="58"/>
        <v>26000</v>
      </c>
    </row>
    <row r="179" spans="2:39" x14ac:dyDescent="0.25">
      <c r="B179" t="str">
        <f t="shared" si="53"/>
        <v>Prodotto 19</v>
      </c>
      <c r="C179" s="42">
        <v>60</v>
      </c>
      <c r="D179" s="46">
        <f t="shared" si="55"/>
        <v>18150</v>
      </c>
      <c r="E179" s="46">
        <f t="shared" si="56"/>
        <v>36300</v>
      </c>
      <c r="F179" s="46">
        <f t="shared" si="57"/>
        <v>36300</v>
      </c>
      <c r="G179" s="46">
        <f t="shared" si="59"/>
        <v>36300</v>
      </c>
      <c r="H179" s="46">
        <f t="shared" si="59"/>
        <v>36300</v>
      </c>
      <c r="I179" s="46">
        <f t="shared" si="59"/>
        <v>36300</v>
      </c>
      <c r="J179" s="46">
        <f t="shared" si="59"/>
        <v>36300</v>
      </c>
      <c r="K179" s="46">
        <f t="shared" si="59"/>
        <v>36300</v>
      </c>
      <c r="L179" s="46">
        <f t="shared" si="59"/>
        <v>36300</v>
      </c>
      <c r="M179" s="46">
        <f t="shared" si="59"/>
        <v>36300</v>
      </c>
      <c r="N179" s="46">
        <f t="shared" si="59"/>
        <v>36300</v>
      </c>
      <c r="O179" s="46">
        <f t="shared" si="59"/>
        <v>36300</v>
      </c>
      <c r="P179" s="46">
        <f t="shared" si="59"/>
        <v>36300</v>
      </c>
      <c r="Q179" s="46">
        <f t="shared" si="59"/>
        <v>36300</v>
      </c>
      <c r="R179" s="46">
        <f t="shared" si="59"/>
        <v>36300</v>
      </c>
      <c r="S179" s="46">
        <f t="shared" si="59"/>
        <v>36300</v>
      </c>
      <c r="T179" s="46">
        <f t="shared" si="59"/>
        <v>36300</v>
      </c>
      <c r="U179" s="46">
        <f t="shared" si="59"/>
        <v>36300</v>
      </c>
      <c r="V179" s="46">
        <f t="shared" ref="V179:AD180" si="60">+IF($C179=0,0,IF($C179=30,(V110+V156),IF($C179=60,(SUM(U110:V110)+SUM(U156:V156)),(SUM(T110:V110)+SUM(T156:V156)))))</f>
        <v>36300</v>
      </c>
      <c r="W179" s="46">
        <f t="shared" si="60"/>
        <v>36300</v>
      </c>
      <c r="X179" s="46">
        <f t="shared" si="60"/>
        <v>36300</v>
      </c>
      <c r="Y179" s="46">
        <f t="shared" si="60"/>
        <v>36300</v>
      </c>
      <c r="Z179" s="46">
        <f t="shared" si="60"/>
        <v>36300</v>
      </c>
      <c r="AA179" s="46">
        <f t="shared" si="60"/>
        <v>36300</v>
      </c>
      <c r="AB179" s="46">
        <f t="shared" si="60"/>
        <v>36300</v>
      </c>
      <c r="AC179" s="46">
        <f t="shared" si="60"/>
        <v>36300</v>
      </c>
      <c r="AD179" s="46">
        <f t="shared" si="60"/>
        <v>36300</v>
      </c>
      <c r="AE179" s="46">
        <f t="shared" si="58"/>
        <v>36300</v>
      </c>
      <c r="AF179" s="46">
        <f t="shared" si="58"/>
        <v>36300</v>
      </c>
      <c r="AG179" s="46">
        <f t="shared" si="58"/>
        <v>36300</v>
      </c>
      <c r="AH179" s="46">
        <f t="shared" si="58"/>
        <v>36300</v>
      </c>
      <c r="AI179" s="46">
        <f t="shared" si="58"/>
        <v>36300</v>
      </c>
      <c r="AJ179" s="46">
        <f t="shared" si="58"/>
        <v>36300</v>
      </c>
      <c r="AK179" s="46">
        <f t="shared" si="58"/>
        <v>36300</v>
      </c>
      <c r="AL179" s="46">
        <f t="shared" si="58"/>
        <v>36300</v>
      </c>
      <c r="AM179" s="46">
        <f t="shared" si="58"/>
        <v>36300</v>
      </c>
    </row>
    <row r="180" spans="2:39" x14ac:dyDescent="0.25">
      <c r="B180" t="str">
        <f t="shared" si="53"/>
        <v>Prodotto 20</v>
      </c>
      <c r="C180" s="42">
        <v>30</v>
      </c>
      <c r="D180" s="46">
        <f t="shared" si="55"/>
        <v>42350</v>
      </c>
      <c r="E180" s="46">
        <f t="shared" si="56"/>
        <v>42350</v>
      </c>
      <c r="F180" s="46">
        <f t="shared" si="57"/>
        <v>42350</v>
      </c>
      <c r="G180" s="46">
        <f t="shared" ref="G180:U180" si="61">+IF($C180=0,0,IF($C180=30,(G111+G157),IF($C180=60,(SUM(F111:G111)+SUM(F157:G157)),(SUM(E111:G111)+SUM(E157:G157)))))</f>
        <v>42350</v>
      </c>
      <c r="H180" s="46">
        <f t="shared" si="61"/>
        <v>42350</v>
      </c>
      <c r="I180" s="46">
        <f t="shared" si="61"/>
        <v>42350</v>
      </c>
      <c r="J180" s="46">
        <f t="shared" si="61"/>
        <v>42350</v>
      </c>
      <c r="K180" s="46">
        <f t="shared" si="61"/>
        <v>42350</v>
      </c>
      <c r="L180" s="46">
        <f t="shared" si="61"/>
        <v>42350</v>
      </c>
      <c r="M180" s="46">
        <f t="shared" si="61"/>
        <v>42350</v>
      </c>
      <c r="N180" s="46">
        <f t="shared" si="61"/>
        <v>42350</v>
      </c>
      <c r="O180" s="46">
        <f t="shared" si="61"/>
        <v>42350</v>
      </c>
      <c r="P180" s="46">
        <f t="shared" si="61"/>
        <v>42350</v>
      </c>
      <c r="Q180" s="46">
        <f t="shared" si="61"/>
        <v>42350</v>
      </c>
      <c r="R180" s="46">
        <f t="shared" si="61"/>
        <v>42350</v>
      </c>
      <c r="S180" s="46">
        <f t="shared" si="61"/>
        <v>42350</v>
      </c>
      <c r="T180" s="46">
        <f t="shared" si="61"/>
        <v>42350</v>
      </c>
      <c r="U180" s="46">
        <f t="shared" si="61"/>
        <v>42350</v>
      </c>
      <c r="V180" s="46">
        <f t="shared" si="60"/>
        <v>42350</v>
      </c>
      <c r="W180" s="46">
        <f t="shared" si="60"/>
        <v>42350</v>
      </c>
      <c r="X180" s="46">
        <f t="shared" si="60"/>
        <v>42350</v>
      </c>
      <c r="Y180" s="46">
        <f t="shared" si="60"/>
        <v>42350</v>
      </c>
      <c r="Z180" s="46">
        <f t="shared" si="60"/>
        <v>42350</v>
      </c>
      <c r="AA180" s="46">
        <f t="shared" si="60"/>
        <v>42350</v>
      </c>
      <c r="AB180" s="46">
        <f t="shared" si="60"/>
        <v>42350</v>
      </c>
      <c r="AC180" s="46">
        <f t="shared" si="60"/>
        <v>42350</v>
      </c>
      <c r="AD180" s="46">
        <f t="shared" si="60"/>
        <v>42350</v>
      </c>
      <c r="AE180" s="46">
        <f t="shared" si="58"/>
        <v>42350</v>
      </c>
      <c r="AF180" s="46">
        <f t="shared" si="58"/>
        <v>42350</v>
      </c>
      <c r="AG180" s="46">
        <f t="shared" si="58"/>
        <v>42350</v>
      </c>
      <c r="AH180" s="46">
        <f t="shared" si="58"/>
        <v>42350</v>
      </c>
      <c r="AI180" s="46">
        <f t="shared" si="58"/>
        <v>42350</v>
      </c>
      <c r="AJ180" s="46">
        <f t="shared" si="58"/>
        <v>42350</v>
      </c>
      <c r="AK180" s="46">
        <f t="shared" si="58"/>
        <v>42350</v>
      </c>
      <c r="AL180" s="46">
        <f t="shared" si="58"/>
        <v>42350</v>
      </c>
      <c r="AM180" s="46">
        <f t="shared" si="58"/>
        <v>42350</v>
      </c>
    </row>
    <row r="181" spans="2:39" x14ac:dyDescent="0.25">
      <c r="B181" s="20" t="s">
        <v>175</v>
      </c>
      <c r="C181" s="20"/>
      <c r="D181" s="53">
        <f>SUM(D161:D180)</f>
        <v>253050</v>
      </c>
      <c r="E181" s="53">
        <f t="shared" ref="E181:AM181" si="62">SUM(E161:E180)</f>
        <v>291880</v>
      </c>
      <c r="F181" s="53">
        <f t="shared" si="62"/>
        <v>302880</v>
      </c>
      <c r="G181" s="53">
        <f t="shared" si="62"/>
        <v>302880</v>
      </c>
      <c r="H181" s="53">
        <f t="shared" si="62"/>
        <v>302880</v>
      </c>
      <c r="I181" s="53">
        <f t="shared" si="62"/>
        <v>302880</v>
      </c>
      <c r="J181" s="53">
        <f t="shared" si="62"/>
        <v>302880</v>
      </c>
      <c r="K181" s="53">
        <f t="shared" si="62"/>
        <v>302880</v>
      </c>
      <c r="L181" s="53">
        <f t="shared" si="62"/>
        <v>302880</v>
      </c>
      <c r="M181" s="53">
        <f t="shared" si="62"/>
        <v>302880</v>
      </c>
      <c r="N181" s="53">
        <f t="shared" si="62"/>
        <v>302880</v>
      </c>
      <c r="O181" s="53">
        <f t="shared" si="62"/>
        <v>302880</v>
      </c>
      <c r="P181" s="53">
        <f t="shared" si="62"/>
        <v>302880</v>
      </c>
      <c r="Q181" s="53">
        <f t="shared" si="62"/>
        <v>302880</v>
      </c>
      <c r="R181" s="53">
        <f t="shared" si="62"/>
        <v>302880</v>
      </c>
      <c r="S181" s="53">
        <f t="shared" si="62"/>
        <v>302880</v>
      </c>
      <c r="T181" s="53">
        <f t="shared" si="62"/>
        <v>302880</v>
      </c>
      <c r="U181" s="53">
        <f t="shared" si="62"/>
        <v>302880</v>
      </c>
      <c r="V181" s="53">
        <f t="shared" si="62"/>
        <v>302880</v>
      </c>
      <c r="W181" s="53">
        <f t="shared" si="62"/>
        <v>302880</v>
      </c>
      <c r="X181" s="53">
        <f t="shared" si="62"/>
        <v>302880</v>
      </c>
      <c r="Y181" s="53">
        <f t="shared" si="62"/>
        <v>302880</v>
      </c>
      <c r="Z181" s="53">
        <f t="shared" si="62"/>
        <v>302880</v>
      </c>
      <c r="AA181" s="53">
        <f t="shared" si="62"/>
        <v>302880</v>
      </c>
      <c r="AB181" s="53">
        <f t="shared" si="62"/>
        <v>302880</v>
      </c>
      <c r="AC181" s="53">
        <f t="shared" si="62"/>
        <v>302880</v>
      </c>
      <c r="AD181" s="53">
        <f t="shared" si="62"/>
        <v>302880</v>
      </c>
      <c r="AE181" s="53">
        <f t="shared" si="62"/>
        <v>302880</v>
      </c>
      <c r="AF181" s="53">
        <f t="shared" si="62"/>
        <v>302880</v>
      </c>
      <c r="AG181" s="53">
        <f t="shared" si="62"/>
        <v>302880</v>
      </c>
      <c r="AH181" s="53">
        <f t="shared" si="62"/>
        <v>302880</v>
      </c>
      <c r="AI181" s="53">
        <f t="shared" si="62"/>
        <v>302880</v>
      </c>
      <c r="AJ181" s="53">
        <f t="shared" si="62"/>
        <v>302880</v>
      </c>
      <c r="AK181" s="53">
        <f t="shared" si="62"/>
        <v>302880</v>
      </c>
      <c r="AL181" s="53">
        <f t="shared" si="62"/>
        <v>302880</v>
      </c>
      <c r="AM181" s="53">
        <f t="shared" si="62"/>
        <v>302880</v>
      </c>
    </row>
    <row r="183" spans="2:39" x14ac:dyDescent="0.25">
      <c r="B183" s="39" t="s">
        <v>179</v>
      </c>
      <c r="C183" s="39"/>
      <c r="D183" s="40" t="str">
        <f>+D3</f>
        <v>gen 14</v>
      </c>
      <c r="E183" s="40">
        <f t="shared" ref="E183:AM183" si="63">+E3</f>
        <v>41698</v>
      </c>
      <c r="F183" s="40">
        <f t="shared" si="63"/>
        <v>41729</v>
      </c>
      <c r="G183" s="40">
        <f t="shared" si="63"/>
        <v>41759</v>
      </c>
      <c r="H183" s="40">
        <f t="shared" si="63"/>
        <v>41790</v>
      </c>
      <c r="I183" s="40">
        <f t="shared" si="63"/>
        <v>41820</v>
      </c>
      <c r="J183" s="40">
        <f t="shared" si="63"/>
        <v>41851</v>
      </c>
      <c r="K183" s="40">
        <f t="shared" si="63"/>
        <v>41882</v>
      </c>
      <c r="L183" s="40">
        <f t="shared" si="63"/>
        <v>41912</v>
      </c>
      <c r="M183" s="40">
        <f t="shared" si="63"/>
        <v>41943</v>
      </c>
      <c r="N183" s="40">
        <f t="shared" si="63"/>
        <v>41973</v>
      </c>
      <c r="O183" s="40">
        <f t="shared" si="63"/>
        <v>42004</v>
      </c>
      <c r="P183" s="40">
        <f t="shared" si="63"/>
        <v>42035</v>
      </c>
      <c r="Q183" s="40">
        <f t="shared" si="63"/>
        <v>42063</v>
      </c>
      <c r="R183" s="40">
        <f t="shared" si="63"/>
        <v>42094</v>
      </c>
      <c r="S183" s="40">
        <f t="shared" si="63"/>
        <v>42124</v>
      </c>
      <c r="T183" s="40">
        <f t="shared" si="63"/>
        <v>42155</v>
      </c>
      <c r="U183" s="40">
        <f t="shared" si="63"/>
        <v>42185</v>
      </c>
      <c r="V183" s="40">
        <f t="shared" si="63"/>
        <v>42216</v>
      </c>
      <c r="W183" s="40">
        <f t="shared" si="63"/>
        <v>42247</v>
      </c>
      <c r="X183" s="40">
        <f t="shared" si="63"/>
        <v>42277</v>
      </c>
      <c r="Y183" s="40">
        <f t="shared" si="63"/>
        <v>42308</v>
      </c>
      <c r="Z183" s="40">
        <f t="shared" si="63"/>
        <v>42338</v>
      </c>
      <c r="AA183" s="40">
        <f t="shared" si="63"/>
        <v>42369</v>
      </c>
      <c r="AB183" s="40">
        <f t="shared" si="63"/>
        <v>42400</v>
      </c>
      <c r="AC183" s="40">
        <f t="shared" si="63"/>
        <v>42429</v>
      </c>
      <c r="AD183" s="40">
        <f t="shared" si="63"/>
        <v>42460</v>
      </c>
      <c r="AE183" s="40">
        <f t="shared" si="63"/>
        <v>42490</v>
      </c>
      <c r="AF183" s="40">
        <f t="shared" si="63"/>
        <v>42521</v>
      </c>
      <c r="AG183" s="40">
        <f t="shared" si="63"/>
        <v>42551</v>
      </c>
      <c r="AH183" s="40">
        <f t="shared" si="63"/>
        <v>42582</v>
      </c>
      <c r="AI183" s="40">
        <f t="shared" si="63"/>
        <v>42613</v>
      </c>
      <c r="AJ183" s="40">
        <f t="shared" si="63"/>
        <v>42643</v>
      </c>
      <c r="AK183" s="40">
        <f t="shared" si="63"/>
        <v>42674</v>
      </c>
      <c r="AL183" s="40">
        <f t="shared" si="63"/>
        <v>42704</v>
      </c>
      <c r="AM183" s="40">
        <f t="shared" si="63"/>
        <v>42735</v>
      </c>
    </row>
    <row r="184" spans="2:39" x14ac:dyDescent="0.25">
      <c r="B184" t="str">
        <f>+B161</f>
        <v>Prodotto 1</v>
      </c>
      <c r="D184" s="46">
        <f>+D92+D138-D161</f>
        <v>30250</v>
      </c>
      <c r="E184" s="46">
        <f t="shared" ref="E184:AM191" si="64">+E92+E138-(E161-D161)</f>
        <v>30250</v>
      </c>
      <c r="F184" s="46">
        <f t="shared" si="64"/>
        <v>30250</v>
      </c>
      <c r="G184" s="46">
        <f t="shared" si="64"/>
        <v>30250</v>
      </c>
      <c r="H184" s="46">
        <f t="shared" si="64"/>
        <v>30250</v>
      </c>
      <c r="I184" s="46">
        <f t="shared" si="64"/>
        <v>30250</v>
      </c>
      <c r="J184" s="46">
        <f t="shared" si="64"/>
        <v>30250</v>
      </c>
      <c r="K184" s="46">
        <f t="shared" si="64"/>
        <v>30250</v>
      </c>
      <c r="L184" s="46">
        <f t="shared" si="64"/>
        <v>30250</v>
      </c>
      <c r="M184" s="46">
        <f t="shared" si="64"/>
        <v>30250</v>
      </c>
      <c r="N184" s="46">
        <f t="shared" si="64"/>
        <v>30250</v>
      </c>
      <c r="O184" s="46">
        <f t="shared" si="64"/>
        <v>30250</v>
      </c>
      <c r="P184" s="46">
        <f t="shared" si="64"/>
        <v>30250</v>
      </c>
      <c r="Q184" s="46">
        <f t="shared" si="64"/>
        <v>30250</v>
      </c>
      <c r="R184" s="46">
        <f t="shared" si="64"/>
        <v>30250</v>
      </c>
      <c r="S184" s="46">
        <f t="shared" si="64"/>
        <v>30250</v>
      </c>
      <c r="T184" s="46">
        <f t="shared" si="64"/>
        <v>30250</v>
      </c>
      <c r="U184" s="46">
        <f t="shared" si="64"/>
        <v>30250</v>
      </c>
      <c r="V184" s="46">
        <f t="shared" si="64"/>
        <v>30250</v>
      </c>
      <c r="W184" s="46">
        <f t="shared" si="64"/>
        <v>30250</v>
      </c>
      <c r="X184" s="46">
        <f t="shared" si="64"/>
        <v>30250</v>
      </c>
      <c r="Y184" s="46">
        <f t="shared" si="64"/>
        <v>30250</v>
      </c>
      <c r="Z184" s="46">
        <f t="shared" si="64"/>
        <v>30250</v>
      </c>
      <c r="AA184" s="46">
        <f t="shared" si="64"/>
        <v>30250</v>
      </c>
      <c r="AB184" s="46">
        <f t="shared" si="64"/>
        <v>30250</v>
      </c>
      <c r="AC184" s="46">
        <f t="shared" si="64"/>
        <v>30250</v>
      </c>
      <c r="AD184" s="46">
        <f t="shared" si="64"/>
        <v>30250</v>
      </c>
      <c r="AE184" s="46">
        <f t="shared" si="64"/>
        <v>30250</v>
      </c>
      <c r="AF184" s="46">
        <f t="shared" si="64"/>
        <v>30250</v>
      </c>
      <c r="AG184" s="46">
        <f t="shared" si="64"/>
        <v>30250</v>
      </c>
      <c r="AH184" s="46">
        <f t="shared" si="64"/>
        <v>30250</v>
      </c>
      <c r="AI184" s="46">
        <f t="shared" si="64"/>
        <v>30250</v>
      </c>
      <c r="AJ184" s="46">
        <f t="shared" si="64"/>
        <v>30250</v>
      </c>
      <c r="AK184" s="46">
        <f t="shared" si="64"/>
        <v>30250</v>
      </c>
      <c r="AL184" s="46">
        <f t="shared" si="64"/>
        <v>30250</v>
      </c>
      <c r="AM184" s="46">
        <f t="shared" si="64"/>
        <v>30250</v>
      </c>
    </row>
    <row r="185" spans="2:39" x14ac:dyDescent="0.25">
      <c r="B185" t="str">
        <f t="shared" ref="B185:B202" si="65">+B162</f>
        <v>Prodotto 2</v>
      </c>
      <c r="D185" s="46">
        <f t="shared" ref="D185:D203" si="66">+D93+D139-D162</f>
        <v>0</v>
      </c>
      <c r="E185" s="46">
        <f t="shared" si="64"/>
        <v>14520</v>
      </c>
      <c r="F185" s="46">
        <f t="shared" si="64"/>
        <v>14520</v>
      </c>
      <c r="G185" s="46">
        <f t="shared" si="64"/>
        <v>14520</v>
      </c>
      <c r="H185" s="46">
        <f t="shared" si="64"/>
        <v>14520</v>
      </c>
      <c r="I185" s="46">
        <f t="shared" si="64"/>
        <v>14520</v>
      </c>
      <c r="J185" s="46">
        <f t="shared" si="64"/>
        <v>14520</v>
      </c>
      <c r="K185" s="46">
        <f t="shared" si="64"/>
        <v>14520</v>
      </c>
      <c r="L185" s="46">
        <f t="shared" si="64"/>
        <v>14520</v>
      </c>
      <c r="M185" s="46">
        <f t="shared" si="64"/>
        <v>14520</v>
      </c>
      <c r="N185" s="46">
        <f t="shared" si="64"/>
        <v>14520</v>
      </c>
      <c r="O185" s="46">
        <f t="shared" si="64"/>
        <v>14520</v>
      </c>
      <c r="P185" s="46">
        <f t="shared" si="64"/>
        <v>14520</v>
      </c>
      <c r="Q185" s="46">
        <f t="shared" si="64"/>
        <v>14520</v>
      </c>
      <c r="R185" s="46">
        <f t="shared" si="64"/>
        <v>14520</v>
      </c>
      <c r="S185" s="46">
        <f t="shared" si="64"/>
        <v>14520</v>
      </c>
      <c r="T185" s="46">
        <f t="shared" si="64"/>
        <v>14520</v>
      </c>
      <c r="U185" s="46">
        <f t="shared" si="64"/>
        <v>14520</v>
      </c>
      <c r="V185" s="46">
        <f t="shared" si="64"/>
        <v>14520</v>
      </c>
      <c r="W185" s="46">
        <f t="shared" si="64"/>
        <v>14520</v>
      </c>
      <c r="X185" s="46">
        <f t="shared" si="64"/>
        <v>14520</v>
      </c>
      <c r="Y185" s="46">
        <f t="shared" si="64"/>
        <v>14520</v>
      </c>
      <c r="Z185" s="46">
        <f t="shared" si="64"/>
        <v>14520</v>
      </c>
      <c r="AA185" s="46">
        <f t="shared" si="64"/>
        <v>14520</v>
      </c>
      <c r="AB185" s="46">
        <f t="shared" si="64"/>
        <v>14520</v>
      </c>
      <c r="AC185" s="46">
        <f t="shared" si="64"/>
        <v>14520</v>
      </c>
      <c r="AD185" s="46">
        <f t="shared" si="64"/>
        <v>14520</v>
      </c>
      <c r="AE185" s="46">
        <f t="shared" si="64"/>
        <v>14520</v>
      </c>
      <c r="AF185" s="46">
        <f t="shared" si="64"/>
        <v>14520</v>
      </c>
      <c r="AG185" s="46">
        <f t="shared" si="64"/>
        <v>14520</v>
      </c>
      <c r="AH185" s="46">
        <f t="shared" si="64"/>
        <v>14520</v>
      </c>
      <c r="AI185" s="46">
        <f t="shared" si="64"/>
        <v>14520</v>
      </c>
      <c r="AJ185" s="46">
        <f t="shared" si="64"/>
        <v>14520</v>
      </c>
      <c r="AK185" s="46">
        <f t="shared" si="64"/>
        <v>14520</v>
      </c>
      <c r="AL185" s="46">
        <f t="shared" si="64"/>
        <v>14520</v>
      </c>
      <c r="AM185" s="46">
        <f t="shared" si="64"/>
        <v>14520</v>
      </c>
    </row>
    <row r="186" spans="2:39" x14ac:dyDescent="0.25">
      <c r="B186" t="str">
        <f t="shared" si="65"/>
        <v>Prodotto 3</v>
      </c>
      <c r="D186" s="46">
        <f t="shared" si="66"/>
        <v>23100</v>
      </c>
      <c r="E186" s="46">
        <f t="shared" si="64"/>
        <v>23100</v>
      </c>
      <c r="F186" s="46">
        <f t="shared" si="64"/>
        <v>23100</v>
      </c>
      <c r="G186" s="46">
        <f t="shared" si="64"/>
        <v>23100</v>
      </c>
      <c r="H186" s="46">
        <f t="shared" si="64"/>
        <v>23100</v>
      </c>
      <c r="I186" s="46">
        <f t="shared" si="64"/>
        <v>23100</v>
      </c>
      <c r="J186" s="46">
        <f t="shared" si="64"/>
        <v>23100</v>
      </c>
      <c r="K186" s="46">
        <f t="shared" si="64"/>
        <v>23100</v>
      </c>
      <c r="L186" s="46">
        <f t="shared" si="64"/>
        <v>23100</v>
      </c>
      <c r="M186" s="46">
        <f t="shared" si="64"/>
        <v>23100</v>
      </c>
      <c r="N186" s="46">
        <f t="shared" si="64"/>
        <v>23100</v>
      </c>
      <c r="O186" s="46">
        <f t="shared" si="64"/>
        <v>23100</v>
      </c>
      <c r="P186" s="46">
        <f t="shared" si="64"/>
        <v>23100</v>
      </c>
      <c r="Q186" s="46">
        <f t="shared" si="64"/>
        <v>23100</v>
      </c>
      <c r="R186" s="46">
        <f t="shared" si="64"/>
        <v>23100</v>
      </c>
      <c r="S186" s="46">
        <f t="shared" si="64"/>
        <v>23100</v>
      </c>
      <c r="T186" s="46">
        <f t="shared" si="64"/>
        <v>23100</v>
      </c>
      <c r="U186" s="46">
        <f t="shared" si="64"/>
        <v>23100</v>
      </c>
      <c r="V186" s="46">
        <f t="shared" si="64"/>
        <v>23100</v>
      </c>
      <c r="W186" s="46">
        <f t="shared" si="64"/>
        <v>23100</v>
      </c>
      <c r="X186" s="46">
        <f t="shared" si="64"/>
        <v>23100</v>
      </c>
      <c r="Y186" s="46">
        <f t="shared" si="64"/>
        <v>23100</v>
      </c>
      <c r="Z186" s="46">
        <f t="shared" si="64"/>
        <v>23100</v>
      </c>
      <c r="AA186" s="46">
        <f t="shared" si="64"/>
        <v>23100</v>
      </c>
      <c r="AB186" s="46">
        <f t="shared" si="64"/>
        <v>23100</v>
      </c>
      <c r="AC186" s="46">
        <f t="shared" si="64"/>
        <v>23100</v>
      </c>
      <c r="AD186" s="46">
        <f t="shared" si="64"/>
        <v>23100</v>
      </c>
      <c r="AE186" s="46">
        <f t="shared" si="64"/>
        <v>23100</v>
      </c>
      <c r="AF186" s="46">
        <f t="shared" si="64"/>
        <v>23100</v>
      </c>
      <c r="AG186" s="46">
        <f t="shared" si="64"/>
        <v>23100</v>
      </c>
      <c r="AH186" s="46">
        <f t="shared" si="64"/>
        <v>23100</v>
      </c>
      <c r="AI186" s="46">
        <f t="shared" si="64"/>
        <v>23100</v>
      </c>
      <c r="AJ186" s="46">
        <f t="shared" si="64"/>
        <v>23100</v>
      </c>
      <c r="AK186" s="46">
        <f t="shared" si="64"/>
        <v>23100</v>
      </c>
      <c r="AL186" s="46">
        <f t="shared" si="64"/>
        <v>23100</v>
      </c>
      <c r="AM186" s="46">
        <f t="shared" si="64"/>
        <v>23100</v>
      </c>
    </row>
    <row r="187" spans="2:39" x14ac:dyDescent="0.25">
      <c r="B187" t="str">
        <f t="shared" si="65"/>
        <v>Prodotto 4</v>
      </c>
      <c r="D187" s="46">
        <f t="shared" si="66"/>
        <v>0</v>
      </c>
      <c r="E187" s="46">
        <f t="shared" si="64"/>
        <v>14560</v>
      </c>
      <c r="F187" s="46">
        <f t="shared" si="64"/>
        <v>14560</v>
      </c>
      <c r="G187" s="46">
        <f t="shared" si="64"/>
        <v>14560</v>
      </c>
      <c r="H187" s="46">
        <f t="shared" si="64"/>
        <v>14560</v>
      </c>
      <c r="I187" s="46">
        <f t="shared" si="64"/>
        <v>14560</v>
      </c>
      <c r="J187" s="46">
        <f t="shared" si="64"/>
        <v>14560</v>
      </c>
      <c r="K187" s="46">
        <f t="shared" si="64"/>
        <v>14560</v>
      </c>
      <c r="L187" s="46">
        <f t="shared" si="64"/>
        <v>14560</v>
      </c>
      <c r="M187" s="46">
        <f t="shared" si="64"/>
        <v>14560</v>
      </c>
      <c r="N187" s="46">
        <f t="shared" si="64"/>
        <v>14560</v>
      </c>
      <c r="O187" s="46">
        <f t="shared" si="64"/>
        <v>14560</v>
      </c>
      <c r="P187" s="46">
        <f t="shared" si="64"/>
        <v>14560</v>
      </c>
      <c r="Q187" s="46">
        <f t="shared" si="64"/>
        <v>14560</v>
      </c>
      <c r="R187" s="46">
        <f t="shared" si="64"/>
        <v>14560</v>
      </c>
      <c r="S187" s="46">
        <f t="shared" si="64"/>
        <v>14560</v>
      </c>
      <c r="T187" s="46">
        <f t="shared" si="64"/>
        <v>14560</v>
      </c>
      <c r="U187" s="46">
        <f t="shared" si="64"/>
        <v>14560</v>
      </c>
      <c r="V187" s="46">
        <f t="shared" si="64"/>
        <v>14560</v>
      </c>
      <c r="W187" s="46">
        <f t="shared" si="64"/>
        <v>14560</v>
      </c>
      <c r="X187" s="46">
        <f t="shared" si="64"/>
        <v>14560</v>
      </c>
      <c r="Y187" s="46">
        <f t="shared" si="64"/>
        <v>14560</v>
      </c>
      <c r="Z187" s="46">
        <f t="shared" si="64"/>
        <v>14560</v>
      </c>
      <c r="AA187" s="46">
        <f t="shared" si="64"/>
        <v>14560</v>
      </c>
      <c r="AB187" s="46">
        <f t="shared" si="64"/>
        <v>14560</v>
      </c>
      <c r="AC187" s="46">
        <f t="shared" si="64"/>
        <v>14560</v>
      </c>
      <c r="AD187" s="46">
        <f t="shared" si="64"/>
        <v>14560</v>
      </c>
      <c r="AE187" s="46">
        <f t="shared" si="64"/>
        <v>14560</v>
      </c>
      <c r="AF187" s="46">
        <f t="shared" si="64"/>
        <v>14560</v>
      </c>
      <c r="AG187" s="46">
        <f t="shared" si="64"/>
        <v>14560</v>
      </c>
      <c r="AH187" s="46">
        <f t="shared" si="64"/>
        <v>14560</v>
      </c>
      <c r="AI187" s="46">
        <f t="shared" si="64"/>
        <v>14560</v>
      </c>
      <c r="AJ187" s="46">
        <f t="shared" si="64"/>
        <v>14560</v>
      </c>
      <c r="AK187" s="46">
        <f t="shared" si="64"/>
        <v>14560</v>
      </c>
      <c r="AL187" s="46">
        <f t="shared" si="64"/>
        <v>14560</v>
      </c>
      <c r="AM187" s="46">
        <f t="shared" si="64"/>
        <v>14560</v>
      </c>
    </row>
    <row r="188" spans="2:39" x14ac:dyDescent="0.25">
      <c r="B188" t="str">
        <f t="shared" si="65"/>
        <v>Prodotto 5</v>
      </c>
      <c r="D188" s="46">
        <f t="shared" si="66"/>
        <v>0</v>
      </c>
      <c r="E188" s="46">
        <f t="shared" si="64"/>
        <v>2420</v>
      </c>
      <c r="F188" s="46">
        <f t="shared" si="64"/>
        <v>2420</v>
      </c>
      <c r="G188" s="46">
        <f t="shared" si="64"/>
        <v>2420</v>
      </c>
      <c r="H188" s="46">
        <f t="shared" si="64"/>
        <v>2420</v>
      </c>
      <c r="I188" s="46">
        <f t="shared" si="64"/>
        <v>2420</v>
      </c>
      <c r="J188" s="46">
        <f t="shared" si="64"/>
        <v>2420</v>
      </c>
      <c r="K188" s="46">
        <f t="shared" si="64"/>
        <v>2420</v>
      </c>
      <c r="L188" s="46">
        <f t="shared" si="64"/>
        <v>2420</v>
      </c>
      <c r="M188" s="46">
        <f t="shared" si="64"/>
        <v>2420</v>
      </c>
      <c r="N188" s="46">
        <f t="shared" si="64"/>
        <v>2420</v>
      </c>
      <c r="O188" s="46">
        <f t="shared" si="64"/>
        <v>2420</v>
      </c>
      <c r="P188" s="46">
        <f t="shared" si="64"/>
        <v>2420</v>
      </c>
      <c r="Q188" s="46">
        <f t="shared" si="64"/>
        <v>2420</v>
      </c>
      <c r="R188" s="46">
        <f t="shared" si="64"/>
        <v>2420</v>
      </c>
      <c r="S188" s="46">
        <f t="shared" si="64"/>
        <v>2420</v>
      </c>
      <c r="T188" s="46">
        <f t="shared" si="64"/>
        <v>2420</v>
      </c>
      <c r="U188" s="46">
        <f t="shared" si="64"/>
        <v>2420</v>
      </c>
      <c r="V188" s="46">
        <f t="shared" si="64"/>
        <v>2420</v>
      </c>
      <c r="W188" s="46">
        <f t="shared" si="64"/>
        <v>2420</v>
      </c>
      <c r="X188" s="46">
        <f t="shared" si="64"/>
        <v>2420</v>
      </c>
      <c r="Y188" s="46">
        <f t="shared" si="64"/>
        <v>2420</v>
      </c>
      <c r="Z188" s="46">
        <f t="shared" si="64"/>
        <v>2420</v>
      </c>
      <c r="AA188" s="46">
        <f t="shared" si="64"/>
        <v>2420</v>
      </c>
      <c r="AB188" s="46">
        <f t="shared" si="64"/>
        <v>2420</v>
      </c>
      <c r="AC188" s="46">
        <f t="shared" si="64"/>
        <v>2420</v>
      </c>
      <c r="AD188" s="46">
        <f t="shared" si="64"/>
        <v>2420</v>
      </c>
      <c r="AE188" s="46">
        <f t="shared" si="64"/>
        <v>2420</v>
      </c>
      <c r="AF188" s="46">
        <f t="shared" si="64"/>
        <v>2420</v>
      </c>
      <c r="AG188" s="46">
        <f t="shared" si="64"/>
        <v>2420</v>
      </c>
      <c r="AH188" s="46">
        <f t="shared" si="64"/>
        <v>2420</v>
      </c>
      <c r="AI188" s="46">
        <f t="shared" si="64"/>
        <v>2420</v>
      </c>
      <c r="AJ188" s="46">
        <f t="shared" si="64"/>
        <v>2420</v>
      </c>
      <c r="AK188" s="46">
        <f t="shared" si="64"/>
        <v>2420</v>
      </c>
      <c r="AL188" s="46">
        <f t="shared" si="64"/>
        <v>2420</v>
      </c>
      <c r="AM188" s="46">
        <f t="shared" si="64"/>
        <v>2420</v>
      </c>
    </row>
    <row r="189" spans="2:39" x14ac:dyDescent="0.25">
      <c r="B189" t="str">
        <f t="shared" si="65"/>
        <v>Prodotto 6</v>
      </c>
      <c r="D189" s="46">
        <f t="shared" si="66"/>
        <v>0</v>
      </c>
      <c r="E189" s="46">
        <f t="shared" si="64"/>
        <v>19800</v>
      </c>
      <c r="F189" s="46">
        <f t="shared" si="64"/>
        <v>19800</v>
      </c>
      <c r="G189" s="46">
        <f t="shared" si="64"/>
        <v>19800</v>
      </c>
      <c r="H189" s="46">
        <f t="shared" si="64"/>
        <v>19800</v>
      </c>
      <c r="I189" s="46">
        <f t="shared" si="64"/>
        <v>19800</v>
      </c>
      <c r="J189" s="46">
        <f t="shared" si="64"/>
        <v>19800</v>
      </c>
      <c r="K189" s="46">
        <f t="shared" si="64"/>
        <v>19800</v>
      </c>
      <c r="L189" s="46">
        <f t="shared" si="64"/>
        <v>19800</v>
      </c>
      <c r="M189" s="46">
        <f t="shared" si="64"/>
        <v>19800</v>
      </c>
      <c r="N189" s="46">
        <f t="shared" si="64"/>
        <v>19800</v>
      </c>
      <c r="O189" s="46">
        <f t="shared" si="64"/>
        <v>19800</v>
      </c>
      <c r="P189" s="46">
        <f t="shared" si="64"/>
        <v>19800</v>
      </c>
      <c r="Q189" s="46">
        <f t="shared" si="64"/>
        <v>19800</v>
      </c>
      <c r="R189" s="46">
        <f t="shared" si="64"/>
        <v>19800</v>
      </c>
      <c r="S189" s="46">
        <f t="shared" si="64"/>
        <v>19800</v>
      </c>
      <c r="T189" s="46">
        <f t="shared" si="64"/>
        <v>19800</v>
      </c>
      <c r="U189" s="46">
        <f t="shared" si="64"/>
        <v>19800</v>
      </c>
      <c r="V189" s="46">
        <f t="shared" si="64"/>
        <v>19800</v>
      </c>
      <c r="W189" s="46">
        <f t="shared" si="64"/>
        <v>19800</v>
      </c>
      <c r="X189" s="46">
        <f t="shared" si="64"/>
        <v>19800</v>
      </c>
      <c r="Y189" s="46">
        <f t="shared" si="64"/>
        <v>19800</v>
      </c>
      <c r="Z189" s="46">
        <f t="shared" si="64"/>
        <v>19800</v>
      </c>
      <c r="AA189" s="46">
        <f t="shared" si="64"/>
        <v>19800</v>
      </c>
      <c r="AB189" s="46">
        <f t="shared" si="64"/>
        <v>19800</v>
      </c>
      <c r="AC189" s="46">
        <f t="shared" si="64"/>
        <v>19800</v>
      </c>
      <c r="AD189" s="46">
        <f t="shared" si="64"/>
        <v>19800</v>
      </c>
      <c r="AE189" s="46">
        <f t="shared" si="64"/>
        <v>19800</v>
      </c>
      <c r="AF189" s="46">
        <f t="shared" si="64"/>
        <v>19800</v>
      </c>
      <c r="AG189" s="46">
        <f t="shared" si="64"/>
        <v>19800</v>
      </c>
      <c r="AH189" s="46">
        <f t="shared" si="64"/>
        <v>19800</v>
      </c>
      <c r="AI189" s="46">
        <f t="shared" si="64"/>
        <v>19800</v>
      </c>
      <c r="AJ189" s="46">
        <f t="shared" si="64"/>
        <v>19800</v>
      </c>
      <c r="AK189" s="46">
        <f t="shared" si="64"/>
        <v>19800</v>
      </c>
      <c r="AL189" s="46">
        <f t="shared" si="64"/>
        <v>19800</v>
      </c>
      <c r="AM189" s="46">
        <f t="shared" si="64"/>
        <v>19800</v>
      </c>
    </row>
    <row r="190" spans="2:39" x14ac:dyDescent="0.25">
      <c r="B190" t="str">
        <f t="shared" si="65"/>
        <v>Prodotto 7</v>
      </c>
      <c r="D190" s="46">
        <f t="shared" si="66"/>
        <v>0</v>
      </c>
      <c r="E190" s="46">
        <f t="shared" si="64"/>
        <v>29120</v>
      </c>
      <c r="F190" s="46">
        <f t="shared" si="64"/>
        <v>29120</v>
      </c>
      <c r="G190" s="46">
        <f t="shared" si="64"/>
        <v>29120</v>
      </c>
      <c r="H190" s="46">
        <f t="shared" si="64"/>
        <v>29120</v>
      </c>
      <c r="I190" s="46">
        <f t="shared" si="64"/>
        <v>29120</v>
      </c>
      <c r="J190" s="46">
        <f t="shared" si="64"/>
        <v>29120</v>
      </c>
      <c r="K190" s="46">
        <f t="shared" si="64"/>
        <v>29120</v>
      </c>
      <c r="L190" s="46">
        <f t="shared" si="64"/>
        <v>29120</v>
      </c>
      <c r="M190" s="46">
        <f t="shared" si="64"/>
        <v>29120</v>
      </c>
      <c r="N190" s="46">
        <f t="shared" si="64"/>
        <v>29120</v>
      </c>
      <c r="O190" s="46">
        <f t="shared" si="64"/>
        <v>29120</v>
      </c>
      <c r="P190" s="46">
        <f t="shared" si="64"/>
        <v>29120</v>
      </c>
      <c r="Q190" s="46">
        <f t="shared" si="64"/>
        <v>29120</v>
      </c>
      <c r="R190" s="46">
        <f t="shared" si="64"/>
        <v>29120</v>
      </c>
      <c r="S190" s="46">
        <f t="shared" si="64"/>
        <v>29120</v>
      </c>
      <c r="T190" s="46">
        <f t="shared" si="64"/>
        <v>29120</v>
      </c>
      <c r="U190" s="46">
        <f t="shared" si="64"/>
        <v>29120</v>
      </c>
      <c r="V190" s="46">
        <f t="shared" si="64"/>
        <v>29120</v>
      </c>
      <c r="W190" s="46">
        <f t="shared" si="64"/>
        <v>29120</v>
      </c>
      <c r="X190" s="46">
        <f t="shared" si="64"/>
        <v>29120</v>
      </c>
      <c r="Y190" s="46">
        <f t="shared" si="64"/>
        <v>29120</v>
      </c>
      <c r="Z190" s="46">
        <f t="shared" si="64"/>
        <v>29120</v>
      </c>
      <c r="AA190" s="46">
        <f t="shared" si="64"/>
        <v>29120</v>
      </c>
      <c r="AB190" s="46">
        <f t="shared" si="64"/>
        <v>29120</v>
      </c>
      <c r="AC190" s="46">
        <f t="shared" si="64"/>
        <v>29120</v>
      </c>
      <c r="AD190" s="46">
        <f t="shared" si="64"/>
        <v>29120</v>
      </c>
      <c r="AE190" s="46">
        <f t="shared" si="64"/>
        <v>29120</v>
      </c>
      <c r="AF190" s="46">
        <f t="shared" si="64"/>
        <v>29120</v>
      </c>
      <c r="AG190" s="46">
        <f t="shared" si="64"/>
        <v>29120</v>
      </c>
      <c r="AH190" s="46">
        <f t="shared" si="64"/>
        <v>29120</v>
      </c>
      <c r="AI190" s="46">
        <f t="shared" si="64"/>
        <v>29120</v>
      </c>
      <c r="AJ190" s="46">
        <f t="shared" si="64"/>
        <v>29120</v>
      </c>
      <c r="AK190" s="46">
        <f t="shared" si="64"/>
        <v>29120</v>
      </c>
      <c r="AL190" s="46">
        <f t="shared" si="64"/>
        <v>29120</v>
      </c>
      <c r="AM190" s="46">
        <f t="shared" si="64"/>
        <v>29120</v>
      </c>
    </row>
    <row r="191" spans="2:39" x14ac:dyDescent="0.25">
      <c r="B191" t="str">
        <f t="shared" si="65"/>
        <v>Prodotto 8</v>
      </c>
      <c r="D191" s="46">
        <f t="shared" si="66"/>
        <v>0</v>
      </c>
      <c r="E191" s="46">
        <f t="shared" si="64"/>
        <v>0</v>
      </c>
      <c r="F191" s="46">
        <f t="shared" si="64"/>
        <v>9680</v>
      </c>
      <c r="G191" s="46">
        <f t="shared" si="64"/>
        <v>9680</v>
      </c>
      <c r="H191" s="46">
        <f t="shared" si="64"/>
        <v>9680</v>
      </c>
      <c r="I191" s="46">
        <f t="shared" si="64"/>
        <v>9680</v>
      </c>
      <c r="J191" s="46">
        <f t="shared" si="64"/>
        <v>9680</v>
      </c>
      <c r="K191" s="46">
        <f t="shared" si="64"/>
        <v>9680</v>
      </c>
      <c r="L191" s="46">
        <f t="shared" si="64"/>
        <v>9680</v>
      </c>
      <c r="M191" s="46">
        <f t="shared" si="64"/>
        <v>9680</v>
      </c>
      <c r="N191" s="46">
        <f t="shared" si="64"/>
        <v>9680</v>
      </c>
      <c r="O191" s="46">
        <f t="shared" ref="O191:AM191" si="67">+O99+O145-(O168-N168)</f>
        <v>9680</v>
      </c>
      <c r="P191" s="46">
        <f t="shared" si="67"/>
        <v>9680</v>
      </c>
      <c r="Q191" s="46">
        <f t="shared" si="67"/>
        <v>9680</v>
      </c>
      <c r="R191" s="46">
        <f t="shared" si="67"/>
        <v>9680</v>
      </c>
      <c r="S191" s="46">
        <f t="shared" si="67"/>
        <v>9680</v>
      </c>
      <c r="T191" s="46">
        <f t="shared" si="67"/>
        <v>9680</v>
      </c>
      <c r="U191" s="46">
        <f t="shared" si="67"/>
        <v>9680</v>
      </c>
      <c r="V191" s="46">
        <f t="shared" si="67"/>
        <v>9680</v>
      </c>
      <c r="W191" s="46">
        <f t="shared" si="67"/>
        <v>9680</v>
      </c>
      <c r="X191" s="46">
        <f t="shared" si="67"/>
        <v>9680</v>
      </c>
      <c r="Y191" s="46">
        <f t="shared" si="67"/>
        <v>9680</v>
      </c>
      <c r="Z191" s="46">
        <f t="shared" si="67"/>
        <v>9680</v>
      </c>
      <c r="AA191" s="46">
        <f t="shared" si="67"/>
        <v>9680</v>
      </c>
      <c r="AB191" s="46">
        <f t="shared" si="67"/>
        <v>9680</v>
      </c>
      <c r="AC191" s="46">
        <f t="shared" si="67"/>
        <v>9680</v>
      </c>
      <c r="AD191" s="46">
        <f t="shared" si="67"/>
        <v>9680</v>
      </c>
      <c r="AE191" s="46">
        <f t="shared" si="67"/>
        <v>9680</v>
      </c>
      <c r="AF191" s="46">
        <f t="shared" si="67"/>
        <v>9680</v>
      </c>
      <c r="AG191" s="46">
        <f t="shared" si="67"/>
        <v>9680</v>
      </c>
      <c r="AH191" s="46">
        <f t="shared" si="67"/>
        <v>9680</v>
      </c>
      <c r="AI191" s="46">
        <f t="shared" si="67"/>
        <v>9680</v>
      </c>
      <c r="AJ191" s="46">
        <f t="shared" si="67"/>
        <v>9680</v>
      </c>
      <c r="AK191" s="46">
        <f t="shared" si="67"/>
        <v>9680</v>
      </c>
      <c r="AL191" s="46">
        <f t="shared" si="67"/>
        <v>9680</v>
      </c>
      <c r="AM191" s="46">
        <f t="shared" si="67"/>
        <v>9680</v>
      </c>
    </row>
    <row r="192" spans="2:39" x14ac:dyDescent="0.25">
      <c r="B192" t="str">
        <f t="shared" si="65"/>
        <v>Prodotto 9</v>
      </c>
      <c r="D192" s="46">
        <f t="shared" si="66"/>
        <v>1815</v>
      </c>
      <c r="E192" s="46">
        <f t="shared" ref="E192:AM199" si="68">+E100+E146-(E169-D169)</f>
        <v>1815</v>
      </c>
      <c r="F192" s="46">
        <f t="shared" si="68"/>
        <v>1815</v>
      </c>
      <c r="G192" s="46">
        <f t="shared" si="68"/>
        <v>1815</v>
      </c>
      <c r="H192" s="46">
        <f t="shared" si="68"/>
        <v>1815</v>
      </c>
      <c r="I192" s="46">
        <f t="shared" si="68"/>
        <v>1815</v>
      </c>
      <c r="J192" s="46">
        <f t="shared" si="68"/>
        <v>1815</v>
      </c>
      <c r="K192" s="46">
        <f t="shared" si="68"/>
        <v>1815</v>
      </c>
      <c r="L192" s="46">
        <f t="shared" si="68"/>
        <v>1815</v>
      </c>
      <c r="M192" s="46">
        <f t="shared" si="68"/>
        <v>1815</v>
      </c>
      <c r="N192" s="46">
        <f t="shared" si="68"/>
        <v>1815</v>
      </c>
      <c r="O192" s="46">
        <f t="shared" si="68"/>
        <v>1815</v>
      </c>
      <c r="P192" s="46">
        <f t="shared" si="68"/>
        <v>1815</v>
      </c>
      <c r="Q192" s="46">
        <f t="shared" si="68"/>
        <v>1815</v>
      </c>
      <c r="R192" s="46">
        <f t="shared" si="68"/>
        <v>1815</v>
      </c>
      <c r="S192" s="46">
        <f t="shared" si="68"/>
        <v>1815</v>
      </c>
      <c r="T192" s="46">
        <f t="shared" si="68"/>
        <v>1815</v>
      </c>
      <c r="U192" s="46">
        <f t="shared" si="68"/>
        <v>1815</v>
      </c>
      <c r="V192" s="46">
        <f t="shared" si="68"/>
        <v>1815</v>
      </c>
      <c r="W192" s="46">
        <f t="shared" si="68"/>
        <v>1815</v>
      </c>
      <c r="X192" s="46">
        <f t="shared" si="68"/>
        <v>1815</v>
      </c>
      <c r="Y192" s="46">
        <f t="shared" si="68"/>
        <v>1815</v>
      </c>
      <c r="Z192" s="46">
        <f t="shared" si="68"/>
        <v>1815</v>
      </c>
      <c r="AA192" s="46">
        <f t="shared" si="68"/>
        <v>1815</v>
      </c>
      <c r="AB192" s="46">
        <f t="shared" si="68"/>
        <v>1815</v>
      </c>
      <c r="AC192" s="46">
        <f t="shared" si="68"/>
        <v>1815</v>
      </c>
      <c r="AD192" s="46">
        <f t="shared" si="68"/>
        <v>1815</v>
      </c>
      <c r="AE192" s="46">
        <f t="shared" si="68"/>
        <v>1815</v>
      </c>
      <c r="AF192" s="46">
        <f t="shared" si="68"/>
        <v>1815</v>
      </c>
      <c r="AG192" s="46">
        <f t="shared" si="68"/>
        <v>1815</v>
      </c>
      <c r="AH192" s="46">
        <f t="shared" si="68"/>
        <v>1815</v>
      </c>
      <c r="AI192" s="46">
        <f t="shared" si="68"/>
        <v>1815</v>
      </c>
      <c r="AJ192" s="46">
        <f t="shared" si="68"/>
        <v>1815</v>
      </c>
      <c r="AK192" s="46">
        <f t="shared" si="68"/>
        <v>1815</v>
      </c>
      <c r="AL192" s="46">
        <f t="shared" si="68"/>
        <v>1815</v>
      </c>
      <c r="AM192" s="46">
        <f t="shared" si="68"/>
        <v>1815</v>
      </c>
    </row>
    <row r="193" spans="2:39" x14ac:dyDescent="0.25">
      <c r="B193" t="str">
        <f t="shared" si="65"/>
        <v>Prodotto 10</v>
      </c>
      <c r="D193" s="46">
        <f t="shared" si="66"/>
        <v>0</v>
      </c>
      <c r="E193" s="46">
        <f t="shared" si="68"/>
        <v>29040</v>
      </c>
      <c r="F193" s="46">
        <f t="shared" si="68"/>
        <v>29040</v>
      </c>
      <c r="G193" s="46">
        <f t="shared" si="68"/>
        <v>29040</v>
      </c>
      <c r="H193" s="46">
        <f t="shared" si="68"/>
        <v>29040</v>
      </c>
      <c r="I193" s="46">
        <f t="shared" si="68"/>
        <v>29040</v>
      </c>
      <c r="J193" s="46">
        <f t="shared" si="68"/>
        <v>29040</v>
      </c>
      <c r="K193" s="46">
        <f t="shared" si="68"/>
        <v>29040</v>
      </c>
      <c r="L193" s="46">
        <f t="shared" si="68"/>
        <v>29040</v>
      </c>
      <c r="M193" s="46">
        <f t="shared" si="68"/>
        <v>29040</v>
      </c>
      <c r="N193" s="46">
        <f t="shared" si="68"/>
        <v>29040</v>
      </c>
      <c r="O193" s="46">
        <f t="shared" si="68"/>
        <v>29040</v>
      </c>
      <c r="P193" s="46">
        <f t="shared" si="68"/>
        <v>29040</v>
      </c>
      <c r="Q193" s="46">
        <f t="shared" si="68"/>
        <v>29040</v>
      </c>
      <c r="R193" s="46">
        <f t="shared" si="68"/>
        <v>29040</v>
      </c>
      <c r="S193" s="46">
        <f t="shared" si="68"/>
        <v>29040</v>
      </c>
      <c r="T193" s="46">
        <f t="shared" si="68"/>
        <v>29040</v>
      </c>
      <c r="U193" s="46">
        <f t="shared" si="68"/>
        <v>29040</v>
      </c>
      <c r="V193" s="46">
        <f t="shared" si="68"/>
        <v>29040</v>
      </c>
      <c r="W193" s="46">
        <f t="shared" si="68"/>
        <v>29040</v>
      </c>
      <c r="X193" s="46">
        <f t="shared" si="68"/>
        <v>29040</v>
      </c>
      <c r="Y193" s="46">
        <f t="shared" si="68"/>
        <v>29040</v>
      </c>
      <c r="Z193" s="46">
        <f t="shared" si="68"/>
        <v>29040</v>
      </c>
      <c r="AA193" s="46">
        <f t="shared" si="68"/>
        <v>29040</v>
      </c>
      <c r="AB193" s="46">
        <f t="shared" si="68"/>
        <v>29040</v>
      </c>
      <c r="AC193" s="46">
        <f t="shared" si="68"/>
        <v>29040</v>
      </c>
      <c r="AD193" s="46">
        <f t="shared" si="68"/>
        <v>29040</v>
      </c>
      <c r="AE193" s="46">
        <f t="shared" si="68"/>
        <v>29040</v>
      </c>
      <c r="AF193" s="46">
        <f t="shared" si="68"/>
        <v>29040</v>
      </c>
      <c r="AG193" s="46">
        <f t="shared" si="68"/>
        <v>29040</v>
      </c>
      <c r="AH193" s="46">
        <f t="shared" si="68"/>
        <v>29040</v>
      </c>
      <c r="AI193" s="46">
        <f t="shared" si="68"/>
        <v>29040</v>
      </c>
      <c r="AJ193" s="46">
        <f t="shared" si="68"/>
        <v>29040</v>
      </c>
      <c r="AK193" s="46">
        <f t="shared" si="68"/>
        <v>29040</v>
      </c>
      <c r="AL193" s="46">
        <f t="shared" si="68"/>
        <v>29040</v>
      </c>
      <c r="AM193" s="46">
        <f t="shared" si="68"/>
        <v>29040</v>
      </c>
    </row>
    <row r="194" spans="2:39" x14ac:dyDescent="0.25">
      <c r="B194" t="str">
        <f t="shared" si="65"/>
        <v>Prodotto 11</v>
      </c>
      <c r="D194" s="46">
        <f t="shared" si="66"/>
        <v>0</v>
      </c>
      <c r="E194" s="46">
        <f t="shared" si="68"/>
        <v>13200</v>
      </c>
      <c r="F194" s="46">
        <f t="shared" si="68"/>
        <v>13200</v>
      </c>
      <c r="G194" s="46">
        <f t="shared" si="68"/>
        <v>13200</v>
      </c>
      <c r="H194" s="46">
        <f t="shared" si="68"/>
        <v>13200</v>
      </c>
      <c r="I194" s="46">
        <f t="shared" si="68"/>
        <v>13200</v>
      </c>
      <c r="J194" s="46">
        <f t="shared" si="68"/>
        <v>13200</v>
      </c>
      <c r="K194" s="46">
        <f t="shared" si="68"/>
        <v>13200</v>
      </c>
      <c r="L194" s="46">
        <f t="shared" si="68"/>
        <v>13200</v>
      </c>
      <c r="M194" s="46">
        <f t="shared" si="68"/>
        <v>13200</v>
      </c>
      <c r="N194" s="46">
        <f t="shared" si="68"/>
        <v>13200</v>
      </c>
      <c r="O194" s="46">
        <f t="shared" si="68"/>
        <v>13200</v>
      </c>
      <c r="P194" s="46">
        <f t="shared" si="68"/>
        <v>13200</v>
      </c>
      <c r="Q194" s="46">
        <f t="shared" si="68"/>
        <v>13200</v>
      </c>
      <c r="R194" s="46">
        <f t="shared" si="68"/>
        <v>13200</v>
      </c>
      <c r="S194" s="46">
        <f t="shared" si="68"/>
        <v>13200</v>
      </c>
      <c r="T194" s="46">
        <f t="shared" si="68"/>
        <v>13200</v>
      </c>
      <c r="U194" s="46">
        <f t="shared" si="68"/>
        <v>13200</v>
      </c>
      <c r="V194" s="46">
        <f t="shared" si="68"/>
        <v>13200</v>
      </c>
      <c r="W194" s="46">
        <f t="shared" si="68"/>
        <v>13200</v>
      </c>
      <c r="X194" s="46">
        <f t="shared" si="68"/>
        <v>13200</v>
      </c>
      <c r="Y194" s="46">
        <f t="shared" si="68"/>
        <v>13200</v>
      </c>
      <c r="Z194" s="46">
        <f t="shared" si="68"/>
        <v>13200</v>
      </c>
      <c r="AA194" s="46">
        <f t="shared" si="68"/>
        <v>13200</v>
      </c>
      <c r="AB194" s="46">
        <f t="shared" si="68"/>
        <v>13200</v>
      </c>
      <c r="AC194" s="46">
        <f t="shared" si="68"/>
        <v>13200</v>
      </c>
      <c r="AD194" s="46">
        <f t="shared" si="68"/>
        <v>13200</v>
      </c>
      <c r="AE194" s="46">
        <f t="shared" si="68"/>
        <v>13200</v>
      </c>
      <c r="AF194" s="46">
        <f t="shared" si="68"/>
        <v>13200</v>
      </c>
      <c r="AG194" s="46">
        <f t="shared" si="68"/>
        <v>13200</v>
      </c>
      <c r="AH194" s="46">
        <f t="shared" si="68"/>
        <v>13200</v>
      </c>
      <c r="AI194" s="46">
        <f t="shared" si="68"/>
        <v>13200</v>
      </c>
      <c r="AJ194" s="46">
        <f t="shared" si="68"/>
        <v>13200</v>
      </c>
      <c r="AK194" s="46">
        <f t="shared" si="68"/>
        <v>13200</v>
      </c>
      <c r="AL194" s="46">
        <f t="shared" si="68"/>
        <v>13200</v>
      </c>
      <c r="AM194" s="46">
        <f t="shared" si="68"/>
        <v>13200</v>
      </c>
    </row>
    <row r="195" spans="2:39" x14ac:dyDescent="0.25">
      <c r="B195" t="str">
        <f t="shared" si="65"/>
        <v>Prodotto 12</v>
      </c>
      <c r="D195" s="46">
        <f t="shared" si="66"/>
        <v>0</v>
      </c>
      <c r="E195" s="46">
        <f t="shared" si="68"/>
        <v>12100</v>
      </c>
      <c r="F195" s="46">
        <f t="shared" si="68"/>
        <v>12100</v>
      </c>
      <c r="G195" s="46">
        <f t="shared" si="68"/>
        <v>12100</v>
      </c>
      <c r="H195" s="46">
        <f t="shared" si="68"/>
        <v>12100</v>
      </c>
      <c r="I195" s="46">
        <f t="shared" si="68"/>
        <v>12100</v>
      </c>
      <c r="J195" s="46">
        <f t="shared" si="68"/>
        <v>12100</v>
      </c>
      <c r="K195" s="46">
        <f t="shared" si="68"/>
        <v>12100</v>
      </c>
      <c r="L195" s="46">
        <f t="shared" si="68"/>
        <v>12100</v>
      </c>
      <c r="M195" s="46">
        <f t="shared" si="68"/>
        <v>12100</v>
      </c>
      <c r="N195" s="46">
        <f t="shared" si="68"/>
        <v>12100</v>
      </c>
      <c r="O195" s="46">
        <f t="shared" si="68"/>
        <v>12100</v>
      </c>
      <c r="P195" s="46">
        <f t="shared" si="68"/>
        <v>12100</v>
      </c>
      <c r="Q195" s="46">
        <f t="shared" si="68"/>
        <v>12100</v>
      </c>
      <c r="R195" s="46">
        <f t="shared" si="68"/>
        <v>12100</v>
      </c>
      <c r="S195" s="46">
        <f t="shared" si="68"/>
        <v>12100</v>
      </c>
      <c r="T195" s="46">
        <f t="shared" si="68"/>
        <v>12100</v>
      </c>
      <c r="U195" s="46">
        <f t="shared" si="68"/>
        <v>12100</v>
      </c>
      <c r="V195" s="46">
        <f t="shared" si="68"/>
        <v>12100</v>
      </c>
      <c r="W195" s="46">
        <f t="shared" si="68"/>
        <v>12100</v>
      </c>
      <c r="X195" s="46">
        <f t="shared" si="68"/>
        <v>12100</v>
      </c>
      <c r="Y195" s="46">
        <f t="shared" si="68"/>
        <v>12100</v>
      </c>
      <c r="Z195" s="46">
        <f t="shared" si="68"/>
        <v>12100</v>
      </c>
      <c r="AA195" s="46">
        <f t="shared" si="68"/>
        <v>12100</v>
      </c>
      <c r="AB195" s="46">
        <f t="shared" si="68"/>
        <v>12100</v>
      </c>
      <c r="AC195" s="46">
        <f t="shared" si="68"/>
        <v>12100</v>
      </c>
      <c r="AD195" s="46">
        <f t="shared" si="68"/>
        <v>12100</v>
      </c>
      <c r="AE195" s="46">
        <f t="shared" si="68"/>
        <v>12100</v>
      </c>
      <c r="AF195" s="46">
        <f t="shared" si="68"/>
        <v>12100</v>
      </c>
      <c r="AG195" s="46">
        <f t="shared" si="68"/>
        <v>12100</v>
      </c>
      <c r="AH195" s="46">
        <f t="shared" si="68"/>
        <v>12100</v>
      </c>
      <c r="AI195" s="46">
        <f t="shared" si="68"/>
        <v>12100</v>
      </c>
      <c r="AJ195" s="46">
        <f t="shared" si="68"/>
        <v>12100</v>
      </c>
      <c r="AK195" s="46">
        <f t="shared" si="68"/>
        <v>12100</v>
      </c>
      <c r="AL195" s="46">
        <f t="shared" si="68"/>
        <v>12100</v>
      </c>
      <c r="AM195" s="46">
        <f t="shared" si="68"/>
        <v>12100</v>
      </c>
    </row>
    <row r="196" spans="2:39" x14ac:dyDescent="0.25">
      <c r="B196" t="str">
        <f t="shared" si="65"/>
        <v>Prodotto 13</v>
      </c>
      <c r="D196" s="46">
        <f t="shared" si="66"/>
        <v>0</v>
      </c>
      <c r="E196" s="46">
        <f t="shared" si="68"/>
        <v>0</v>
      </c>
      <c r="F196" s="46">
        <f t="shared" si="68"/>
        <v>0</v>
      </c>
      <c r="G196" s="46">
        <f t="shared" si="68"/>
        <v>11000</v>
      </c>
      <c r="H196" s="46">
        <f t="shared" si="68"/>
        <v>11000</v>
      </c>
      <c r="I196" s="46">
        <f t="shared" si="68"/>
        <v>11000</v>
      </c>
      <c r="J196" s="46">
        <f t="shared" si="68"/>
        <v>11000</v>
      </c>
      <c r="K196" s="46">
        <f t="shared" si="68"/>
        <v>11000</v>
      </c>
      <c r="L196" s="46">
        <f t="shared" si="68"/>
        <v>11000</v>
      </c>
      <c r="M196" s="46">
        <f t="shared" si="68"/>
        <v>11000</v>
      </c>
      <c r="N196" s="46">
        <f t="shared" si="68"/>
        <v>11000</v>
      </c>
      <c r="O196" s="46">
        <f t="shared" si="68"/>
        <v>11000</v>
      </c>
      <c r="P196" s="46">
        <f t="shared" si="68"/>
        <v>11000</v>
      </c>
      <c r="Q196" s="46">
        <f t="shared" si="68"/>
        <v>11000</v>
      </c>
      <c r="R196" s="46">
        <f t="shared" si="68"/>
        <v>11000</v>
      </c>
      <c r="S196" s="46">
        <f t="shared" si="68"/>
        <v>11000</v>
      </c>
      <c r="T196" s="46">
        <f t="shared" si="68"/>
        <v>11000</v>
      </c>
      <c r="U196" s="46">
        <f t="shared" si="68"/>
        <v>11000</v>
      </c>
      <c r="V196" s="46">
        <f t="shared" si="68"/>
        <v>11000</v>
      </c>
      <c r="W196" s="46">
        <f t="shared" si="68"/>
        <v>11000</v>
      </c>
      <c r="X196" s="46">
        <f t="shared" si="68"/>
        <v>11000</v>
      </c>
      <c r="Y196" s="46">
        <f t="shared" si="68"/>
        <v>11000</v>
      </c>
      <c r="Z196" s="46">
        <f t="shared" si="68"/>
        <v>11000</v>
      </c>
      <c r="AA196" s="46">
        <f t="shared" si="68"/>
        <v>11000</v>
      </c>
      <c r="AB196" s="46">
        <f t="shared" si="68"/>
        <v>11000</v>
      </c>
      <c r="AC196" s="46">
        <f t="shared" si="68"/>
        <v>11000</v>
      </c>
      <c r="AD196" s="46">
        <f t="shared" si="68"/>
        <v>11000</v>
      </c>
      <c r="AE196" s="46">
        <f t="shared" si="68"/>
        <v>11000</v>
      </c>
      <c r="AF196" s="46">
        <f t="shared" si="68"/>
        <v>11000</v>
      </c>
      <c r="AG196" s="46">
        <f t="shared" si="68"/>
        <v>11000</v>
      </c>
      <c r="AH196" s="46">
        <f t="shared" si="68"/>
        <v>11000</v>
      </c>
      <c r="AI196" s="46">
        <f t="shared" si="68"/>
        <v>11000</v>
      </c>
      <c r="AJ196" s="46">
        <f t="shared" si="68"/>
        <v>11000</v>
      </c>
      <c r="AK196" s="46">
        <f t="shared" si="68"/>
        <v>11000</v>
      </c>
      <c r="AL196" s="46">
        <f t="shared" si="68"/>
        <v>11000</v>
      </c>
      <c r="AM196" s="46">
        <f t="shared" si="68"/>
        <v>11000</v>
      </c>
    </row>
    <row r="197" spans="2:39" x14ac:dyDescent="0.25">
      <c r="B197" t="str">
        <f t="shared" si="65"/>
        <v>Prodotto 14</v>
      </c>
      <c r="D197" s="46">
        <f t="shared" si="66"/>
        <v>0</v>
      </c>
      <c r="E197" s="46">
        <f t="shared" si="68"/>
        <v>3850</v>
      </c>
      <c r="F197" s="46">
        <f t="shared" si="68"/>
        <v>3850</v>
      </c>
      <c r="G197" s="46">
        <f t="shared" si="68"/>
        <v>3850</v>
      </c>
      <c r="H197" s="46">
        <f t="shared" si="68"/>
        <v>3850</v>
      </c>
      <c r="I197" s="46">
        <f t="shared" si="68"/>
        <v>3850</v>
      </c>
      <c r="J197" s="46">
        <f t="shared" si="68"/>
        <v>3850</v>
      </c>
      <c r="K197" s="46">
        <f t="shared" si="68"/>
        <v>3850</v>
      </c>
      <c r="L197" s="46">
        <f t="shared" si="68"/>
        <v>3850</v>
      </c>
      <c r="M197" s="46">
        <f t="shared" si="68"/>
        <v>3850</v>
      </c>
      <c r="N197" s="46">
        <f t="shared" si="68"/>
        <v>3850</v>
      </c>
      <c r="O197" s="46">
        <f t="shared" si="68"/>
        <v>3850</v>
      </c>
      <c r="P197" s="46">
        <f t="shared" si="68"/>
        <v>3850</v>
      </c>
      <c r="Q197" s="46">
        <f t="shared" si="68"/>
        <v>3850</v>
      </c>
      <c r="R197" s="46">
        <f t="shared" si="68"/>
        <v>3850</v>
      </c>
      <c r="S197" s="46">
        <f t="shared" si="68"/>
        <v>3850</v>
      </c>
      <c r="T197" s="46">
        <f t="shared" si="68"/>
        <v>3850</v>
      </c>
      <c r="U197" s="46">
        <f t="shared" si="68"/>
        <v>3850</v>
      </c>
      <c r="V197" s="46">
        <f t="shared" si="68"/>
        <v>3850</v>
      </c>
      <c r="W197" s="46">
        <f t="shared" si="68"/>
        <v>3850</v>
      </c>
      <c r="X197" s="46">
        <f t="shared" si="68"/>
        <v>3850</v>
      </c>
      <c r="Y197" s="46">
        <f t="shared" si="68"/>
        <v>3850</v>
      </c>
      <c r="Z197" s="46">
        <f t="shared" si="68"/>
        <v>3850</v>
      </c>
      <c r="AA197" s="46">
        <f t="shared" si="68"/>
        <v>3850</v>
      </c>
      <c r="AB197" s="46">
        <f t="shared" si="68"/>
        <v>3850</v>
      </c>
      <c r="AC197" s="46">
        <f t="shared" si="68"/>
        <v>3850</v>
      </c>
      <c r="AD197" s="46">
        <f t="shared" si="68"/>
        <v>3850</v>
      </c>
      <c r="AE197" s="46">
        <f t="shared" si="68"/>
        <v>3850</v>
      </c>
      <c r="AF197" s="46">
        <f t="shared" si="68"/>
        <v>3850</v>
      </c>
      <c r="AG197" s="46">
        <f t="shared" si="68"/>
        <v>3850</v>
      </c>
      <c r="AH197" s="46">
        <f t="shared" si="68"/>
        <v>3850</v>
      </c>
      <c r="AI197" s="46">
        <f t="shared" si="68"/>
        <v>3850</v>
      </c>
      <c r="AJ197" s="46">
        <f t="shared" si="68"/>
        <v>3850</v>
      </c>
      <c r="AK197" s="46">
        <f t="shared" si="68"/>
        <v>3850</v>
      </c>
      <c r="AL197" s="46">
        <f t="shared" si="68"/>
        <v>3850</v>
      </c>
      <c r="AM197" s="46">
        <f t="shared" si="68"/>
        <v>3850</v>
      </c>
    </row>
    <row r="198" spans="2:39" x14ac:dyDescent="0.25">
      <c r="B198" t="str">
        <f t="shared" si="65"/>
        <v>Prodotto 15</v>
      </c>
      <c r="D198" s="46">
        <f t="shared" si="66"/>
        <v>0</v>
      </c>
      <c r="E198" s="46">
        <f t="shared" si="68"/>
        <v>2420</v>
      </c>
      <c r="F198" s="46">
        <f t="shared" si="68"/>
        <v>2420</v>
      </c>
      <c r="G198" s="46">
        <f t="shared" si="68"/>
        <v>2420</v>
      </c>
      <c r="H198" s="46">
        <f t="shared" si="68"/>
        <v>2420</v>
      </c>
      <c r="I198" s="46">
        <f t="shared" si="68"/>
        <v>2420</v>
      </c>
      <c r="J198" s="46">
        <f t="shared" si="68"/>
        <v>2420</v>
      </c>
      <c r="K198" s="46">
        <f t="shared" si="68"/>
        <v>2420</v>
      </c>
      <c r="L198" s="46">
        <f t="shared" si="68"/>
        <v>2420</v>
      </c>
      <c r="M198" s="46">
        <f t="shared" si="68"/>
        <v>2420</v>
      </c>
      <c r="N198" s="46">
        <f t="shared" si="68"/>
        <v>2420</v>
      </c>
      <c r="O198" s="46">
        <f t="shared" si="68"/>
        <v>2420</v>
      </c>
      <c r="P198" s="46">
        <f t="shared" si="68"/>
        <v>2420</v>
      </c>
      <c r="Q198" s="46">
        <f t="shared" si="68"/>
        <v>2420</v>
      </c>
      <c r="R198" s="46">
        <f t="shared" si="68"/>
        <v>2420</v>
      </c>
      <c r="S198" s="46">
        <f t="shared" si="68"/>
        <v>2420</v>
      </c>
      <c r="T198" s="46">
        <f t="shared" si="68"/>
        <v>2420</v>
      </c>
      <c r="U198" s="46">
        <f t="shared" si="68"/>
        <v>2420</v>
      </c>
      <c r="V198" s="46">
        <f t="shared" si="68"/>
        <v>2420</v>
      </c>
      <c r="W198" s="46">
        <f t="shared" si="68"/>
        <v>2420</v>
      </c>
      <c r="X198" s="46">
        <f t="shared" si="68"/>
        <v>2420</v>
      </c>
      <c r="Y198" s="46">
        <f t="shared" si="68"/>
        <v>2420</v>
      </c>
      <c r="Z198" s="46">
        <f t="shared" si="68"/>
        <v>2420</v>
      </c>
      <c r="AA198" s="46">
        <f t="shared" si="68"/>
        <v>2420</v>
      </c>
      <c r="AB198" s="46">
        <f t="shared" si="68"/>
        <v>2420</v>
      </c>
      <c r="AC198" s="46">
        <f t="shared" si="68"/>
        <v>2420</v>
      </c>
      <c r="AD198" s="46">
        <f t="shared" si="68"/>
        <v>2420</v>
      </c>
      <c r="AE198" s="46">
        <f t="shared" si="68"/>
        <v>2420</v>
      </c>
      <c r="AF198" s="46">
        <f t="shared" si="68"/>
        <v>2420</v>
      </c>
      <c r="AG198" s="46">
        <f t="shared" si="68"/>
        <v>2420</v>
      </c>
      <c r="AH198" s="46">
        <f t="shared" si="68"/>
        <v>2420</v>
      </c>
      <c r="AI198" s="46">
        <f t="shared" si="68"/>
        <v>2420</v>
      </c>
      <c r="AJ198" s="46">
        <f t="shared" si="68"/>
        <v>2420</v>
      </c>
      <c r="AK198" s="46">
        <f t="shared" si="68"/>
        <v>2420</v>
      </c>
      <c r="AL198" s="46">
        <f t="shared" si="68"/>
        <v>2420</v>
      </c>
      <c r="AM198" s="46">
        <f t="shared" si="68"/>
        <v>2420</v>
      </c>
    </row>
    <row r="199" spans="2:39" x14ac:dyDescent="0.25">
      <c r="B199" t="str">
        <f t="shared" si="65"/>
        <v>Prodotto 16</v>
      </c>
      <c r="D199" s="46">
        <f t="shared" si="66"/>
        <v>0</v>
      </c>
      <c r="E199" s="46">
        <f t="shared" si="68"/>
        <v>1815</v>
      </c>
      <c r="F199" s="46">
        <f t="shared" si="68"/>
        <v>1815</v>
      </c>
      <c r="G199" s="46">
        <f t="shared" si="68"/>
        <v>1815</v>
      </c>
      <c r="H199" s="46">
        <f t="shared" si="68"/>
        <v>1815</v>
      </c>
      <c r="I199" s="46">
        <f t="shared" si="68"/>
        <v>1815</v>
      </c>
      <c r="J199" s="46">
        <f t="shared" si="68"/>
        <v>1815</v>
      </c>
      <c r="K199" s="46">
        <f t="shared" si="68"/>
        <v>1815</v>
      </c>
      <c r="L199" s="46">
        <f t="shared" si="68"/>
        <v>1815</v>
      </c>
      <c r="M199" s="46">
        <f t="shared" si="68"/>
        <v>1815</v>
      </c>
      <c r="N199" s="46">
        <f t="shared" si="68"/>
        <v>1815</v>
      </c>
      <c r="O199" s="46">
        <f t="shared" ref="O199:AM199" si="69">+O107+O153-(O176-N176)</f>
        <v>1815</v>
      </c>
      <c r="P199" s="46">
        <f t="shared" si="69"/>
        <v>1815</v>
      </c>
      <c r="Q199" s="46">
        <f t="shared" si="69"/>
        <v>1815</v>
      </c>
      <c r="R199" s="46">
        <f t="shared" si="69"/>
        <v>1815</v>
      </c>
      <c r="S199" s="46">
        <f t="shared" si="69"/>
        <v>1815</v>
      </c>
      <c r="T199" s="46">
        <f t="shared" si="69"/>
        <v>1815</v>
      </c>
      <c r="U199" s="46">
        <f t="shared" si="69"/>
        <v>1815</v>
      </c>
      <c r="V199" s="46">
        <f t="shared" si="69"/>
        <v>1815</v>
      </c>
      <c r="W199" s="46">
        <f t="shared" si="69"/>
        <v>1815</v>
      </c>
      <c r="X199" s="46">
        <f t="shared" si="69"/>
        <v>1815</v>
      </c>
      <c r="Y199" s="46">
        <f t="shared" si="69"/>
        <v>1815</v>
      </c>
      <c r="Z199" s="46">
        <f t="shared" si="69"/>
        <v>1815</v>
      </c>
      <c r="AA199" s="46">
        <f t="shared" si="69"/>
        <v>1815</v>
      </c>
      <c r="AB199" s="46">
        <f t="shared" si="69"/>
        <v>1815</v>
      </c>
      <c r="AC199" s="46">
        <f t="shared" si="69"/>
        <v>1815</v>
      </c>
      <c r="AD199" s="46">
        <f t="shared" si="69"/>
        <v>1815</v>
      </c>
      <c r="AE199" s="46">
        <f t="shared" si="69"/>
        <v>1815</v>
      </c>
      <c r="AF199" s="46">
        <f t="shared" si="69"/>
        <v>1815</v>
      </c>
      <c r="AG199" s="46">
        <f t="shared" si="69"/>
        <v>1815</v>
      </c>
      <c r="AH199" s="46">
        <f t="shared" si="69"/>
        <v>1815</v>
      </c>
      <c r="AI199" s="46">
        <f t="shared" si="69"/>
        <v>1815</v>
      </c>
      <c r="AJ199" s="46">
        <f t="shared" si="69"/>
        <v>1815</v>
      </c>
      <c r="AK199" s="46">
        <f t="shared" si="69"/>
        <v>1815</v>
      </c>
      <c r="AL199" s="46">
        <f t="shared" si="69"/>
        <v>1815</v>
      </c>
      <c r="AM199" s="46">
        <f t="shared" si="69"/>
        <v>1815</v>
      </c>
    </row>
    <row r="200" spans="2:39" x14ac:dyDescent="0.25">
      <c r="B200" t="str">
        <f t="shared" si="65"/>
        <v>Prodotto 17</v>
      </c>
      <c r="D200" s="46">
        <f t="shared" si="66"/>
        <v>0</v>
      </c>
      <c r="E200" s="46">
        <f t="shared" ref="E200:AM203" si="70">+E108+E154-(E177-D177)</f>
        <v>3025</v>
      </c>
      <c r="F200" s="46">
        <f t="shared" si="70"/>
        <v>3025</v>
      </c>
      <c r="G200" s="46">
        <f t="shared" si="70"/>
        <v>3025</v>
      </c>
      <c r="H200" s="46">
        <f t="shared" si="70"/>
        <v>3025</v>
      </c>
      <c r="I200" s="46">
        <f t="shared" si="70"/>
        <v>3025</v>
      </c>
      <c r="J200" s="46">
        <f t="shared" si="70"/>
        <v>3025</v>
      </c>
      <c r="K200" s="46">
        <f t="shared" si="70"/>
        <v>3025</v>
      </c>
      <c r="L200" s="46">
        <f t="shared" si="70"/>
        <v>3025</v>
      </c>
      <c r="M200" s="46">
        <f t="shared" si="70"/>
        <v>3025</v>
      </c>
      <c r="N200" s="46">
        <f t="shared" si="70"/>
        <v>3025</v>
      </c>
      <c r="O200" s="46">
        <f t="shared" si="70"/>
        <v>3025</v>
      </c>
      <c r="P200" s="46">
        <f t="shared" si="70"/>
        <v>3025</v>
      </c>
      <c r="Q200" s="46">
        <f t="shared" si="70"/>
        <v>3025</v>
      </c>
      <c r="R200" s="46">
        <f t="shared" si="70"/>
        <v>3025</v>
      </c>
      <c r="S200" s="46">
        <f t="shared" si="70"/>
        <v>3025</v>
      </c>
      <c r="T200" s="46">
        <f t="shared" si="70"/>
        <v>3025</v>
      </c>
      <c r="U200" s="46">
        <f t="shared" si="70"/>
        <v>3025</v>
      </c>
      <c r="V200" s="46">
        <f t="shared" si="70"/>
        <v>3025</v>
      </c>
      <c r="W200" s="46">
        <f t="shared" si="70"/>
        <v>3025</v>
      </c>
      <c r="X200" s="46">
        <f t="shared" si="70"/>
        <v>3025</v>
      </c>
      <c r="Y200" s="46">
        <f t="shared" si="70"/>
        <v>3025</v>
      </c>
      <c r="Z200" s="46">
        <f t="shared" si="70"/>
        <v>3025</v>
      </c>
      <c r="AA200" s="46">
        <f t="shared" si="70"/>
        <v>3025</v>
      </c>
      <c r="AB200" s="46">
        <f t="shared" si="70"/>
        <v>3025</v>
      </c>
      <c r="AC200" s="46">
        <f t="shared" si="70"/>
        <v>3025</v>
      </c>
      <c r="AD200" s="46">
        <f t="shared" si="70"/>
        <v>3025</v>
      </c>
      <c r="AE200" s="46">
        <f t="shared" si="70"/>
        <v>3025</v>
      </c>
      <c r="AF200" s="46">
        <f t="shared" si="70"/>
        <v>3025</v>
      </c>
      <c r="AG200" s="46">
        <f t="shared" si="70"/>
        <v>3025</v>
      </c>
      <c r="AH200" s="46">
        <f t="shared" si="70"/>
        <v>3025</v>
      </c>
      <c r="AI200" s="46">
        <f t="shared" si="70"/>
        <v>3025</v>
      </c>
      <c r="AJ200" s="46">
        <f t="shared" si="70"/>
        <v>3025</v>
      </c>
      <c r="AK200" s="46">
        <f t="shared" si="70"/>
        <v>3025</v>
      </c>
      <c r="AL200" s="46">
        <f t="shared" si="70"/>
        <v>3025</v>
      </c>
      <c r="AM200" s="46">
        <f t="shared" si="70"/>
        <v>3025</v>
      </c>
    </row>
    <row r="201" spans="2:39" x14ac:dyDescent="0.25">
      <c r="B201" t="str">
        <f t="shared" si="65"/>
        <v>Prodotto 18</v>
      </c>
      <c r="D201" s="46">
        <f t="shared" si="66"/>
        <v>0</v>
      </c>
      <c r="E201" s="46">
        <f t="shared" si="70"/>
        <v>26000</v>
      </c>
      <c r="F201" s="46">
        <f t="shared" si="70"/>
        <v>26000</v>
      </c>
      <c r="G201" s="46">
        <f t="shared" si="70"/>
        <v>26000</v>
      </c>
      <c r="H201" s="46">
        <f t="shared" si="70"/>
        <v>26000</v>
      </c>
      <c r="I201" s="46">
        <f t="shared" si="70"/>
        <v>26000</v>
      </c>
      <c r="J201" s="46">
        <f t="shared" si="70"/>
        <v>26000</v>
      </c>
      <c r="K201" s="46">
        <f t="shared" si="70"/>
        <v>26000</v>
      </c>
      <c r="L201" s="46">
        <f t="shared" si="70"/>
        <v>26000</v>
      </c>
      <c r="M201" s="46">
        <f t="shared" si="70"/>
        <v>26000</v>
      </c>
      <c r="N201" s="46">
        <f t="shared" si="70"/>
        <v>26000</v>
      </c>
      <c r="O201" s="46">
        <f t="shared" si="70"/>
        <v>26000</v>
      </c>
      <c r="P201" s="46">
        <f t="shared" si="70"/>
        <v>26000</v>
      </c>
      <c r="Q201" s="46">
        <f t="shared" si="70"/>
        <v>26000</v>
      </c>
      <c r="R201" s="46">
        <f t="shared" si="70"/>
        <v>26000</v>
      </c>
      <c r="S201" s="46">
        <f t="shared" si="70"/>
        <v>26000</v>
      </c>
      <c r="T201" s="46">
        <f t="shared" si="70"/>
        <v>26000</v>
      </c>
      <c r="U201" s="46">
        <f t="shared" si="70"/>
        <v>26000</v>
      </c>
      <c r="V201" s="46">
        <f t="shared" si="70"/>
        <v>26000</v>
      </c>
      <c r="W201" s="46">
        <f t="shared" si="70"/>
        <v>26000</v>
      </c>
      <c r="X201" s="46">
        <f t="shared" si="70"/>
        <v>26000</v>
      </c>
      <c r="Y201" s="46">
        <f t="shared" si="70"/>
        <v>26000</v>
      </c>
      <c r="Z201" s="46">
        <f t="shared" si="70"/>
        <v>26000</v>
      </c>
      <c r="AA201" s="46">
        <f t="shared" si="70"/>
        <v>26000</v>
      </c>
      <c r="AB201" s="46">
        <f t="shared" si="70"/>
        <v>26000</v>
      </c>
      <c r="AC201" s="46">
        <f t="shared" si="70"/>
        <v>26000</v>
      </c>
      <c r="AD201" s="46">
        <f t="shared" si="70"/>
        <v>26000</v>
      </c>
      <c r="AE201" s="46">
        <f t="shared" si="70"/>
        <v>26000</v>
      </c>
      <c r="AF201" s="46">
        <f t="shared" si="70"/>
        <v>26000</v>
      </c>
      <c r="AG201" s="46">
        <f t="shared" si="70"/>
        <v>26000</v>
      </c>
      <c r="AH201" s="46">
        <f t="shared" si="70"/>
        <v>26000</v>
      </c>
      <c r="AI201" s="46">
        <f t="shared" si="70"/>
        <v>26000</v>
      </c>
      <c r="AJ201" s="46">
        <f t="shared" si="70"/>
        <v>26000</v>
      </c>
      <c r="AK201" s="46">
        <f t="shared" si="70"/>
        <v>26000</v>
      </c>
      <c r="AL201" s="46">
        <f t="shared" si="70"/>
        <v>26000</v>
      </c>
      <c r="AM201" s="46">
        <f t="shared" si="70"/>
        <v>26000</v>
      </c>
    </row>
    <row r="202" spans="2:39" x14ac:dyDescent="0.25">
      <c r="B202" t="str">
        <f t="shared" si="65"/>
        <v>Prodotto 19</v>
      </c>
      <c r="D202" s="46">
        <f t="shared" si="66"/>
        <v>0</v>
      </c>
      <c r="E202" s="46">
        <f t="shared" si="70"/>
        <v>0</v>
      </c>
      <c r="F202" s="46">
        <f t="shared" si="70"/>
        <v>18150</v>
      </c>
      <c r="G202" s="46">
        <f t="shared" si="70"/>
        <v>18150</v>
      </c>
      <c r="H202" s="46">
        <f t="shared" si="70"/>
        <v>18150</v>
      </c>
      <c r="I202" s="46">
        <f t="shared" si="70"/>
        <v>18150</v>
      </c>
      <c r="J202" s="46">
        <f t="shared" si="70"/>
        <v>18150</v>
      </c>
      <c r="K202" s="46">
        <f t="shared" si="70"/>
        <v>18150</v>
      </c>
      <c r="L202" s="46">
        <f t="shared" si="70"/>
        <v>18150</v>
      </c>
      <c r="M202" s="46">
        <f t="shared" si="70"/>
        <v>18150</v>
      </c>
      <c r="N202" s="46">
        <f t="shared" si="70"/>
        <v>18150</v>
      </c>
      <c r="O202" s="46">
        <f t="shared" si="70"/>
        <v>18150</v>
      </c>
      <c r="P202" s="46">
        <f t="shared" si="70"/>
        <v>18150</v>
      </c>
      <c r="Q202" s="46">
        <f t="shared" si="70"/>
        <v>18150</v>
      </c>
      <c r="R202" s="46">
        <f t="shared" si="70"/>
        <v>18150</v>
      </c>
      <c r="S202" s="46">
        <f t="shared" si="70"/>
        <v>18150</v>
      </c>
      <c r="T202" s="46">
        <f t="shared" si="70"/>
        <v>18150</v>
      </c>
      <c r="U202" s="46">
        <f t="shared" si="70"/>
        <v>18150</v>
      </c>
      <c r="V202" s="46">
        <f t="shared" si="70"/>
        <v>18150</v>
      </c>
      <c r="W202" s="46">
        <f t="shared" si="70"/>
        <v>18150</v>
      </c>
      <c r="X202" s="46">
        <f t="shared" si="70"/>
        <v>18150</v>
      </c>
      <c r="Y202" s="46">
        <f t="shared" si="70"/>
        <v>18150</v>
      </c>
      <c r="Z202" s="46">
        <f t="shared" si="70"/>
        <v>18150</v>
      </c>
      <c r="AA202" s="46">
        <f t="shared" si="70"/>
        <v>18150</v>
      </c>
      <c r="AB202" s="46">
        <f t="shared" si="70"/>
        <v>18150</v>
      </c>
      <c r="AC202" s="46">
        <f t="shared" si="70"/>
        <v>18150</v>
      </c>
      <c r="AD202" s="46">
        <f t="shared" si="70"/>
        <v>18150</v>
      </c>
      <c r="AE202" s="46">
        <f t="shared" si="70"/>
        <v>18150</v>
      </c>
      <c r="AF202" s="46">
        <f t="shared" si="70"/>
        <v>18150</v>
      </c>
      <c r="AG202" s="46">
        <f t="shared" si="70"/>
        <v>18150</v>
      </c>
      <c r="AH202" s="46">
        <f t="shared" si="70"/>
        <v>18150</v>
      </c>
      <c r="AI202" s="46">
        <f t="shared" si="70"/>
        <v>18150</v>
      </c>
      <c r="AJ202" s="46">
        <f t="shared" si="70"/>
        <v>18150</v>
      </c>
      <c r="AK202" s="46">
        <f t="shared" si="70"/>
        <v>18150</v>
      </c>
      <c r="AL202" s="46">
        <f t="shared" si="70"/>
        <v>18150</v>
      </c>
      <c r="AM202" s="46">
        <f t="shared" si="70"/>
        <v>18150</v>
      </c>
    </row>
    <row r="203" spans="2:39" x14ac:dyDescent="0.25">
      <c r="B203" t="str">
        <f>+B180</f>
        <v>Prodotto 20</v>
      </c>
      <c r="D203" s="46">
        <f t="shared" si="66"/>
        <v>0</v>
      </c>
      <c r="E203" s="46">
        <f t="shared" si="70"/>
        <v>42350</v>
      </c>
      <c r="F203" s="46">
        <f t="shared" si="70"/>
        <v>42350</v>
      </c>
      <c r="G203" s="46">
        <f t="shared" si="70"/>
        <v>42350</v>
      </c>
      <c r="H203" s="46">
        <f t="shared" si="70"/>
        <v>42350</v>
      </c>
      <c r="I203" s="46">
        <f t="shared" si="70"/>
        <v>42350</v>
      </c>
      <c r="J203" s="46">
        <f t="shared" si="70"/>
        <v>42350</v>
      </c>
      <c r="K203" s="46">
        <f t="shared" si="70"/>
        <v>42350</v>
      </c>
      <c r="L203" s="46">
        <f t="shared" si="70"/>
        <v>42350</v>
      </c>
      <c r="M203" s="46">
        <f t="shared" si="70"/>
        <v>42350</v>
      </c>
      <c r="N203" s="46">
        <f t="shared" si="70"/>
        <v>42350</v>
      </c>
      <c r="O203" s="46">
        <f t="shared" si="70"/>
        <v>42350</v>
      </c>
      <c r="P203" s="46">
        <f t="shared" si="70"/>
        <v>42350</v>
      </c>
      <c r="Q203" s="46">
        <f t="shared" si="70"/>
        <v>42350</v>
      </c>
      <c r="R203" s="46">
        <f t="shared" si="70"/>
        <v>42350</v>
      </c>
      <c r="S203" s="46">
        <f t="shared" si="70"/>
        <v>42350</v>
      </c>
      <c r="T203" s="46">
        <f t="shared" si="70"/>
        <v>42350</v>
      </c>
      <c r="U203" s="46">
        <f t="shared" si="70"/>
        <v>42350</v>
      </c>
      <c r="V203" s="46">
        <f t="shared" si="70"/>
        <v>42350</v>
      </c>
      <c r="W203" s="46">
        <f t="shared" si="70"/>
        <v>42350</v>
      </c>
      <c r="X203" s="46">
        <f t="shared" si="70"/>
        <v>42350</v>
      </c>
      <c r="Y203" s="46">
        <f t="shared" si="70"/>
        <v>42350</v>
      </c>
      <c r="Z203" s="46">
        <f t="shared" si="70"/>
        <v>42350</v>
      </c>
      <c r="AA203" s="46">
        <f t="shared" si="70"/>
        <v>42350</v>
      </c>
      <c r="AB203" s="46">
        <f t="shared" si="70"/>
        <v>42350</v>
      </c>
      <c r="AC203" s="46">
        <f t="shared" si="70"/>
        <v>42350</v>
      </c>
      <c r="AD203" s="46">
        <f t="shared" si="70"/>
        <v>42350</v>
      </c>
      <c r="AE203" s="46">
        <f t="shared" si="70"/>
        <v>42350</v>
      </c>
      <c r="AF203" s="46">
        <f t="shared" si="70"/>
        <v>42350</v>
      </c>
      <c r="AG203" s="46">
        <f t="shared" si="70"/>
        <v>42350</v>
      </c>
      <c r="AH203" s="46">
        <f t="shared" si="70"/>
        <v>42350</v>
      </c>
      <c r="AI203" s="46">
        <f t="shared" si="70"/>
        <v>42350</v>
      </c>
      <c r="AJ203" s="46">
        <f t="shared" si="70"/>
        <v>42350</v>
      </c>
      <c r="AK203" s="46">
        <f t="shared" si="70"/>
        <v>42350</v>
      </c>
      <c r="AL203" s="46">
        <f t="shared" si="70"/>
        <v>42350</v>
      </c>
      <c r="AM203" s="46">
        <f t="shared" si="70"/>
        <v>42350</v>
      </c>
    </row>
    <row r="204" spans="2:39" x14ac:dyDescent="0.25">
      <c r="B204" s="37" t="s">
        <v>175</v>
      </c>
      <c r="C204" s="37"/>
      <c r="D204" s="54">
        <f>SUM(D184:D203)</f>
        <v>55165</v>
      </c>
      <c r="E204" s="54">
        <f t="shared" ref="E204:G204" si="71">SUM(E184:E203)</f>
        <v>269385</v>
      </c>
      <c r="F204" s="54">
        <f t="shared" si="71"/>
        <v>297215</v>
      </c>
      <c r="G204" s="54">
        <f t="shared" si="71"/>
        <v>308215</v>
      </c>
      <c r="H204" s="54">
        <f>SUM(H184:H203)</f>
        <v>308215</v>
      </c>
      <c r="I204" s="54">
        <f t="shared" ref="I204:AM204" si="72">SUM(I184:I203)</f>
        <v>308215</v>
      </c>
      <c r="J204" s="54">
        <f t="shared" si="72"/>
        <v>308215</v>
      </c>
      <c r="K204" s="54">
        <f t="shared" si="72"/>
        <v>308215</v>
      </c>
      <c r="L204" s="54">
        <f t="shared" si="72"/>
        <v>308215</v>
      </c>
      <c r="M204" s="54">
        <f t="shared" si="72"/>
        <v>308215</v>
      </c>
      <c r="N204" s="54">
        <f t="shared" si="72"/>
        <v>308215</v>
      </c>
      <c r="O204" s="54">
        <f t="shared" si="72"/>
        <v>308215</v>
      </c>
      <c r="P204" s="54">
        <f t="shared" si="72"/>
        <v>308215</v>
      </c>
      <c r="Q204" s="54">
        <f t="shared" si="72"/>
        <v>308215</v>
      </c>
      <c r="R204" s="54">
        <f t="shared" si="72"/>
        <v>308215</v>
      </c>
      <c r="S204" s="54">
        <f t="shared" si="72"/>
        <v>308215</v>
      </c>
      <c r="T204" s="54">
        <f t="shared" si="72"/>
        <v>308215</v>
      </c>
      <c r="U204" s="54">
        <f t="shared" si="72"/>
        <v>308215</v>
      </c>
      <c r="V204" s="54">
        <f t="shared" si="72"/>
        <v>308215</v>
      </c>
      <c r="W204" s="54">
        <f t="shared" si="72"/>
        <v>308215</v>
      </c>
      <c r="X204" s="54">
        <f t="shared" si="72"/>
        <v>308215</v>
      </c>
      <c r="Y204" s="54">
        <f t="shared" si="72"/>
        <v>308215</v>
      </c>
      <c r="Z204" s="54">
        <f t="shared" si="72"/>
        <v>308215</v>
      </c>
      <c r="AA204" s="54">
        <f t="shared" si="72"/>
        <v>308215</v>
      </c>
      <c r="AB204" s="54">
        <f t="shared" si="72"/>
        <v>308215</v>
      </c>
      <c r="AC204" s="54">
        <f t="shared" si="72"/>
        <v>308215</v>
      </c>
      <c r="AD204" s="54">
        <f t="shared" si="72"/>
        <v>308215</v>
      </c>
      <c r="AE204" s="54">
        <f t="shared" si="72"/>
        <v>308215</v>
      </c>
      <c r="AF204" s="54">
        <f t="shared" si="72"/>
        <v>308215</v>
      </c>
      <c r="AG204" s="54">
        <f t="shared" si="72"/>
        <v>308215</v>
      </c>
      <c r="AH204" s="54">
        <f t="shared" si="72"/>
        <v>308215</v>
      </c>
      <c r="AI204" s="54">
        <f t="shared" si="72"/>
        <v>308215</v>
      </c>
      <c r="AJ204" s="54">
        <f t="shared" si="72"/>
        <v>308215</v>
      </c>
      <c r="AK204" s="54">
        <f t="shared" si="72"/>
        <v>308215</v>
      </c>
      <c r="AL204" s="54">
        <f t="shared" si="72"/>
        <v>308215</v>
      </c>
      <c r="AM204" s="54">
        <f t="shared" si="72"/>
        <v>308215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app!$B$4:$B$7</xm:f>
          </x14:formula1>
          <xm:sqref>C161:C180</xm:sqref>
        </x14:dataValidation>
        <x14:dataValidation type="list" allowBlank="1" showInputMessage="1" showErrorMessage="1">
          <x14:formula1>
            <xm:f>app!$D$4:$D$7</xm:f>
          </x14:formula1>
          <xm:sqref>C48:C67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AM204"/>
  <sheetViews>
    <sheetView showGridLines="0" workbookViewId="0">
      <selection activeCell="D10" sqref="D10"/>
    </sheetView>
  </sheetViews>
  <sheetFormatPr defaultRowHeight="15" x14ac:dyDescent="0.25"/>
  <cols>
    <col min="2" max="2" width="34" bestFit="1" customWidth="1"/>
    <col min="3" max="3" width="11.42578125" bestFit="1" customWidth="1"/>
    <col min="4" max="4" width="11.140625" bestFit="1" customWidth="1"/>
    <col min="5" max="5" width="11.85546875" bestFit="1" customWidth="1"/>
    <col min="6" max="6" width="12.140625" bestFit="1" customWidth="1"/>
    <col min="7" max="7" width="12.28515625" bestFit="1" customWidth="1"/>
    <col min="8" max="8" width="14.42578125" bestFit="1" customWidth="1"/>
  </cols>
  <sheetData>
    <row r="1" spans="2:39" x14ac:dyDescent="0.25">
      <c r="D1" s="35" t="s">
        <v>143</v>
      </c>
      <c r="E1" t="s">
        <v>144</v>
      </c>
      <c r="F1" s="36" t="s">
        <v>145</v>
      </c>
      <c r="G1" s="37" t="s">
        <v>146</v>
      </c>
      <c r="H1" s="38" t="s">
        <v>147</v>
      </c>
    </row>
    <row r="3" spans="2:39" x14ac:dyDescent="0.25">
      <c r="B3" s="20" t="s">
        <v>207</v>
      </c>
      <c r="D3" s="33">
        <f>+CEm!B2</f>
        <v>41640</v>
      </c>
      <c r="E3" s="33">
        <f>+CEm!C2</f>
        <v>41698</v>
      </c>
      <c r="F3" s="33">
        <f>+CEm!D2</f>
        <v>41729</v>
      </c>
      <c r="G3" s="33">
        <f>+CEm!E2</f>
        <v>41759</v>
      </c>
      <c r="H3" s="33">
        <f>+CEm!F2</f>
        <v>41790</v>
      </c>
      <c r="I3" s="33">
        <f>+CEm!G2</f>
        <v>41820</v>
      </c>
      <c r="J3" s="33">
        <f>+CEm!H2</f>
        <v>41851</v>
      </c>
      <c r="K3" s="33">
        <f>+CEm!I2</f>
        <v>41882</v>
      </c>
      <c r="L3" s="33">
        <f>+CEm!J2</f>
        <v>41912</v>
      </c>
      <c r="M3" s="33">
        <f>+CEm!K2</f>
        <v>41943</v>
      </c>
      <c r="N3" s="33">
        <f>+CEm!L2</f>
        <v>41973</v>
      </c>
      <c r="O3" s="33">
        <f>+CEm!M2</f>
        <v>42004</v>
      </c>
      <c r="P3" s="33">
        <f>+CEm!N2</f>
        <v>42035</v>
      </c>
      <c r="Q3" s="33">
        <f>+CEm!O2</f>
        <v>42063</v>
      </c>
      <c r="R3" s="33">
        <f>+CEm!P2</f>
        <v>42094</v>
      </c>
      <c r="S3" s="33">
        <f>+CEm!Q2</f>
        <v>42124</v>
      </c>
      <c r="T3" s="33">
        <f>+CEm!R2</f>
        <v>42155</v>
      </c>
      <c r="U3" s="33">
        <f>+CEm!S2</f>
        <v>42185</v>
      </c>
      <c r="V3" s="33">
        <f>+CEm!T2</f>
        <v>42216</v>
      </c>
      <c r="W3" s="33">
        <f>+CEm!U2</f>
        <v>42247</v>
      </c>
      <c r="X3" s="33">
        <f>+CEm!V2</f>
        <v>42277</v>
      </c>
      <c r="Y3" s="33">
        <f>+CEm!W2</f>
        <v>42308</v>
      </c>
      <c r="Z3" s="33">
        <f>+CEm!X2</f>
        <v>42338</v>
      </c>
      <c r="AA3" s="33">
        <f>+CEm!Y2</f>
        <v>42369</v>
      </c>
      <c r="AB3" s="33">
        <f>+CEm!Z2</f>
        <v>42400</v>
      </c>
      <c r="AC3" s="33">
        <f>+CEm!AA2</f>
        <v>42429</v>
      </c>
      <c r="AD3" s="33">
        <f>+CEm!AB2</f>
        <v>42460</v>
      </c>
      <c r="AE3" s="33">
        <f>+CEm!AC2</f>
        <v>42490</v>
      </c>
      <c r="AF3" s="33">
        <f>+CEm!AD2</f>
        <v>42521</v>
      </c>
      <c r="AG3" s="33">
        <f>+CEm!AE2</f>
        <v>42551</v>
      </c>
      <c r="AH3" s="33">
        <f>+CEm!AF2</f>
        <v>42582</v>
      </c>
      <c r="AI3" s="33">
        <f>+CEm!AG2</f>
        <v>42613</v>
      </c>
      <c r="AJ3" s="33">
        <f>+CEm!AH2</f>
        <v>42643</v>
      </c>
      <c r="AK3" s="33">
        <f>+CEm!AI2</f>
        <v>42674</v>
      </c>
      <c r="AL3" s="33">
        <f>+CEm!AJ2</f>
        <v>42704</v>
      </c>
      <c r="AM3" s="33">
        <f>+CEm!AK2</f>
        <v>42735</v>
      </c>
    </row>
    <row r="4" spans="2:39" x14ac:dyDescent="0.25">
      <c r="B4" s="41" t="s">
        <v>182</v>
      </c>
      <c r="D4" s="35">
        <v>2.5</v>
      </c>
      <c r="E4" s="35">
        <v>2.5</v>
      </c>
      <c r="F4" s="35">
        <v>2.5</v>
      </c>
      <c r="G4" s="35">
        <v>2.5</v>
      </c>
      <c r="H4" s="35">
        <v>2.5</v>
      </c>
      <c r="I4" s="35">
        <v>2.5</v>
      </c>
      <c r="J4" s="35">
        <v>2.5</v>
      </c>
      <c r="K4" s="35">
        <v>2.5</v>
      </c>
      <c r="L4" s="35">
        <v>2.5</v>
      </c>
      <c r="M4" s="35">
        <v>2.5</v>
      </c>
      <c r="N4" s="35">
        <v>2.5</v>
      </c>
      <c r="O4" s="35">
        <v>2.5</v>
      </c>
      <c r="P4" s="35">
        <v>2.5</v>
      </c>
      <c r="Q4" s="35">
        <v>2.5</v>
      </c>
      <c r="R4" s="35">
        <v>2.5</v>
      </c>
      <c r="S4" s="35">
        <v>2.5</v>
      </c>
      <c r="T4" s="35">
        <v>2.5</v>
      </c>
      <c r="U4" s="35">
        <v>2.5</v>
      </c>
      <c r="V4" s="35">
        <v>2.5</v>
      </c>
      <c r="W4" s="35">
        <v>2.5</v>
      </c>
      <c r="X4" s="35">
        <v>2.5</v>
      </c>
      <c r="Y4" s="35">
        <v>2.5</v>
      </c>
      <c r="Z4" s="35">
        <v>2.5</v>
      </c>
      <c r="AA4" s="35">
        <v>2.5</v>
      </c>
      <c r="AB4" s="35">
        <v>2.5</v>
      </c>
      <c r="AC4" s="35">
        <v>2.5</v>
      </c>
      <c r="AD4" s="35">
        <v>2.5</v>
      </c>
      <c r="AE4" s="35">
        <v>2.5</v>
      </c>
      <c r="AF4" s="35">
        <v>2.5</v>
      </c>
      <c r="AG4" s="35">
        <v>2.5</v>
      </c>
      <c r="AH4" s="35">
        <v>2.5</v>
      </c>
      <c r="AI4" s="35">
        <v>2.5</v>
      </c>
      <c r="AJ4" s="35">
        <v>2.5</v>
      </c>
      <c r="AK4" s="35">
        <v>2.5</v>
      </c>
      <c r="AL4" s="35">
        <v>2.5</v>
      </c>
      <c r="AM4" s="35">
        <v>2.5</v>
      </c>
    </row>
    <row r="5" spans="2:39" x14ac:dyDescent="0.25">
      <c r="B5" s="41" t="s">
        <v>183</v>
      </c>
      <c r="D5" s="35">
        <v>2</v>
      </c>
      <c r="E5" s="35">
        <v>2</v>
      </c>
      <c r="F5" s="35">
        <v>2</v>
      </c>
      <c r="G5" s="35">
        <v>2</v>
      </c>
      <c r="H5" s="35">
        <v>2</v>
      </c>
      <c r="I5" s="35">
        <v>2</v>
      </c>
      <c r="J5" s="35">
        <v>2</v>
      </c>
      <c r="K5" s="35">
        <v>2</v>
      </c>
      <c r="L5" s="35">
        <v>2</v>
      </c>
      <c r="M5" s="35">
        <v>2</v>
      </c>
      <c r="N5" s="35">
        <v>2</v>
      </c>
      <c r="O5" s="35">
        <v>2</v>
      </c>
      <c r="P5" s="35">
        <v>2</v>
      </c>
      <c r="Q5" s="35">
        <v>2</v>
      </c>
      <c r="R5" s="35">
        <v>2</v>
      </c>
      <c r="S5" s="35">
        <v>2</v>
      </c>
      <c r="T5" s="35">
        <v>2</v>
      </c>
      <c r="U5" s="35">
        <v>2</v>
      </c>
      <c r="V5" s="35">
        <v>2</v>
      </c>
      <c r="W5" s="35">
        <v>2</v>
      </c>
      <c r="X5" s="35">
        <v>2</v>
      </c>
      <c r="Y5" s="35">
        <v>2</v>
      </c>
      <c r="Z5" s="35">
        <v>2</v>
      </c>
      <c r="AA5" s="35">
        <v>2</v>
      </c>
      <c r="AB5" s="35">
        <v>2</v>
      </c>
      <c r="AC5" s="35">
        <v>2</v>
      </c>
      <c r="AD5" s="35">
        <v>2</v>
      </c>
      <c r="AE5" s="35">
        <v>2</v>
      </c>
      <c r="AF5" s="35">
        <v>2</v>
      </c>
      <c r="AG5" s="35">
        <v>2</v>
      </c>
      <c r="AH5" s="35">
        <v>2</v>
      </c>
      <c r="AI5" s="35">
        <v>2</v>
      </c>
      <c r="AJ5" s="35">
        <v>2</v>
      </c>
      <c r="AK5" s="35">
        <v>2</v>
      </c>
      <c r="AL5" s="35">
        <v>2</v>
      </c>
      <c r="AM5" s="35">
        <v>2</v>
      </c>
    </row>
    <row r="6" spans="2:39" x14ac:dyDescent="0.25">
      <c r="B6" s="41" t="s">
        <v>184</v>
      </c>
      <c r="D6" s="35">
        <v>1.5</v>
      </c>
      <c r="E6" s="35">
        <v>1.5</v>
      </c>
      <c r="F6" s="35">
        <v>1.5</v>
      </c>
      <c r="G6" s="35">
        <v>1.5</v>
      </c>
      <c r="H6" s="35">
        <v>1.5</v>
      </c>
      <c r="I6" s="35">
        <v>1.5</v>
      </c>
      <c r="J6" s="35">
        <v>1.5</v>
      </c>
      <c r="K6" s="35">
        <v>1.5</v>
      </c>
      <c r="L6" s="35">
        <v>1.5</v>
      </c>
      <c r="M6" s="35">
        <v>1.5</v>
      </c>
      <c r="N6" s="35">
        <v>1.5</v>
      </c>
      <c r="O6" s="35">
        <v>1.5</v>
      </c>
      <c r="P6" s="35">
        <v>1.5</v>
      </c>
      <c r="Q6" s="35">
        <v>1.5</v>
      </c>
      <c r="R6" s="35">
        <v>1.5</v>
      </c>
      <c r="S6" s="35">
        <v>1.5</v>
      </c>
      <c r="T6" s="35">
        <v>1.5</v>
      </c>
      <c r="U6" s="35">
        <v>1.5</v>
      </c>
      <c r="V6" s="35">
        <v>1.5</v>
      </c>
      <c r="W6" s="35">
        <v>1.5</v>
      </c>
      <c r="X6" s="35">
        <v>1.5</v>
      </c>
      <c r="Y6" s="35">
        <v>1.5</v>
      </c>
      <c r="Z6" s="35">
        <v>1.5</v>
      </c>
      <c r="AA6" s="35">
        <v>1.5</v>
      </c>
      <c r="AB6" s="35">
        <v>1.5</v>
      </c>
      <c r="AC6" s="35">
        <v>1.5</v>
      </c>
      <c r="AD6" s="35">
        <v>1.5</v>
      </c>
      <c r="AE6" s="35">
        <v>1.5</v>
      </c>
      <c r="AF6" s="35">
        <v>1.5</v>
      </c>
      <c r="AG6" s="35">
        <v>1.5</v>
      </c>
      <c r="AH6" s="35">
        <v>1.5</v>
      </c>
      <c r="AI6" s="35">
        <v>1.5</v>
      </c>
      <c r="AJ6" s="35">
        <v>1.5</v>
      </c>
      <c r="AK6" s="35">
        <v>1.5</v>
      </c>
      <c r="AL6" s="35">
        <v>1.5</v>
      </c>
      <c r="AM6" s="35">
        <v>1.5</v>
      </c>
    </row>
    <row r="7" spans="2:39" x14ac:dyDescent="0.25">
      <c r="B7" s="41" t="s">
        <v>185</v>
      </c>
      <c r="D7" s="35">
        <v>3.5</v>
      </c>
      <c r="E7" s="35">
        <v>3.5</v>
      </c>
      <c r="F7" s="35">
        <v>3.5</v>
      </c>
      <c r="G7" s="35">
        <v>3.5</v>
      </c>
      <c r="H7" s="35">
        <v>3.5</v>
      </c>
      <c r="I7" s="35">
        <v>3.5</v>
      </c>
      <c r="J7" s="35">
        <v>3.5</v>
      </c>
      <c r="K7" s="35">
        <v>3.5</v>
      </c>
      <c r="L7" s="35">
        <v>3.5</v>
      </c>
      <c r="M7" s="35">
        <v>3.5</v>
      </c>
      <c r="N7" s="35">
        <v>3.5</v>
      </c>
      <c r="O7" s="35">
        <v>3.5</v>
      </c>
      <c r="P7" s="35">
        <v>3.5</v>
      </c>
      <c r="Q7" s="35">
        <v>3.5</v>
      </c>
      <c r="R7" s="35">
        <v>3.5</v>
      </c>
      <c r="S7" s="35">
        <v>3.5</v>
      </c>
      <c r="T7" s="35">
        <v>3.5</v>
      </c>
      <c r="U7" s="35">
        <v>3.5</v>
      </c>
      <c r="V7" s="35">
        <v>3.5</v>
      </c>
      <c r="W7" s="35">
        <v>3.5</v>
      </c>
      <c r="X7" s="35">
        <v>3.5</v>
      </c>
      <c r="Y7" s="35">
        <v>3.5</v>
      </c>
      <c r="Z7" s="35">
        <v>3.5</v>
      </c>
      <c r="AA7" s="35">
        <v>3.5</v>
      </c>
      <c r="AB7" s="35">
        <v>3.5</v>
      </c>
      <c r="AC7" s="35">
        <v>3.5</v>
      </c>
      <c r="AD7" s="35">
        <v>3.5</v>
      </c>
      <c r="AE7" s="35">
        <v>3.5</v>
      </c>
      <c r="AF7" s="35">
        <v>3.5</v>
      </c>
      <c r="AG7" s="35">
        <v>3.5</v>
      </c>
      <c r="AH7" s="35">
        <v>3.5</v>
      </c>
      <c r="AI7" s="35">
        <v>3.5</v>
      </c>
      <c r="AJ7" s="35">
        <v>3.5</v>
      </c>
      <c r="AK7" s="35">
        <v>3.5</v>
      </c>
      <c r="AL7" s="35">
        <v>3.5</v>
      </c>
      <c r="AM7" s="35">
        <v>3.5</v>
      </c>
    </row>
    <row r="8" spans="2:39" x14ac:dyDescent="0.25">
      <c r="B8" s="41" t="s">
        <v>186</v>
      </c>
      <c r="D8" s="35">
        <v>2</v>
      </c>
      <c r="E8" s="35">
        <v>2</v>
      </c>
      <c r="F8" s="35">
        <v>2</v>
      </c>
      <c r="G8" s="35">
        <v>2</v>
      </c>
      <c r="H8" s="35">
        <v>2</v>
      </c>
      <c r="I8" s="35">
        <v>2</v>
      </c>
      <c r="J8" s="35">
        <v>2</v>
      </c>
      <c r="K8" s="35">
        <v>2</v>
      </c>
      <c r="L8" s="35">
        <v>2</v>
      </c>
      <c r="M8" s="35">
        <v>2</v>
      </c>
      <c r="N8" s="35">
        <v>2</v>
      </c>
      <c r="O8" s="35">
        <v>2</v>
      </c>
      <c r="P8" s="35">
        <v>2</v>
      </c>
      <c r="Q8" s="35">
        <v>2</v>
      </c>
      <c r="R8" s="35">
        <v>2</v>
      </c>
      <c r="S8" s="35">
        <v>2</v>
      </c>
      <c r="T8" s="35">
        <v>2</v>
      </c>
      <c r="U8" s="35">
        <v>2</v>
      </c>
      <c r="V8" s="35">
        <v>2</v>
      </c>
      <c r="W8" s="35">
        <v>2</v>
      </c>
      <c r="X8" s="35">
        <v>2</v>
      </c>
      <c r="Y8" s="35">
        <v>2</v>
      </c>
      <c r="Z8" s="35">
        <v>2</v>
      </c>
      <c r="AA8" s="35">
        <v>2</v>
      </c>
      <c r="AB8" s="35">
        <v>2</v>
      </c>
      <c r="AC8" s="35">
        <v>2</v>
      </c>
      <c r="AD8" s="35">
        <v>2</v>
      </c>
      <c r="AE8" s="35">
        <v>2</v>
      </c>
      <c r="AF8" s="35">
        <v>2</v>
      </c>
      <c r="AG8" s="35">
        <v>2</v>
      </c>
      <c r="AH8" s="35">
        <v>2</v>
      </c>
      <c r="AI8" s="35">
        <v>2</v>
      </c>
      <c r="AJ8" s="35">
        <v>2</v>
      </c>
      <c r="AK8" s="35">
        <v>2</v>
      </c>
      <c r="AL8" s="35">
        <v>2</v>
      </c>
      <c r="AM8" s="35">
        <v>2</v>
      </c>
    </row>
    <row r="9" spans="2:39" x14ac:dyDescent="0.25">
      <c r="B9" s="41" t="s">
        <v>187</v>
      </c>
      <c r="D9" s="35">
        <v>1.5</v>
      </c>
      <c r="E9" s="35">
        <v>1.5</v>
      </c>
      <c r="F9" s="35">
        <v>1.5</v>
      </c>
      <c r="G9" s="35">
        <v>1.5</v>
      </c>
      <c r="H9" s="35">
        <v>1.5</v>
      </c>
      <c r="I9" s="35">
        <v>1.5</v>
      </c>
      <c r="J9" s="35">
        <v>1.5</v>
      </c>
      <c r="K9" s="35">
        <v>1.5</v>
      </c>
      <c r="L9" s="35">
        <v>1.5</v>
      </c>
      <c r="M9" s="35">
        <v>1.5</v>
      </c>
      <c r="N9" s="35">
        <v>1.5</v>
      </c>
      <c r="O9" s="35">
        <v>1.5</v>
      </c>
      <c r="P9" s="35">
        <v>1.5</v>
      </c>
      <c r="Q9" s="35">
        <v>1.5</v>
      </c>
      <c r="R9" s="35">
        <v>1.5</v>
      </c>
      <c r="S9" s="35">
        <v>1.5</v>
      </c>
      <c r="T9" s="35">
        <v>1.5</v>
      </c>
      <c r="U9" s="35">
        <v>1.5</v>
      </c>
      <c r="V9" s="35">
        <v>1.5</v>
      </c>
      <c r="W9" s="35">
        <v>1.5</v>
      </c>
      <c r="X9" s="35">
        <v>1.5</v>
      </c>
      <c r="Y9" s="35">
        <v>1.5</v>
      </c>
      <c r="Z9" s="35">
        <v>1.5</v>
      </c>
      <c r="AA9" s="35">
        <v>1.5</v>
      </c>
      <c r="AB9" s="35">
        <v>1.5</v>
      </c>
      <c r="AC9" s="35">
        <v>1.5</v>
      </c>
      <c r="AD9" s="35">
        <v>1.5</v>
      </c>
      <c r="AE9" s="35">
        <v>1.5</v>
      </c>
      <c r="AF9" s="35">
        <v>1.5</v>
      </c>
      <c r="AG9" s="35">
        <v>1.5</v>
      </c>
      <c r="AH9" s="35">
        <v>1.5</v>
      </c>
      <c r="AI9" s="35">
        <v>1.5</v>
      </c>
      <c r="AJ9" s="35">
        <v>1.5</v>
      </c>
      <c r="AK9" s="35">
        <v>1.5</v>
      </c>
      <c r="AL9" s="35">
        <v>1.5</v>
      </c>
      <c r="AM9" s="35">
        <v>1.5</v>
      </c>
    </row>
    <row r="10" spans="2:39" x14ac:dyDescent="0.25">
      <c r="B10" s="41" t="s">
        <v>188</v>
      </c>
      <c r="D10" s="35">
        <v>3.5</v>
      </c>
      <c r="E10" s="35">
        <v>3.5</v>
      </c>
      <c r="F10" s="35">
        <v>3.5</v>
      </c>
      <c r="G10" s="35">
        <v>3.5</v>
      </c>
      <c r="H10" s="35">
        <v>3.5</v>
      </c>
      <c r="I10" s="35">
        <v>3.5</v>
      </c>
      <c r="J10" s="35">
        <v>3.5</v>
      </c>
      <c r="K10" s="35">
        <v>3.5</v>
      </c>
      <c r="L10" s="35">
        <v>3.5</v>
      </c>
      <c r="M10" s="35">
        <v>3.5</v>
      </c>
      <c r="N10" s="35">
        <v>3.5</v>
      </c>
      <c r="O10" s="35">
        <v>3.5</v>
      </c>
      <c r="P10" s="35">
        <v>3.5</v>
      </c>
      <c r="Q10" s="35">
        <v>3.5</v>
      </c>
      <c r="R10" s="35">
        <v>3.5</v>
      </c>
      <c r="S10" s="35">
        <v>3.5</v>
      </c>
      <c r="T10" s="35">
        <v>3.5</v>
      </c>
      <c r="U10" s="35">
        <v>3.5</v>
      </c>
      <c r="V10" s="35">
        <v>3.5</v>
      </c>
      <c r="W10" s="35">
        <v>3.5</v>
      </c>
      <c r="X10" s="35">
        <v>3.5</v>
      </c>
      <c r="Y10" s="35">
        <v>3.5</v>
      </c>
      <c r="Z10" s="35">
        <v>3.5</v>
      </c>
      <c r="AA10" s="35">
        <v>3.5</v>
      </c>
      <c r="AB10" s="35">
        <v>3.5</v>
      </c>
      <c r="AC10" s="35">
        <v>3.5</v>
      </c>
      <c r="AD10" s="35">
        <v>3.5</v>
      </c>
      <c r="AE10" s="35">
        <v>3.5</v>
      </c>
      <c r="AF10" s="35">
        <v>3.5</v>
      </c>
      <c r="AG10" s="35">
        <v>3.5</v>
      </c>
      <c r="AH10" s="35">
        <v>3.5</v>
      </c>
      <c r="AI10" s="35">
        <v>3.5</v>
      </c>
      <c r="AJ10" s="35">
        <v>3.5</v>
      </c>
      <c r="AK10" s="35">
        <v>3.5</v>
      </c>
      <c r="AL10" s="35">
        <v>3.5</v>
      </c>
      <c r="AM10" s="35">
        <v>3.5</v>
      </c>
    </row>
    <row r="11" spans="2:39" x14ac:dyDescent="0.25">
      <c r="B11" s="41" t="s">
        <v>189</v>
      </c>
      <c r="D11" s="35">
        <v>2</v>
      </c>
      <c r="E11" s="35">
        <v>2</v>
      </c>
      <c r="F11" s="35">
        <v>2</v>
      </c>
      <c r="G11" s="35">
        <v>2</v>
      </c>
      <c r="H11" s="35">
        <v>2</v>
      </c>
      <c r="I11" s="35">
        <v>2</v>
      </c>
      <c r="J11" s="35">
        <v>2</v>
      </c>
      <c r="K11" s="35">
        <v>2</v>
      </c>
      <c r="L11" s="35">
        <v>2</v>
      </c>
      <c r="M11" s="35">
        <v>2</v>
      </c>
      <c r="N11" s="35">
        <v>2</v>
      </c>
      <c r="O11" s="35">
        <v>2</v>
      </c>
      <c r="P11" s="35">
        <v>2</v>
      </c>
      <c r="Q11" s="35">
        <v>2</v>
      </c>
      <c r="R11" s="35">
        <v>2</v>
      </c>
      <c r="S11" s="35">
        <v>2</v>
      </c>
      <c r="T11" s="35">
        <v>2</v>
      </c>
      <c r="U11" s="35">
        <v>2</v>
      </c>
      <c r="V11" s="35">
        <v>2</v>
      </c>
      <c r="W11" s="35">
        <v>2</v>
      </c>
      <c r="X11" s="35">
        <v>2</v>
      </c>
      <c r="Y11" s="35">
        <v>2</v>
      </c>
      <c r="Z11" s="35">
        <v>2</v>
      </c>
      <c r="AA11" s="35">
        <v>2</v>
      </c>
      <c r="AB11" s="35">
        <v>2</v>
      </c>
      <c r="AC11" s="35">
        <v>2</v>
      </c>
      <c r="AD11" s="35">
        <v>2</v>
      </c>
      <c r="AE11" s="35">
        <v>2</v>
      </c>
      <c r="AF11" s="35">
        <v>2</v>
      </c>
      <c r="AG11" s="35">
        <v>2</v>
      </c>
      <c r="AH11" s="35">
        <v>2</v>
      </c>
      <c r="AI11" s="35">
        <v>2</v>
      </c>
      <c r="AJ11" s="35">
        <v>2</v>
      </c>
      <c r="AK11" s="35">
        <v>2</v>
      </c>
      <c r="AL11" s="35">
        <v>2</v>
      </c>
      <c r="AM11" s="35">
        <v>2</v>
      </c>
    </row>
    <row r="12" spans="2:39" x14ac:dyDescent="0.25">
      <c r="B12" s="41" t="s">
        <v>190</v>
      </c>
      <c r="D12" s="35">
        <v>1.5</v>
      </c>
      <c r="E12" s="35">
        <v>1.5</v>
      </c>
      <c r="F12" s="35">
        <v>1.5</v>
      </c>
      <c r="G12" s="35">
        <v>1.5</v>
      </c>
      <c r="H12" s="35">
        <v>1.5</v>
      </c>
      <c r="I12" s="35">
        <v>1.5</v>
      </c>
      <c r="J12" s="35">
        <v>1.5</v>
      </c>
      <c r="K12" s="35">
        <v>1.5</v>
      </c>
      <c r="L12" s="35">
        <v>1.5</v>
      </c>
      <c r="M12" s="35">
        <v>1.5</v>
      </c>
      <c r="N12" s="35">
        <v>1.5</v>
      </c>
      <c r="O12" s="35">
        <v>1.5</v>
      </c>
      <c r="P12" s="35">
        <v>1.5</v>
      </c>
      <c r="Q12" s="35">
        <v>1.5</v>
      </c>
      <c r="R12" s="35">
        <v>1.5</v>
      </c>
      <c r="S12" s="35">
        <v>1.5</v>
      </c>
      <c r="T12" s="35">
        <v>1.5</v>
      </c>
      <c r="U12" s="35">
        <v>1.5</v>
      </c>
      <c r="V12" s="35">
        <v>1.5</v>
      </c>
      <c r="W12" s="35">
        <v>1.5</v>
      </c>
      <c r="X12" s="35">
        <v>1.5</v>
      </c>
      <c r="Y12" s="35">
        <v>1.5</v>
      </c>
      <c r="Z12" s="35">
        <v>1.5</v>
      </c>
      <c r="AA12" s="35">
        <v>1.5</v>
      </c>
      <c r="AB12" s="35">
        <v>1.5</v>
      </c>
      <c r="AC12" s="35">
        <v>1.5</v>
      </c>
      <c r="AD12" s="35">
        <v>1.5</v>
      </c>
      <c r="AE12" s="35">
        <v>1.5</v>
      </c>
      <c r="AF12" s="35">
        <v>1.5</v>
      </c>
      <c r="AG12" s="35">
        <v>1.5</v>
      </c>
      <c r="AH12" s="35">
        <v>1.5</v>
      </c>
      <c r="AI12" s="35">
        <v>1.5</v>
      </c>
      <c r="AJ12" s="35">
        <v>1.5</v>
      </c>
      <c r="AK12" s="35">
        <v>1.5</v>
      </c>
      <c r="AL12" s="35">
        <v>1.5</v>
      </c>
      <c r="AM12" s="35">
        <v>1.5</v>
      </c>
    </row>
    <row r="13" spans="2:39" x14ac:dyDescent="0.25">
      <c r="B13" s="41" t="s">
        <v>191</v>
      </c>
      <c r="D13" s="35">
        <v>2</v>
      </c>
      <c r="E13" s="35">
        <v>2</v>
      </c>
      <c r="F13" s="35">
        <v>2</v>
      </c>
      <c r="G13" s="35">
        <v>2</v>
      </c>
      <c r="H13" s="35">
        <v>2</v>
      </c>
      <c r="I13" s="35">
        <v>2</v>
      </c>
      <c r="J13" s="35">
        <v>2</v>
      </c>
      <c r="K13" s="35">
        <v>2</v>
      </c>
      <c r="L13" s="35">
        <v>2</v>
      </c>
      <c r="M13" s="35">
        <v>2</v>
      </c>
      <c r="N13" s="35">
        <v>2</v>
      </c>
      <c r="O13" s="35">
        <v>2</v>
      </c>
      <c r="P13" s="35">
        <v>2</v>
      </c>
      <c r="Q13" s="35">
        <v>2</v>
      </c>
      <c r="R13" s="35">
        <v>2</v>
      </c>
      <c r="S13" s="35">
        <v>2</v>
      </c>
      <c r="T13" s="35">
        <v>2</v>
      </c>
      <c r="U13" s="35">
        <v>2</v>
      </c>
      <c r="V13" s="35">
        <v>2</v>
      </c>
      <c r="W13" s="35">
        <v>2</v>
      </c>
      <c r="X13" s="35">
        <v>2</v>
      </c>
      <c r="Y13" s="35">
        <v>2</v>
      </c>
      <c r="Z13" s="35">
        <v>2</v>
      </c>
      <c r="AA13" s="35">
        <v>2</v>
      </c>
      <c r="AB13" s="35">
        <v>2</v>
      </c>
      <c r="AC13" s="35">
        <v>2</v>
      </c>
      <c r="AD13" s="35">
        <v>2</v>
      </c>
      <c r="AE13" s="35">
        <v>2</v>
      </c>
      <c r="AF13" s="35">
        <v>2</v>
      </c>
      <c r="AG13" s="35">
        <v>2</v>
      </c>
      <c r="AH13" s="35">
        <v>2</v>
      </c>
      <c r="AI13" s="35">
        <v>2</v>
      </c>
      <c r="AJ13" s="35">
        <v>2</v>
      </c>
      <c r="AK13" s="35">
        <v>2</v>
      </c>
      <c r="AL13" s="35">
        <v>2</v>
      </c>
      <c r="AM13" s="35">
        <v>2</v>
      </c>
    </row>
    <row r="14" spans="2:39" x14ac:dyDescent="0.25">
      <c r="B14" s="41" t="s">
        <v>192</v>
      </c>
      <c r="D14" s="35">
        <v>1.5</v>
      </c>
      <c r="E14" s="35">
        <v>1.5</v>
      </c>
      <c r="F14" s="35">
        <v>1.5</v>
      </c>
      <c r="G14" s="35">
        <v>1.5</v>
      </c>
      <c r="H14" s="35">
        <v>1.5</v>
      </c>
      <c r="I14" s="35">
        <v>1.5</v>
      </c>
      <c r="J14" s="35">
        <v>1.5</v>
      </c>
      <c r="K14" s="35">
        <v>1.5</v>
      </c>
      <c r="L14" s="35">
        <v>1.5</v>
      </c>
      <c r="M14" s="35">
        <v>1.5</v>
      </c>
      <c r="N14" s="35">
        <v>1.5</v>
      </c>
      <c r="O14" s="35">
        <v>1.5</v>
      </c>
      <c r="P14" s="35">
        <v>1.5</v>
      </c>
      <c r="Q14" s="35">
        <v>1.5</v>
      </c>
      <c r="R14" s="35">
        <v>1.5</v>
      </c>
      <c r="S14" s="35">
        <v>1.5</v>
      </c>
      <c r="T14" s="35">
        <v>1.5</v>
      </c>
      <c r="U14" s="35">
        <v>1.5</v>
      </c>
      <c r="V14" s="35">
        <v>1.5</v>
      </c>
      <c r="W14" s="35">
        <v>1.5</v>
      </c>
      <c r="X14" s="35">
        <v>1.5</v>
      </c>
      <c r="Y14" s="35">
        <v>1.5</v>
      </c>
      <c r="Z14" s="35">
        <v>1.5</v>
      </c>
      <c r="AA14" s="35">
        <v>1.5</v>
      </c>
      <c r="AB14" s="35">
        <v>1.5</v>
      </c>
      <c r="AC14" s="35">
        <v>1.5</v>
      </c>
      <c r="AD14" s="35">
        <v>1.5</v>
      </c>
      <c r="AE14" s="35">
        <v>1.5</v>
      </c>
      <c r="AF14" s="35">
        <v>1.5</v>
      </c>
      <c r="AG14" s="35">
        <v>1.5</v>
      </c>
      <c r="AH14" s="35">
        <v>1.5</v>
      </c>
      <c r="AI14" s="35">
        <v>1.5</v>
      </c>
      <c r="AJ14" s="35">
        <v>1.5</v>
      </c>
      <c r="AK14" s="35">
        <v>1.5</v>
      </c>
      <c r="AL14" s="35">
        <v>1.5</v>
      </c>
      <c r="AM14" s="35">
        <v>1.5</v>
      </c>
    </row>
    <row r="15" spans="2:39" x14ac:dyDescent="0.25">
      <c r="B15" s="41" t="s">
        <v>193</v>
      </c>
      <c r="D15" s="35">
        <v>2.5</v>
      </c>
      <c r="E15" s="35">
        <v>2.5</v>
      </c>
      <c r="F15" s="35">
        <v>2.5</v>
      </c>
      <c r="G15" s="35">
        <v>2.5</v>
      </c>
      <c r="H15" s="35">
        <v>2.5</v>
      </c>
      <c r="I15" s="35">
        <v>2.5</v>
      </c>
      <c r="J15" s="35">
        <v>2.5</v>
      </c>
      <c r="K15" s="35">
        <v>2.5</v>
      </c>
      <c r="L15" s="35">
        <v>2.5</v>
      </c>
      <c r="M15" s="35">
        <v>2.5</v>
      </c>
      <c r="N15" s="35">
        <v>2.5</v>
      </c>
      <c r="O15" s="35">
        <v>2.5</v>
      </c>
      <c r="P15" s="35">
        <v>2.5</v>
      </c>
      <c r="Q15" s="35">
        <v>2.5</v>
      </c>
      <c r="R15" s="35">
        <v>2.5</v>
      </c>
      <c r="S15" s="35">
        <v>2.5</v>
      </c>
      <c r="T15" s="35">
        <v>2.5</v>
      </c>
      <c r="U15" s="35">
        <v>2.5</v>
      </c>
      <c r="V15" s="35">
        <v>2.5</v>
      </c>
      <c r="W15" s="35">
        <v>2.5</v>
      </c>
      <c r="X15" s="35">
        <v>2.5</v>
      </c>
      <c r="Y15" s="35">
        <v>2.5</v>
      </c>
      <c r="Z15" s="35">
        <v>2.5</v>
      </c>
      <c r="AA15" s="35">
        <v>2.5</v>
      </c>
      <c r="AB15" s="35">
        <v>2.5</v>
      </c>
      <c r="AC15" s="35">
        <v>2.5</v>
      </c>
      <c r="AD15" s="35">
        <v>2.5</v>
      </c>
      <c r="AE15" s="35">
        <v>2.5</v>
      </c>
      <c r="AF15" s="35">
        <v>2.5</v>
      </c>
      <c r="AG15" s="35">
        <v>2.5</v>
      </c>
      <c r="AH15" s="35">
        <v>2.5</v>
      </c>
      <c r="AI15" s="35">
        <v>2.5</v>
      </c>
      <c r="AJ15" s="35">
        <v>2.5</v>
      </c>
      <c r="AK15" s="35">
        <v>2.5</v>
      </c>
      <c r="AL15" s="35">
        <v>2.5</v>
      </c>
      <c r="AM15" s="35">
        <v>2.5</v>
      </c>
    </row>
    <row r="16" spans="2:39" x14ac:dyDescent="0.25">
      <c r="B16" s="41" t="s">
        <v>194</v>
      </c>
      <c r="D16" s="35">
        <v>2.5</v>
      </c>
      <c r="E16" s="35">
        <v>2.5</v>
      </c>
      <c r="F16" s="35">
        <v>2.5</v>
      </c>
      <c r="G16" s="35">
        <v>2.5</v>
      </c>
      <c r="H16" s="35">
        <v>2.5</v>
      </c>
      <c r="I16" s="35">
        <v>2.5</v>
      </c>
      <c r="J16" s="35">
        <v>2.5</v>
      </c>
      <c r="K16" s="35">
        <v>2.5</v>
      </c>
      <c r="L16" s="35">
        <v>2.5</v>
      </c>
      <c r="M16" s="35">
        <v>2.5</v>
      </c>
      <c r="N16" s="35">
        <v>2.5</v>
      </c>
      <c r="O16" s="35">
        <v>2.5</v>
      </c>
      <c r="P16" s="35">
        <v>2.5</v>
      </c>
      <c r="Q16" s="35">
        <v>2.5</v>
      </c>
      <c r="R16" s="35">
        <v>2.5</v>
      </c>
      <c r="S16" s="35">
        <v>2.5</v>
      </c>
      <c r="T16" s="35">
        <v>2.5</v>
      </c>
      <c r="U16" s="35">
        <v>2.5</v>
      </c>
      <c r="V16" s="35">
        <v>2.5</v>
      </c>
      <c r="W16" s="35">
        <v>2.5</v>
      </c>
      <c r="X16" s="35">
        <v>2.5</v>
      </c>
      <c r="Y16" s="35">
        <v>2.5</v>
      </c>
      <c r="Z16" s="35">
        <v>2.5</v>
      </c>
      <c r="AA16" s="35">
        <v>2.5</v>
      </c>
      <c r="AB16" s="35">
        <v>2.5</v>
      </c>
      <c r="AC16" s="35">
        <v>2.5</v>
      </c>
      <c r="AD16" s="35">
        <v>2.5</v>
      </c>
      <c r="AE16" s="35">
        <v>2.5</v>
      </c>
      <c r="AF16" s="35">
        <v>2.5</v>
      </c>
      <c r="AG16" s="35">
        <v>2.5</v>
      </c>
      <c r="AH16" s="35">
        <v>2.5</v>
      </c>
      <c r="AI16" s="35">
        <v>2.5</v>
      </c>
      <c r="AJ16" s="35">
        <v>2.5</v>
      </c>
      <c r="AK16" s="35">
        <v>2.5</v>
      </c>
      <c r="AL16" s="35">
        <v>2.5</v>
      </c>
      <c r="AM16" s="35">
        <v>2.5</v>
      </c>
    </row>
    <row r="17" spans="2:39" x14ac:dyDescent="0.25">
      <c r="B17" s="41" t="s">
        <v>195</v>
      </c>
      <c r="D17" s="35">
        <v>3.5</v>
      </c>
      <c r="E17" s="35">
        <v>3.5</v>
      </c>
      <c r="F17" s="35">
        <v>3.5</v>
      </c>
      <c r="G17" s="35">
        <v>3.5</v>
      </c>
      <c r="H17" s="35">
        <v>3.5</v>
      </c>
      <c r="I17" s="35">
        <v>3.5</v>
      </c>
      <c r="J17" s="35">
        <v>3.5</v>
      </c>
      <c r="K17" s="35">
        <v>3.5</v>
      </c>
      <c r="L17" s="35">
        <v>3.5</v>
      </c>
      <c r="M17" s="35">
        <v>3.5</v>
      </c>
      <c r="N17" s="35">
        <v>3.5</v>
      </c>
      <c r="O17" s="35">
        <v>3.5</v>
      </c>
      <c r="P17" s="35">
        <v>3.5</v>
      </c>
      <c r="Q17" s="35">
        <v>3.5</v>
      </c>
      <c r="R17" s="35">
        <v>3.5</v>
      </c>
      <c r="S17" s="35">
        <v>3.5</v>
      </c>
      <c r="T17" s="35">
        <v>3.5</v>
      </c>
      <c r="U17" s="35">
        <v>3.5</v>
      </c>
      <c r="V17" s="35">
        <v>3.5</v>
      </c>
      <c r="W17" s="35">
        <v>3.5</v>
      </c>
      <c r="X17" s="35">
        <v>3.5</v>
      </c>
      <c r="Y17" s="35">
        <v>3.5</v>
      </c>
      <c r="Z17" s="35">
        <v>3.5</v>
      </c>
      <c r="AA17" s="35">
        <v>3.5</v>
      </c>
      <c r="AB17" s="35">
        <v>3.5</v>
      </c>
      <c r="AC17" s="35">
        <v>3.5</v>
      </c>
      <c r="AD17" s="35">
        <v>3.5</v>
      </c>
      <c r="AE17" s="35">
        <v>3.5</v>
      </c>
      <c r="AF17" s="35">
        <v>3.5</v>
      </c>
      <c r="AG17" s="35">
        <v>3.5</v>
      </c>
      <c r="AH17" s="35">
        <v>3.5</v>
      </c>
      <c r="AI17" s="35">
        <v>3.5</v>
      </c>
      <c r="AJ17" s="35">
        <v>3.5</v>
      </c>
      <c r="AK17" s="35">
        <v>3.5</v>
      </c>
      <c r="AL17" s="35">
        <v>3.5</v>
      </c>
      <c r="AM17" s="35">
        <v>3.5</v>
      </c>
    </row>
    <row r="18" spans="2:39" x14ac:dyDescent="0.25">
      <c r="B18" s="41" t="s">
        <v>196</v>
      </c>
      <c r="D18" s="35">
        <v>2</v>
      </c>
      <c r="E18" s="35">
        <v>2</v>
      </c>
      <c r="F18" s="35">
        <v>2</v>
      </c>
      <c r="G18" s="35">
        <v>2</v>
      </c>
      <c r="H18" s="35">
        <v>2</v>
      </c>
      <c r="I18" s="35">
        <v>2</v>
      </c>
      <c r="J18" s="35">
        <v>2</v>
      </c>
      <c r="K18" s="35">
        <v>2</v>
      </c>
      <c r="L18" s="35">
        <v>2</v>
      </c>
      <c r="M18" s="35">
        <v>2</v>
      </c>
      <c r="N18" s="35">
        <v>2</v>
      </c>
      <c r="O18" s="35">
        <v>2</v>
      </c>
      <c r="P18" s="35">
        <v>2</v>
      </c>
      <c r="Q18" s="35">
        <v>2</v>
      </c>
      <c r="R18" s="35">
        <v>2</v>
      </c>
      <c r="S18" s="35">
        <v>2</v>
      </c>
      <c r="T18" s="35">
        <v>2</v>
      </c>
      <c r="U18" s="35">
        <v>2</v>
      </c>
      <c r="V18" s="35">
        <v>2</v>
      </c>
      <c r="W18" s="35">
        <v>2</v>
      </c>
      <c r="X18" s="35">
        <v>2</v>
      </c>
      <c r="Y18" s="35">
        <v>2</v>
      </c>
      <c r="Z18" s="35">
        <v>2</v>
      </c>
      <c r="AA18" s="35">
        <v>2</v>
      </c>
      <c r="AB18" s="35">
        <v>2</v>
      </c>
      <c r="AC18" s="35">
        <v>2</v>
      </c>
      <c r="AD18" s="35">
        <v>2</v>
      </c>
      <c r="AE18" s="35">
        <v>2</v>
      </c>
      <c r="AF18" s="35">
        <v>2</v>
      </c>
      <c r="AG18" s="35">
        <v>2</v>
      </c>
      <c r="AH18" s="35">
        <v>2</v>
      </c>
      <c r="AI18" s="35">
        <v>2</v>
      </c>
      <c r="AJ18" s="35">
        <v>2</v>
      </c>
      <c r="AK18" s="35">
        <v>2</v>
      </c>
      <c r="AL18" s="35">
        <v>2</v>
      </c>
      <c r="AM18" s="35">
        <v>2</v>
      </c>
    </row>
    <row r="19" spans="2:39" x14ac:dyDescent="0.25">
      <c r="B19" s="41" t="s">
        <v>197</v>
      </c>
      <c r="D19" s="35">
        <v>1.5</v>
      </c>
      <c r="E19" s="35">
        <v>1.5</v>
      </c>
      <c r="F19" s="35">
        <v>1.5</v>
      </c>
      <c r="G19" s="35">
        <v>1.5</v>
      </c>
      <c r="H19" s="35">
        <v>1.5</v>
      </c>
      <c r="I19" s="35">
        <v>1.5</v>
      </c>
      <c r="J19" s="35">
        <v>1.5</v>
      </c>
      <c r="K19" s="35">
        <v>1.5</v>
      </c>
      <c r="L19" s="35">
        <v>1.5</v>
      </c>
      <c r="M19" s="35">
        <v>1.5</v>
      </c>
      <c r="N19" s="35">
        <v>1.5</v>
      </c>
      <c r="O19" s="35">
        <v>1.5</v>
      </c>
      <c r="P19" s="35">
        <v>1.5</v>
      </c>
      <c r="Q19" s="35">
        <v>1.5</v>
      </c>
      <c r="R19" s="35">
        <v>1.5</v>
      </c>
      <c r="S19" s="35">
        <v>1.5</v>
      </c>
      <c r="T19" s="35">
        <v>1.5</v>
      </c>
      <c r="U19" s="35">
        <v>1.5</v>
      </c>
      <c r="V19" s="35">
        <v>1.5</v>
      </c>
      <c r="W19" s="35">
        <v>1.5</v>
      </c>
      <c r="X19" s="35">
        <v>1.5</v>
      </c>
      <c r="Y19" s="35">
        <v>1.5</v>
      </c>
      <c r="Z19" s="35">
        <v>1.5</v>
      </c>
      <c r="AA19" s="35">
        <v>1.5</v>
      </c>
      <c r="AB19" s="35">
        <v>1.5</v>
      </c>
      <c r="AC19" s="35">
        <v>1.5</v>
      </c>
      <c r="AD19" s="35">
        <v>1.5</v>
      </c>
      <c r="AE19" s="35">
        <v>1.5</v>
      </c>
      <c r="AF19" s="35">
        <v>1.5</v>
      </c>
      <c r="AG19" s="35">
        <v>1.5</v>
      </c>
      <c r="AH19" s="35">
        <v>1.5</v>
      </c>
      <c r="AI19" s="35">
        <v>1.5</v>
      </c>
      <c r="AJ19" s="35">
        <v>1.5</v>
      </c>
      <c r="AK19" s="35">
        <v>1.5</v>
      </c>
      <c r="AL19" s="35">
        <v>1.5</v>
      </c>
      <c r="AM19" s="35">
        <v>1.5</v>
      </c>
    </row>
    <row r="20" spans="2:39" x14ac:dyDescent="0.25">
      <c r="B20" s="41" t="s">
        <v>198</v>
      </c>
      <c r="D20" s="35">
        <v>2.5</v>
      </c>
      <c r="E20" s="35">
        <v>2.5</v>
      </c>
      <c r="F20" s="35">
        <v>2.5</v>
      </c>
      <c r="G20" s="35">
        <v>2.5</v>
      </c>
      <c r="H20" s="35">
        <v>2.5</v>
      </c>
      <c r="I20" s="35">
        <v>2.5</v>
      </c>
      <c r="J20" s="35">
        <v>2.5</v>
      </c>
      <c r="K20" s="35">
        <v>2.5</v>
      </c>
      <c r="L20" s="35">
        <v>2.5</v>
      </c>
      <c r="M20" s="35">
        <v>2.5</v>
      </c>
      <c r="N20" s="35">
        <v>2.5</v>
      </c>
      <c r="O20" s="35">
        <v>2.5</v>
      </c>
      <c r="P20" s="35">
        <v>2.5</v>
      </c>
      <c r="Q20" s="35">
        <v>2.5</v>
      </c>
      <c r="R20" s="35">
        <v>2.5</v>
      </c>
      <c r="S20" s="35">
        <v>2.5</v>
      </c>
      <c r="T20" s="35">
        <v>2.5</v>
      </c>
      <c r="U20" s="35">
        <v>2.5</v>
      </c>
      <c r="V20" s="35">
        <v>2.5</v>
      </c>
      <c r="W20" s="35">
        <v>2.5</v>
      </c>
      <c r="X20" s="35">
        <v>2.5</v>
      </c>
      <c r="Y20" s="35">
        <v>2.5</v>
      </c>
      <c r="Z20" s="35">
        <v>2.5</v>
      </c>
      <c r="AA20" s="35">
        <v>2.5</v>
      </c>
      <c r="AB20" s="35">
        <v>2.5</v>
      </c>
      <c r="AC20" s="35">
        <v>2.5</v>
      </c>
      <c r="AD20" s="35">
        <v>2.5</v>
      </c>
      <c r="AE20" s="35">
        <v>2.5</v>
      </c>
      <c r="AF20" s="35">
        <v>2.5</v>
      </c>
      <c r="AG20" s="35">
        <v>2.5</v>
      </c>
      <c r="AH20" s="35">
        <v>2.5</v>
      </c>
      <c r="AI20" s="35">
        <v>2.5</v>
      </c>
      <c r="AJ20" s="35">
        <v>2.5</v>
      </c>
      <c r="AK20" s="35">
        <v>2.5</v>
      </c>
      <c r="AL20" s="35">
        <v>2.5</v>
      </c>
      <c r="AM20" s="35">
        <v>2.5</v>
      </c>
    </row>
    <row r="21" spans="2:39" x14ac:dyDescent="0.25">
      <c r="B21" s="41" t="s">
        <v>199</v>
      </c>
      <c r="D21" s="35">
        <v>2.5</v>
      </c>
      <c r="E21" s="35">
        <v>2.5</v>
      </c>
      <c r="F21" s="35">
        <v>2.5</v>
      </c>
      <c r="G21" s="35">
        <v>2.5</v>
      </c>
      <c r="H21" s="35">
        <v>2.5</v>
      </c>
      <c r="I21" s="35">
        <v>2.5</v>
      </c>
      <c r="J21" s="35">
        <v>2.5</v>
      </c>
      <c r="K21" s="35">
        <v>2.5</v>
      </c>
      <c r="L21" s="35">
        <v>2.5</v>
      </c>
      <c r="M21" s="35">
        <v>2.5</v>
      </c>
      <c r="N21" s="35">
        <v>2.5</v>
      </c>
      <c r="O21" s="35">
        <v>2.5</v>
      </c>
      <c r="P21" s="35">
        <v>2.5</v>
      </c>
      <c r="Q21" s="35">
        <v>2.5</v>
      </c>
      <c r="R21" s="35">
        <v>2.5</v>
      </c>
      <c r="S21" s="35">
        <v>2.5</v>
      </c>
      <c r="T21" s="35">
        <v>2.5</v>
      </c>
      <c r="U21" s="35">
        <v>2.5</v>
      </c>
      <c r="V21" s="35">
        <v>2.5</v>
      </c>
      <c r="W21" s="35">
        <v>2.5</v>
      </c>
      <c r="X21" s="35">
        <v>2.5</v>
      </c>
      <c r="Y21" s="35">
        <v>2.5</v>
      </c>
      <c r="Z21" s="35">
        <v>2.5</v>
      </c>
      <c r="AA21" s="35">
        <v>2.5</v>
      </c>
      <c r="AB21" s="35">
        <v>2.5</v>
      </c>
      <c r="AC21" s="35">
        <v>2.5</v>
      </c>
      <c r="AD21" s="35">
        <v>2.5</v>
      </c>
      <c r="AE21" s="35">
        <v>2.5</v>
      </c>
      <c r="AF21" s="35">
        <v>2.5</v>
      </c>
      <c r="AG21" s="35">
        <v>2.5</v>
      </c>
      <c r="AH21" s="35">
        <v>2.5</v>
      </c>
      <c r="AI21" s="35">
        <v>2.5</v>
      </c>
      <c r="AJ21" s="35">
        <v>2.5</v>
      </c>
      <c r="AK21" s="35">
        <v>2.5</v>
      </c>
      <c r="AL21" s="35">
        <v>2.5</v>
      </c>
      <c r="AM21" s="35">
        <v>2.5</v>
      </c>
    </row>
    <row r="22" spans="2:39" x14ac:dyDescent="0.25">
      <c r="B22" s="41" t="s">
        <v>200</v>
      </c>
      <c r="D22" s="35">
        <v>2.5</v>
      </c>
      <c r="E22" s="35">
        <v>2.5</v>
      </c>
      <c r="F22" s="35">
        <v>2.5</v>
      </c>
      <c r="G22" s="35">
        <v>2.5</v>
      </c>
      <c r="H22" s="35">
        <v>2.5</v>
      </c>
      <c r="I22" s="35">
        <v>2.5</v>
      </c>
      <c r="J22" s="35">
        <v>2.5</v>
      </c>
      <c r="K22" s="35">
        <v>2.5</v>
      </c>
      <c r="L22" s="35">
        <v>2.5</v>
      </c>
      <c r="M22" s="35">
        <v>2.5</v>
      </c>
      <c r="N22" s="35">
        <v>2.5</v>
      </c>
      <c r="O22" s="35">
        <v>2.5</v>
      </c>
      <c r="P22" s="35">
        <v>2.5</v>
      </c>
      <c r="Q22" s="35">
        <v>2.5</v>
      </c>
      <c r="R22" s="35">
        <v>2.5</v>
      </c>
      <c r="S22" s="35">
        <v>2.5</v>
      </c>
      <c r="T22" s="35">
        <v>2.5</v>
      </c>
      <c r="U22" s="35">
        <v>2.5</v>
      </c>
      <c r="V22" s="35">
        <v>2.5</v>
      </c>
      <c r="W22" s="35">
        <v>2.5</v>
      </c>
      <c r="X22" s="35">
        <v>2.5</v>
      </c>
      <c r="Y22" s="35">
        <v>2.5</v>
      </c>
      <c r="Z22" s="35">
        <v>2.5</v>
      </c>
      <c r="AA22" s="35">
        <v>2.5</v>
      </c>
      <c r="AB22" s="35">
        <v>2.5</v>
      </c>
      <c r="AC22" s="35">
        <v>2.5</v>
      </c>
      <c r="AD22" s="35">
        <v>2.5</v>
      </c>
      <c r="AE22" s="35">
        <v>2.5</v>
      </c>
      <c r="AF22" s="35">
        <v>2.5</v>
      </c>
      <c r="AG22" s="35">
        <v>2.5</v>
      </c>
      <c r="AH22" s="35">
        <v>2.5</v>
      </c>
      <c r="AI22" s="35">
        <v>2.5</v>
      </c>
      <c r="AJ22" s="35">
        <v>2.5</v>
      </c>
      <c r="AK22" s="35">
        <v>2.5</v>
      </c>
      <c r="AL22" s="35">
        <v>2.5</v>
      </c>
      <c r="AM22" s="35">
        <v>2.5</v>
      </c>
    </row>
    <row r="23" spans="2:39" x14ac:dyDescent="0.25">
      <c r="B23" s="41" t="s">
        <v>201</v>
      </c>
      <c r="D23" s="35">
        <v>2.5</v>
      </c>
      <c r="E23" s="35">
        <v>2.5</v>
      </c>
      <c r="F23" s="35">
        <v>2.5</v>
      </c>
      <c r="G23" s="35">
        <v>2.5</v>
      </c>
      <c r="H23" s="35">
        <v>2.5</v>
      </c>
      <c r="I23" s="35">
        <v>2.5</v>
      </c>
      <c r="J23" s="35">
        <v>2.5</v>
      </c>
      <c r="K23" s="35">
        <v>2.5</v>
      </c>
      <c r="L23" s="35">
        <v>2.5</v>
      </c>
      <c r="M23" s="35">
        <v>2.5</v>
      </c>
      <c r="N23" s="35">
        <v>2.5</v>
      </c>
      <c r="O23" s="35">
        <v>2.5</v>
      </c>
      <c r="P23" s="35">
        <v>2.5</v>
      </c>
      <c r="Q23" s="35">
        <v>2.5</v>
      </c>
      <c r="R23" s="35">
        <v>2.5</v>
      </c>
      <c r="S23" s="35">
        <v>2.5</v>
      </c>
      <c r="T23" s="35">
        <v>2.5</v>
      </c>
      <c r="U23" s="35">
        <v>2.5</v>
      </c>
      <c r="V23" s="35">
        <v>2.5</v>
      </c>
      <c r="W23" s="35">
        <v>2.5</v>
      </c>
      <c r="X23" s="35">
        <v>2.5</v>
      </c>
      <c r="Y23" s="35">
        <v>2.5</v>
      </c>
      <c r="Z23" s="35">
        <v>2.5</v>
      </c>
      <c r="AA23" s="35">
        <v>2.5</v>
      </c>
      <c r="AB23" s="35">
        <v>2.5</v>
      </c>
      <c r="AC23" s="35">
        <v>2.5</v>
      </c>
      <c r="AD23" s="35">
        <v>2.5</v>
      </c>
      <c r="AE23" s="35">
        <v>2.5</v>
      </c>
      <c r="AF23" s="35">
        <v>2.5</v>
      </c>
      <c r="AG23" s="35">
        <v>2.5</v>
      </c>
      <c r="AH23" s="35">
        <v>2.5</v>
      </c>
      <c r="AI23" s="35">
        <v>2.5</v>
      </c>
      <c r="AJ23" s="35">
        <v>2.5</v>
      </c>
      <c r="AK23" s="35">
        <v>2.5</v>
      </c>
      <c r="AL23" s="35">
        <v>2.5</v>
      </c>
      <c r="AM23" s="35">
        <v>2.5</v>
      </c>
    </row>
    <row r="25" spans="2:39" x14ac:dyDescent="0.25">
      <c r="B25" s="20" t="s">
        <v>202</v>
      </c>
      <c r="C25" s="20"/>
      <c r="D25" s="33">
        <f>+CEm!B2</f>
        <v>41640</v>
      </c>
      <c r="E25" s="33">
        <f>+CEm!C2</f>
        <v>41698</v>
      </c>
      <c r="F25" s="33">
        <f>+CEm!D2</f>
        <v>41729</v>
      </c>
      <c r="G25" s="33">
        <f>+CEm!E2</f>
        <v>41759</v>
      </c>
      <c r="H25" s="33">
        <f>+CEm!F2</f>
        <v>41790</v>
      </c>
      <c r="I25" s="33">
        <f>+CEm!G2</f>
        <v>41820</v>
      </c>
      <c r="J25" s="33">
        <f>+CEm!H2</f>
        <v>41851</v>
      </c>
      <c r="K25" s="33">
        <f>+CEm!I2</f>
        <v>41882</v>
      </c>
      <c r="L25" s="33">
        <f>+CEm!J2</f>
        <v>41912</v>
      </c>
      <c r="M25" s="33">
        <f>+CEm!K2</f>
        <v>41943</v>
      </c>
      <c r="N25" s="33">
        <f>+CEm!L2</f>
        <v>41973</v>
      </c>
      <c r="O25" s="33">
        <f>+CEm!M2</f>
        <v>42004</v>
      </c>
      <c r="P25" s="33">
        <f>+CEm!N2</f>
        <v>42035</v>
      </c>
      <c r="Q25" s="33">
        <f>+CEm!O2</f>
        <v>42063</v>
      </c>
      <c r="R25" s="33">
        <f>+CEm!P2</f>
        <v>42094</v>
      </c>
      <c r="S25" s="33">
        <f>+CEm!Q2</f>
        <v>42124</v>
      </c>
      <c r="T25" s="33">
        <f>+CEm!R2</f>
        <v>42155</v>
      </c>
      <c r="U25" s="33">
        <f>+CEm!S2</f>
        <v>42185</v>
      </c>
      <c r="V25" s="33">
        <f>+CEm!T2</f>
        <v>42216</v>
      </c>
      <c r="W25" s="33">
        <f>+CEm!U2</f>
        <v>42247</v>
      </c>
      <c r="X25" s="33">
        <f>+CEm!V2</f>
        <v>42277</v>
      </c>
      <c r="Y25" s="33">
        <f>+CEm!W2</f>
        <v>42308</v>
      </c>
      <c r="Z25" s="33">
        <f>+CEm!X2</f>
        <v>42338</v>
      </c>
      <c r="AA25" s="33">
        <f>+CEm!Y2</f>
        <v>42369</v>
      </c>
      <c r="AB25" s="33">
        <f>+CEm!Z2</f>
        <v>42400</v>
      </c>
      <c r="AC25" s="33">
        <f>+CEm!AA2</f>
        <v>42429</v>
      </c>
      <c r="AD25" s="33">
        <f>+CEm!AB2</f>
        <v>42460</v>
      </c>
      <c r="AE25" s="33">
        <f>+CEm!AC2</f>
        <v>42490</v>
      </c>
      <c r="AF25" s="33">
        <f>+CEm!AD2</f>
        <v>42521</v>
      </c>
      <c r="AG25" s="33">
        <f>+CEm!AE2</f>
        <v>42551</v>
      </c>
      <c r="AH25" s="33">
        <f>+CEm!AF2</f>
        <v>42582</v>
      </c>
      <c r="AI25" s="33">
        <f>+CEm!AG2</f>
        <v>42613</v>
      </c>
      <c r="AJ25" s="33">
        <f>+CEm!AH2</f>
        <v>42643</v>
      </c>
      <c r="AK25" s="33">
        <f>+CEm!AI2</f>
        <v>42674</v>
      </c>
      <c r="AL25" s="33">
        <f>+CEm!AJ2</f>
        <v>42704</v>
      </c>
      <c r="AM25" s="33">
        <f>+CEm!AK2</f>
        <v>42735</v>
      </c>
    </row>
    <row r="26" spans="2:39" x14ac:dyDescent="0.25">
      <c r="B26" t="str">
        <f>+B4</f>
        <v>Materia Prima 1</v>
      </c>
      <c r="D26" s="45">
        <f>+Vendite!D26</f>
        <v>5000</v>
      </c>
      <c r="E26" s="45">
        <f>+Vendite!E26</f>
        <v>5000</v>
      </c>
      <c r="F26" s="45">
        <f>+Vendite!F26</f>
        <v>5000</v>
      </c>
      <c r="G26" s="45">
        <f>+Vendite!G26</f>
        <v>5000</v>
      </c>
      <c r="H26" s="45">
        <f>+Vendite!H26</f>
        <v>5000</v>
      </c>
      <c r="I26" s="45">
        <f>+Vendite!I26</f>
        <v>5000</v>
      </c>
      <c r="J26" s="45">
        <f>+Vendite!J26</f>
        <v>5000</v>
      </c>
      <c r="K26" s="45">
        <f>+Vendite!K26</f>
        <v>5000</v>
      </c>
      <c r="L26" s="45">
        <f>+Vendite!L26</f>
        <v>5000</v>
      </c>
      <c r="M26" s="45">
        <f>+Vendite!M26</f>
        <v>5000</v>
      </c>
      <c r="N26" s="45">
        <f>+Vendite!N26</f>
        <v>5000</v>
      </c>
      <c r="O26" s="45">
        <f>+Vendite!O26</f>
        <v>5000</v>
      </c>
      <c r="P26" s="45">
        <f>+Vendite!P26</f>
        <v>5000</v>
      </c>
      <c r="Q26" s="45">
        <f>+Vendite!Q26</f>
        <v>5000</v>
      </c>
      <c r="R26" s="45">
        <f>+Vendite!R26</f>
        <v>5000</v>
      </c>
      <c r="S26" s="45">
        <f>+Vendite!S26</f>
        <v>5000</v>
      </c>
      <c r="T26" s="45">
        <f>+Vendite!T26</f>
        <v>5000</v>
      </c>
      <c r="U26" s="45">
        <f>+Vendite!U26</f>
        <v>5000</v>
      </c>
      <c r="V26" s="45">
        <f>+Vendite!V26</f>
        <v>5000</v>
      </c>
      <c r="W26" s="45">
        <f>+Vendite!W26</f>
        <v>5000</v>
      </c>
      <c r="X26" s="45">
        <f>+Vendite!X26</f>
        <v>5000</v>
      </c>
      <c r="Y26" s="45">
        <f>+Vendite!Y26</f>
        <v>5000</v>
      </c>
      <c r="Z26" s="45">
        <f>+Vendite!Z26</f>
        <v>5000</v>
      </c>
      <c r="AA26" s="45">
        <f>+Vendite!AA26</f>
        <v>5000</v>
      </c>
      <c r="AB26" s="45">
        <f>+Vendite!AB26</f>
        <v>5000</v>
      </c>
      <c r="AC26" s="45">
        <f>+Vendite!AC26</f>
        <v>5000</v>
      </c>
      <c r="AD26" s="45">
        <f>+Vendite!AD26</f>
        <v>5000</v>
      </c>
      <c r="AE26" s="45">
        <f>+Vendite!AE26</f>
        <v>5000</v>
      </c>
      <c r="AF26" s="45">
        <f>+Vendite!AF26</f>
        <v>5000</v>
      </c>
      <c r="AG26" s="45">
        <f>+Vendite!AG26</f>
        <v>5000</v>
      </c>
      <c r="AH26" s="45">
        <f>+Vendite!AH26</f>
        <v>5000</v>
      </c>
      <c r="AI26" s="45">
        <f>+Vendite!AI26</f>
        <v>5000</v>
      </c>
      <c r="AJ26" s="45">
        <f>+Vendite!AJ26</f>
        <v>5000</v>
      </c>
      <c r="AK26" s="45">
        <f>+Vendite!AK26</f>
        <v>5000</v>
      </c>
      <c r="AL26" s="45">
        <f>+Vendite!AL26</f>
        <v>5000</v>
      </c>
      <c r="AM26" s="45">
        <f>+Vendite!AM26</f>
        <v>5000</v>
      </c>
    </row>
    <row r="27" spans="2:39" x14ac:dyDescent="0.25">
      <c r="B27" t="str">
        <f t="shared" ref="B27:B45" si="0">+B5</f>
        <v>Materia Prima 2</v>
      </c>
      <c r="D27" s="45">
        <f>+Vendite!D27</f>
        <v>3000</v>
      </c>
      <c r="E27" s="45">
        <f>+Vendite!E27</f>
        <v>3000</v>
      </c>
      <c r="F27" s="45">
        <f>+Vendite!F27</f>
        <v>3000</v>
      </c>
      <c r="G27" s="45">
        <f>+Vendite!G27</f>
        <v>3000</v>
      </c>
      <c r="H27" s="45">
        <f>+Vendite!H27</f>
        <v>3000</v>
      </c>
      <c r="I27" s="45">
        <f>+Vendite!I27</f>
        <v>3000</v>
      </c>
      <c r="J27" s="45">
        <f>+Vendite!J27</f>
        <v>3000</v>
      </c>
      <c r="K27" s="45">
        <f>+Vendite!K27</f>
        <v>3000</v>
      </c>
      <c r="L27" s="45">
        <f>+Vendite!L27</f>
        <v>3000</v>
      </c>
      <c r="M27" s="45">
        <f>+Vendite!M27</f>
        <v>3000</v>
      </c>
      <c r="N27" s="45">
        <f>+Vendite!N27</f>
        <v>3000</v>
      </c>
      <c r="O27" s="45">
        <f>+Vendite!O27</f>
        <v>3000</v>
      </c>
      <c r="P27" s="45">
        <f>+Vendite!P27</f>
        <v>3000</v>
      </c>
      <c r="Q27" s="45">
        <f>+Vendite!Q27</f>
        <v>3000</v>
      </c>
      <c r="R27" s="45">
        <f>+Vendite!R27</f>
        <v>3000</v>
      </c>
      <c r="S27" s="45">
        <f>+Vendite!S27</f>
        <v>3000</v>
      </c>
      <c r="T27" s="45">
        <f>+Vendite!T27</f>
        <v>3000</v>
      </c>
      <c r="U27" s="45">
        <f>+Vendite!U27</f>
        <v>3000</v>
      </c>
      <c r="V27" s="45">
        <f>+Vendite!V27</f>
        <v>3000</v>
      </c>
      <c r="W27" s="45">
        <f>+Vendite!W27</f>
        <v>3000</v>
      </c>
      <c r="X27" s="45">
        <f>+Vendite!X27</f>
        <v>3000</v>
      </c>
      <c r="Y27" s="45">
        <f>+Vendite!Y27</f>
        <v>3000</v>
      </c>
      <c r="Z27" s="45">
        <f>+Vendite!Z27</f>
        <v>3000</v>
      </c>
      <c r="AA27" s="45">
        <f>+Vendite!AA27</f>
        <v>3000</v>
      </c>
      <c r="AB27" s="45">
        <f>+Vendite!AB27</f>
        <v>3000</v>
      </c>
      <c r="AC27" s="45">
        <f>+Vendite!AC27</f>
        <v>3000</v>
      </c>
      <c r="AD27" s="45">
        <f>+Vendite!AD27</f>
        <v>3000</v>
      </c>
      <c r="AE27" s="45">
        <f>+Vendite!AE27</f>
        <v>3000</v>
      </c>
      <c r="AF27" s="45">
        <f>+Vendite!AF27</f>
        <v>3000</v>
      </c>
      <c r="AG27" s="45">
        <f>+Vendite!AG27</f>
        <v>3000</v>
      </c>
      <c r="AH27" s="45">
        <f>+Vendite!AH27</f>
        <v>3000</v>
      </c>
      <c r="AI27" s="45">
        <f>+Vendite!AI27</f>
        <v>3000</v>
      </c>
      <c r="AJ27" s="45">
        <f>+Vendite!AJ27</f>
        <v>3000</v>
      </c>
      <c r="AK27" s="45">
        <f>+Vendite!AK27</f>
        <v>3000</v>
      </c>
      <c r="AL27" s="45">
        <f>+Vendite!AL27</f>
        <v>3000</v>
      </c>
      <c r="AM27" s="45">
        <f>+Vendite!AM27</f>
        <v>3000</v>
      </c>
    </row>
    <row r="28" spans="2:39" x14ac:dyDescent="0.25">
      <c r="B28" t="str">
        <f t="shared" si="0"/>
        <v>Materia Prima 3</v>
      </c>
      <c r="D28" s="45">
        <f>+Vendite!D28</f>
        <v>7000</v>
      </c>
      <c r="E28" s="45">
        <f>+Vendite!E28</f>
        <v>7000</v>
      </c>
      <c r="F28" s="45">
        <f>+Vendite!F28</f>
        <v>7000</v>
      </c>
      <c r="G28" s="45">
        <f>+Vendite!G28</f>
        <v>7000</v>
      </c>
      <c r="H28" s="45">
        <f>+Vendite!H28</f>
        <v>7000</v>
      </c>
      <c r="I28" s="45">
        <f>+Vendite!I28</f>
        <v>7000</v>
      </c>
      <c r="J28" s="45">
        <f>+Vendite!J28</f>
        <v>7000</v>
      </c>
      <c r="K28" s="45">
        <f>+Vendite!K28</f>
        <v>7000</v>
      </c>
      <c r="L28" s="45">
        <f>+Vendite!L28</f>
        <v>7000</v>
      </c>
      <c r="M28" s="45">
        <f>+Vendite!M28</f>
        <v>7000</v>
      </c>
      <c r="N28" s="45">
        <f>+Vendite!N28</f>
        <v>7000</v>
      </c>
      <c r="O28" s="45">
        <f>+Vendite!O28</f>
        <v>7000</v>
      </c>
      <c r="P28" s="45">
        <f>+Vendite!P28</f>
        <v>7000</v>
      </c>
      <c r="Q28" s="45">
        <f>+Vendite!Q28</f>
        <v>7000</v>
      </c>
      <c r="R28" s="45">
        <f>+Vendite!R28</f>
        <v>7000</v>
      </c>
      <c r="S28" s="45">
        <f>+Vendite!S28</f>
        <v>7000</v>
      </c>
      <c r="T28" s="45">
        <f>+Vendite!T28</f>
        <v>7000</v>
      </c>
      <c r="U28" s="45">
        <f>+Vendite!U28</f>
        <v>7000</v>
      </c>
      <c r="V28" s="45">
        <f>+Vendite!V28</f>
        <v>7000</v>
      </c>
      <c r="W28" s="45">
        <f>+Vendite!W28</f>
        <v>7000</v>
      </c>
      <c r="X28" s="45">
        <f>+Vendite!X28</f>
        <v>7000</v>
      </c>
      <c r="Y28" s="45">
        <f>+Vendite!Y28</f>
        <v>7000</v>
      </c>
      <c r="Z28" s="45">
        <f>+Vendite!Z28</f>
        <v>7000</v>
      </c>
      <c r="AA28" s="45">
        <f>+Vendite!AA28</f>
        <v>7000</v>
      </c>
      <c r="AB28" s="45">
        <f>+Vendite!AB28</f>
        <v>7000</v>
      </c>
      <c r="AC28" s="45">
        <f>+Vendite!AC28</f>
        <v>7000</v>
      </c>
      <c r="AD28" s="45">
        <f>+Vendite!AD28</f>
        <v>7000</v>
      </c>
      <c r="AE28" s="45">
        <f>+Vendite!AE28</f>
        <v>7000</v>
      </c>
      <c r="AF28" s="45">
        <f>+Vendite!AF28</f>
        <v>7000</v>
      </c>
      <c r="AG28" s="45">
        <f>+Vendite!AG28</f>
        <v>7000</v>
      </c>
      <c r="AH28" s="45">
        <f>+Vendite!AH28</f>
        <v>7000</v>
      </c>
      <c r="AI28" s="45">
        <f>+Vendite!AI28</f>
        <v>7000</v>
      </c>
      <c r="AJ28" s="45">
        <f>+Vendite!AJ28</f>
        <v>7000</v>
      </c>
      <c r="AK28" s="45">
        <f>+Vendite!AK28</f>
        <v>7000</v>
      </c>
      <c r="AL28" s="45">
        <f>+Vendite!AL28</f>
        <v>7000</v>
      </c>
      <c r="AM28" s="45">
        <f>+Vendite!AM28</f>
        <v>7000</v>
      </c>
    </row>
    <row r="29" spans="2:39" x14ac:dyDescent="0.25">
      <c r="B29" t="str">
        <f t="shared" si="0"/>
        <v>Materia Prima 4</v>
      </c>
      <c r="D29" s="45">
        <f>+Vendite!D29</f>
        <v>2000</v>
      </c>
      <c r="E29" s="45">
        <f>+Vendite!E29</f>
        <v>2000</v>
      </c>
      <c r="F29" s="45">
        <f>+Vendite!F29</f>
        <v>2000</v>
      </c>
      <c r="G29" s="45">
        <f>+Vendite!G29</f>
        <v>2000</v>
      </c>
      <c r="H29" s="45">
        <f>+Vendite!H29</f>
        <v>2000</v>
      </c>
      <c r="I29" s="45">
        <f>+Vendite!I29</f>
        <v>2000</v>
      </c>
      <c r="J29" s="45">
        <f>+Vendite!J29</f>
        <v>2000</v>
      </c>
      <c r="K29" s="45">
        <f>+Vendite!K29</f>
        <v>2000</v>
      </c>
      <c r="L29" s="45">
        <f>+Vendite!L29</f>
        <v>2000</v>
      </c>
      <c r="M29" s="45">
        <f>+Vendite!M29</f>
        <v>2000</v>
      </c>
      <c r="N29" s="45">
        <f>+Vendite!N29</f>
        <v>2000</v>
      </c>
      <c r="O29" s="45">
        <f>+Vendite!O29</f>
        <v>2000</v>
      </c>
      <c r="P29" s="45">
        <f>+Vendite!P29</f>
        <v>2000</v>
      </c>
      <c r="Q29" s="45">
        <f>+Vendite!Q29</f>
        <v>2000</v>
      </c>
      <c r="R29" s="45">
        <f>+Vendite!R29</f>
        <v>2000</v>
      </c>
      <c r="S29" s="45">
        <f>+Vendite!S29</f>
        <v>2000</v>
      </c>
      <c r="T29" s="45">
        <f>+Vendite!T29</f>
        <v>2000</v>
      </c>
      <c r="U29" s="45">
        <f>+Vendite!U29</f>
        <v>2000</v>
      </c>
      <c r="V29" s="45">
        <f>+Vendite!V29</f>
        <v>2000</v>
      </c>
      <c r="W29" s="45">
        <f>+Vendite!W29</f>
        <v>2000</v>
      </c>
      <c r="X29" s="45">
        <f>+Vendite!X29</f>
        <v>2000</v>
      </c>
      <c r="Y29" s="45">
        <f>+Vendite!Y29</f>
        <v>2000</v>
      </c>
      <c r="Z29" s="45">
        <f>+Vendite!Z29</f>
        <v>2000</v>
      </c>
      <c r="AA29" s="45">
        <f>+Vendite!AA29</f>
        <v>2000</v>
      </c>
      <c r="AB29" s="45">
        <f>+Vendite!AB29</f>
        <v>2000</v>
      </c>
      <c r="AC29" s="45">
        <f>+Vendite!AC29</f>
        <v>2000</v>
      </c>
      <c r="AD29" s="45">
        <f>+Vendite!AD29</f>
        <v>2000</v>
      </c>
      <c r="AE29" s="45">
        <f>+Vendite!AE29</f>
        <v>2000</v>
      </c>
      <c r="AF29" s="45">
        <f>+Vendite!AF29</f>
        <v>2000</v>
      </c>
      <c r="AG29" s="45">
        <f>+Vendite!AG29</f>
        <v>2000</v>
      </c>
      <c r="AH29" s="45">
        <f>+Vendite!AH29</f>
        <v>2000</v>
      </c>
      <c r="AI29" s="45">
        <f>+Vendite!AI29</f>
        <v>2000</v>
      </c>
      <c r="AJ29" s="45">
        <f>+Vendite!AJ29</f>
        <v>2000</v>
      </c>
      <c r="AK29" s="45">
        <f>+Vendite!AK29</f>
        <v>2000</v>
      </c>
      <c r="AL29" s="45">
        <f>+Vendite!AL29</f>
        <v>2000</v>
      </c>
      <c r="AM29" s="45">
        <f>+Vendite!AM29</f>
        <v>2000</v>
      </c>
    </row>
    <row r="30" spans="2:39" x14ac:dyDescent="0.25">
      <c r="B30" t="str">
        <f t="shared" si="0"/>
        <v>Materia Prima 5</v>
      </c>
      <c r="D30" s="45">
        <f>+Vendite!D30</f>
        <v>500</v>
      </c>
      <c r="E30" s="45">
        <f>+Vendite!E30</f>
        <v>500</v>
      </c>
      <c r="F30" s="45">
        <f>+Vendite!F30</f>
        <v>500</v>
      </c>
      <c r="G30" s="45">
        <f>+Vendite!G30</f>
        <v>500</v>
      </c>
      <c r="H30" s="45">
        <f>+Vendite!H30</f>
        <v>500</v>
      </c>
      <c r="I30" s="45">
        <f>+Vendite!I30</f>
        <v>500</v>
      </c>
      <c r="J30" s="45">
        <f>+Vendite!J30</f>
        <v>500</v>
      </c>
      <c r="K30" s="45">
        <f>+Vendite!K30</f>
        <v>500</v>
      </c>
      <c r="L30" s="45">
        <f>+Vendite!L30</f>
        <v>500</v>
      </c>
      <c r="M30" s="45">
        <f>+Vendite!M30</f>
        <v>500</v>
      </c>
      <c r="N30" s="45">
        <f>+Vendite!N30</f>
        <v>500</v>
      </c>
      <c r="O30" s="45">
        <f>+Vendite!O30</f>
        <v>500</v>
      </c>
      <c r="P30" s="45">
        <f>+Vendite!P30</f>
        <v>500</v>
      </c>
      <c r="Q30" s="45">
        <f>+Vendite!Q30</f>
        <v>500</v>
      </c>
      <c r="R30" s="45">
        <f>+Vendite!R30</f>
        <v>500</v>
      </c>
      <c r="S30" s="45">
        <f>+Vendite!S30</f>
        <v>500</v>
      </c>
      <c r="T30" s="45">
        <f>+Vendite!T30</f>
        <v>500</v>
      </c>
      <c r="U30" s="45">
        <f>+Vendite!U30</f>
        <v>500</v>
      </c>
      <c r="V30" s="45">
        <f>+Vendite!V30</f>
        <v>500</v>
      </c>
      <c r="W30" s="45">
        <f>+Vendite!W30</f>
        <v>500</v>
      </c>
      <c r="X30" s="45">
        <f>+Vendite!X30</f>
        <v>500</v>
      </c>
      <c r="Y30" s="45">
        <f>+Vendite!Y30</f>
        <v>500</v>
      </c>
      <c r="Z30" s="45">
        <f>+Vendite!Z30</f>
        <v>500</v>
      </c>
      <c r="AA30" s="45">
        <f>+Vendite!AA30</f>
        <v>500</v>
      </c>
      <c r="AB30" s="45">
        <f>+Vendite!AB30</f>
        <v>500</v>
      </c>
      <c r="AC30" s="45">
        <f>+Vendite!AC30</f>
        <v>500</v>
      </c>
      <c r="AD30" s="45">
        <f>+Vendite!AD30</f>
        <v>500</v>
      </c>
      <c r="AE30" s="45">
        <f>+Vendite!AE30</f>
        <v>500</v>
      </c>
      <c r="AF30" s="45">
        <f>+Vendite!AF30</f>
        <v>500</v>
      </c>
      <c r="AG30" s="45">
        <f>+Vendite!AG30</f>
        <v>500</v>
      </c>
      <c r="AH30" s="45">
        <f>+Vendite!AH30</f>
        <v>500</v>
      </c>
      <c r="AI30" s="45">
        <f>+Vendite!AI30</f>
        <v>500</v>
      </c>
      <c r="AJ30" s="45">
        <f>+Vendite!AJ30</f>
        <v>500</v>
      </c>
      <c r="AK30" s="45">
        <f>+Vendite!AK30</f>
        <v>500</v>
      </c>
      <c r="AL30" s="45">
        <f>+Vendite!AL30</f>
        <v>500</v>
      </c>
      <c r="AM30" s="45">
        <f>+Vendite!AM30</f>
        <v>500</v>
      </c>
    </row>
    <row r="31" spans="2:39" x14ac:dyDescent="0.25">
      <c r="B31" t="str">
        <f t="shared" si="0"/>
        <v>Materia Prima 6</v>
      </c>
      <c r="D31" s="45">
        <f>+Vendite!D31</f>
        <v>6000</v>
      </c>
      <c r="E31" s="45">
        <f>+Vendite!E31</f>
        <v>6000</v>
      </c>
      <c r="F31" s="45">
        <f>+Vendite!F31</f>
        <v>6000</v>
      </c>
      <c r="G31" s="45">
        <f>+Vendite!G31</f>
        <v>6000</v>
      </c>
      <c r="H31" s="45">
        <f>+Vendite!H31</f>
        <v>6000</v>
      </c>
      <c r="I31" s="45">
        <f>+Vendite!I31</f>
        <v>6000</v>
      </c>
      <c r="J31" s="45">
        <f>+Vendite!J31</f>
        <v>6000</v>
      </c>
      <c r="K31" s="45">
        <f>+Vendite!K31</f>
        <v>6000</v>
      </c>
      <c r="L31" s="45">
        <f>+Vendite!L31</f>
        <v>6000</v>
      </c>
      <c r="M31" s="45">
        <f>+Vendite!M31</f>
        <v>6000</v>
      </c>
      <c r="N31" s="45">
        <f>+Vendite!N31</f>
        <v>6000</v>
      </c>
      <c r="O31" s="45">
        <f>+Vendite!O31</f>
        <v>6000</v>
      </c>
      <c r="P31" s="45">
        <f>+Vendite!P31</f>
        <v>6000</v>
      </c>
      <c r="Q31" s="45">
        <f>+Vendite!Q31</f>
        <v>6000</v>
      </c>
      <c r="R31" s="45">
        <f>+Vendite!R31</f>
        <v>6000</v>
      </c>
      <c r="S31" s="45">
        <f>+Vendite!S31</f>
        <v>6000</v>
      </c>
      <c r="T31" s="45">
        <f>+Vendite!T31</f>
        <v>6000</v>
      </c>
      <c r="U31" s="45">
        <f>+Vendite!U31</f>
        <v>6000</v>
      </c>
      <c r="V31" s="45">
        <f>+Vendite!V31</f>
        <v>6000</v>
      </c>
      <c r="W31" s="45">
        <f>+Vendite!W31</f>
        <v>6000</v>
      </c>
      <c r="X31" s="45">
        <f>+Vendite!X31</f>
        <v>6000</v>
      </c>
      <c r="Y31" s="45">
        <f>+Vendite!Y31</f>
        <v>6000</v>
      </c>
      <c r="Z31" s="45">
        <f>+Vendite!Z31</f>
        <v>6000</v>
      </c>
      <c r="AA31" s="45">
        <f>+Vendite!AA31</f>
        <v>6000</v>
      </c>
      <c r="AB31" s="45">
        <f>+Vendite!AB31</f>
        <v>6000</v>
      </c>
      <c r="AC31" s="45">
        <f>+Vendite!AC31</f>
        <v>6000</v>
      </c>
      <c r="AD31" s="45">
        <f>+Vendite!AD31</f>
        <v>6000</v>
      </c>
      <c r="AE31" s="45">
        <f>+Vendite!AE31</f>
        <v>6000</v>
      </c>
      <c r="AF31" s="45">
        <f>+Vendite!AF31</f>
        <v>6000</v>
      </c>
      <c r="AG31" s="45">
        <f>+Vendite!AG31</f>
        <v>6000</v>
      </c>
      <c r="AH31" s="45">
        <f>+Vendite!AH31</f>
        <v>6000</v>
      </c>
      <c r="AI31" s="45">
        <f>+Vendite!AI31</f>
        <v>6000</v>
      </c>
      <c r="AJ31" s="45">
        <f>+Vendite!AJ31</f>
        <v>6000</v>
      </c>
      <c r="AK31" s="45">
        <f>+Vendite!AK31</f>
        <v>6000</v>
      </c>
      <c r="AL31" s="45">
        <f>+Vendite!AL31</f>
        <v>6000</v>
      </c>
      <c r="AM31" s="45">
        <f>+Vendite!AM31</f>
        <v>6000</v>
      </c>
    </row>
    <row r="32" spans="2:39" x14ac:dyDescent="0.25">
      <c r="B32" t="str">
        <f t="shared" si="0"/>
        <v>Materia Prima 7</v>
      </c>
      <c r="D32" s="45">
        <f>+Vendite!D32</f>
        <v>4000</v>
      </c>
      <c r="E32" s="45">
        <f>+Vendite!E32</f>
        <v>4000</v>
      </c>
      <c r="F32" s="45">
        <f>+Vendite!F32</f>
        <v>4000</v>
      </c>
      <c r="G32" s="45">
        <f>+Vendite!G32</f>
        <v>4000</v>
      </c>
      <c r="H32" s="45">
        <f>+Vendite!H32</f>
        <v>4000</v>
      </c>
      <c r="I32" s="45">
        <f>+Vendite!I32</f>
        <v>4000</v>
      </c>
      <c r="J32" s="45">
        <f>+Vendite!J32</f>
        <v>4000</v>
      </c>
      <c r="K32" s="45">
        <f>+Vendite!K32</f>
        <v>4000</v>
      </c>
      <c r="L32" s="45">
        <f>+Vendite!L32</f>
        <v>4000</v>
      </c>
      <c r="M32" s="45">
        <f>+Vendite!M32</f>
        <v>4000</v>
      </c>
      <c r="N32" s="45">
        <f>+Vendite!N32</f>
        <v>4000</v>
      </c>
      <c r="O32" s="45">
        <f>+Vendite!O32</f>
        <v>4000</v>
      </c>
      <c r="P32" s="45">
        <f>+Vendite!P32</f>
        <v>4000</v>
      </c>
      <c r="Q32" s="45">
        <f>+Vendite!Q32</f>
        <v>4000</v>
      </c>
      <c r="R32" s="45">
        <f>+Vendite!R32</f>
        <v>4000</v>
      </c>
      <c r="S32" s="45">
        <f>+Vendite!S32</f>
        <v>4000</v>
      </c>
      <c r="T32" s="45">
        <f>+Vendite!T32</f>
        <v>4000</v>
      </c>
      <c r="U32" s="45">
        <f>+Vendite!U32</f>
        <v>4000</v>
      </c>
      <c r="V32" s="45">
        <f>+Vendite!V32</f>
        <v>4000</v>
      </c>
      <c r="W32" s="45">
        <f>+Vendite!W32</f>
        <v>4000</v>
      </c>
      <c r="X32" s="45">
        <f>+Vendite!X32</f>
        <v>4000</v>
      </c>
      <c r="Y32" s="45">
        <f>+Vendite!Y32</f>
        <v>4000</v>
      </c>
      <c r="Z32" s="45">
        <f>+Vendite!Z32</f>
        <v>4000</v>
      </c>
      <c r="AA32" s="45">
        <f>+Vendite!AA32</f>
        <v>4000</v>
      </c>
      <c r="AB32" s="45">
        <f>+Vendite!AB32</f>
        <v>4000</v>
      </c>
      <c r="AC32" s="45">
        <f>+Vendite!AC32</f>
        <v>4000</v>
      </c>
      <c r="AD32" s="45">
        <f>+Vendite!AD32</f>
        <v>4000</v>
      </c>
      <c r="AE32" s="45">
        <f>+Vendite!AE32</f>
        <v>4000</v>
      </c>
      <c r="AF32" s="45">
        <f>+Vendite!AF32</f>
        <v>4000</v>
      </c>
      <c r="AG32" s="45">
        <f>+Vendite!AG32</f>
        <v>4000</v>
      </c>
      <c r="AH32" s="45">
        <f>+Vendite!AH32</f>
        <v>4000</v>
      </c>
      <c r="AI32" s="45">
        <f>+Vendite!AI32</f>
        <v>4000</v>
      </c>
      <c r="AJ32" s="45">
        <f>+Vendite!AJ32</f>
        <v>4000</v>
      </c>
      <c r="AK32" s="45">
        <f>+Vendite!AK32</f>
        <v>4000</v>
      </c>
      <c r="AL32" s="45">
        <f>+Vendite!AL32</f>
        <v>4000</v>
      </c>
      <c r="AM32" s="45">
        <f>+Vendite!AM32</f>
        <v>4000</v>
      </c>
    </row>
    <row r="33" spans="2:39" x14ac:dyDescent="0.25">
      <c r="B33" t="str">
        <f t="shared" si="0"/>
        <v>Materia Prima 8</v>
      </c>
      <c r="D33" s="45">
        <f>+Vendite!D33</f>
        <v>2000</v>
      </c>
      <c r="E33" s="45">
        <f>+Vendite!E33</f>
        <v>2000</v>
      </c>
      <c r="F33" s="45">
        <f>+Vendite!F33</f>
        <v>2000</v>
      </c>
      <c r="G33" s="45">
        <f>+Vendite!G33</f>
        <v>2000</v>
      </c>
      <c r="H33" s="45">
        <f>+Vendite!H33</f>
        <v>2000</v>
      </c>
      <c r="I33" s="45">
        <f>+Vendite!I33</f>
        <v>2000</v>
      </c>
      <c r="J33" s="45">
        <f>+Vendite!J33</f>
        <v>2000</v>
      </c>
      <c r="K33" s="45">
        <f>+Vendite!K33</f>
        <v>2000</v>
      </c>
      <c r="L33" s="45">
        <f>+Vendite!L33</f>
        <v>2000</v>
      </c>
      <c r="M33" s="45">
        <f>+Vendite!M33</f>
        <v>2000</v>
      </c>
      <c r="N33" s="45">
        <f>+Vendite!N33</f>
        <v>2000</v>
      </c>
      <c r="O33" s="45">
        <f>+Vendite!O33</f>
        <v>2000</v>
      </c>
      <c r="P33" s="45">
        <f>+Vendite!P33</f>
        <v>2000</v>
      </c>
      <c r="Q33" s="45">
        <f>+Vendite!Q33</f>
        <v>2000</v>
      </c>
      <c r="R33" s="45">
        <f>+Vendite!R33</f>
        <v>2000</v>
      </c>
      <c r="S33" s="45">
        <f>+Vendite!S33</f>
        <v>2000</v>
      </c>
      <c r="T33" s="45">
        <f>+Vendite!T33</f>
        <v>2000</v>
      </c>
      <c r="U33" s="45">
        <f>+Vendite!U33</f>
        <v>2000</v>
      </c>
      <c r="V33" s="45">
        <f>+Vendite!V33</f>
        <v>2000</v>
      </c>
      <c r="W33" s="45">
        <f>+Vendite!W33</f>
        <v>2000</v>
      </c>
      <c r="X33" s="45">
        <f>+Vendite!X33</f>
        <v>2000</v>
      </c>
      <c r="Y33" s="45">
        <f>+Vendite!Y33</f>
        <v>2000</v>
      </c>
      <c r="Z33" s="45">
        <f>+Vendite!Z33</f>
        <v>2000</v>
      </c>
      <c r="AA33" s="45">
        <f>+Vendite!AA33</f>
        <v>2000</v>
      </c>
      <c r="AB33" s="45">
        <f>+Vendite!AB33</f>
        <v>2000</v>
      </c>
      <c r="AC33" s="45">
        <f>+Vendite!AC33</f>
        <v>2000</v>
      </c>
      <c r="AD33" s="45">
        <f>+Vendite!AD33</f>
        <v>2000</v>
      </c>
      <c r="AE33" s="45">
        <f>+Vendite!AE33</f>
        <v>2000</v>
      </c>
      <c r="AF33" s="45">
        <f>+Vendite!AF33</f>
        <v>2000</v>
      </c>
      <c r="AG33" s="45">
        <f>+Vendite!AG33</f>
        <v>2000</v>
      </c>
      <c r="AH33" s="45">
        <f>+Vendite!AH33</f>
        <v>2000</v>
      </c>
      <c r="AI33" s="45">
        <f>+Vendite!AI33</f>
        <v>2000</v>
      </c>
      <c r="AJ33" s="45">
        <f>+Vendite!AJ33</f>
        <v>2000</v>
      </c>
      <c r="AK33" s="45">
        <f>+Vendite!AK33</f>
        <v>2000</v>
      </c>
      <c r="AL33" s="45">
        <f>+Vendite!AL33</f>
        <v>2000</v>
      </c>
      <c r="AM33" s="45">
        <f>+Vendite!AM33</f>
        <v>2000</v>
      </c>
    </row>
    <row r="34" spans="2:39" x14ac:dyDescent="0.25">
      <c r="B34" t="str">
        <f t="shared" si="0"/>
        <v>Materia Prima 9</v>
      </c>
      <c r="D34" s="45">
        <f>+Vendite!D34</f>
        <v>500</v>
      </c>
      <c r="E34" s="45">
        <f>+Vendite!E34</f>
        <v>500</v>
      </c>
      <c r="F34" s="45">
        <f>+Vendite!F34</f>
        <v>500</v>
      </c>
      <c r="G34" s="45">
        <f>+Vendite!G34</f>
        <v>500</v>
      </c>
      <c r="H34" s="45">
        <f>+Vendite!H34</f>
        <v>500</v>
      </c>
      <c r="I34" s="45">
        <f>+Vendite!I34</f>
        <v>500</v>
      </c>
      <c r="J34" s="45">
        <f>+Vendite!J34</f>
        <v>500</v>
      </c>
      <c r="K34" s="45">
        <f>+Vendite!K34</f>
        <v>500</v>
      </c>
      <c r="L34" s="45">
        <f>+Vendite!L34</f>
        <v>500</v>
      </c>
      <c r="M34" s="45">
        <f>+Vendite!M34</f>
        <v>500</v>
      </c>
      <c r="N34" s="45">
        <f>+Vendite!N34</f>
        <v>500</v>
      </c>
      <c r="O34" s="45">
        <f>+Vendite!O34</f>
        <v>500</v>
      </c>
      <c r="P34" s="45">
        <f>+Vendite!P34</f>
        <v>500</v>
      </c>
      <c r="Q34" s="45">
        <f>+Vendite!Q34</f>
        <v>500</v>
      </c>
      <c r="R34" s="45">
        <f>+Vendite!R34</f>
        <v>500</v>
      </c>
      <c r="S34" s="45">
        <f>+Vendite!S34</f>
        <v>500</v>
      </c>
      <c r="T34" s="45">
        <f>+Vendite!T34</f>
        <v>500</v>
      </c>
      <c r="U34" s="45">
        <f>+Vendite!U34</f>
        <v>500</v>
      </c>
      <c r="V34" s="45">
        <f>+Vendite!V34</f>
        <v>500</v>
      </c>
      <c r="W34" s="45">
        <f>+Vendite!W34</f>
        <v>500</v>
      </c>
      <c r="X34" s="45">
        <f>+Vendite!X34</f>
        <v>500</v>
      </c>
      <c r="Y34" s="45">
        <f>+Vendite!Y34</f>
        <v>500</v>
      </c>
      <c r="Z34" s="45">
        <f>+Vendite!Z34</f>
        <v>500</v>
      </c>
      <c r="AA34" s="45">
        <f>+Vendite!AA34</f>
        <v>500</v>
      </c>
      <c r="AB34" s="45">
        <f>+Vendite!AB34</f>
        <v>500</v>
      </c>
      <c r="AC34" s="45">
        <f>+Vendite!AC34</f>
        <v>500</v>
      </c>
      <c r="AD34" s="45">
        <f>+Vendite!AD34</f>
        <v>500</v>
      </c>
      <c r="AE34" s="45">
        <f>+Vendite!AE34</f>
        <v>500</v>
      </c>
      <c r="AF34" s="45">
        <f>+Vendite!AF34</f>
        <v>500</v>
      </c>
      <c r="AG34" s="45">
        <f>+Vendite!AG34</f>
        <v>500</v>
      </c>
      <c r="AH34" s="45">
        <f>+Vendite!AH34</f>
        <v>500</v>
      </c>
      <c r="AI34" s="45">
        <f>+Vendite!AI34</f>
        <v>500</v>
      </c>
      <c r="AJ34" s="45">
        <f>+Vendite!AJ34</f>
        <v>500</v>
      </c>
      <c r="AK34" s="45">
        <f>+Vendite!AK34</f>
        <v>500</v>
      </c>
      <c r="AL34" s="45">
        <f>+Vendite!AL34</f>
        <v>500</v>
      </c>
      <c r="AM34" s="45">
        <f>+Vendite!AM34</f>
        <v>500</v>
      </c>
    </row>
    <row r="35" spans="2:39" x14ac:dyDescent="0.25">
      <c r="B35" t="str">
        <f t="shared" si="0"/>
        <v>Materia Prima 10</v>
      </c>
      <c r="D35" s="45">
        <f>+Vendite!D35</f>
        <v>6000</v>
      </c>
      <c r="E35" s="45">
        <f>+Vendite!E35</f>
        <v>6000</v>
      </c>
      <c r="F35" s="45">
        <f>+Vendite!F35</f>
        <v>6000</v>
      </c>
      <c r="G35" s="45">
        <f>+Vendite!G35</f>
        <v>6000</v>
      </c>
      <c r="H35" s="45">
        <f>+Vendite!H35</f>
        <v>6000</v>
      </c>
      <c r="I35" s="45">
        <f>+Vendite!I35</f>
        <v>6000</v>
      </c>
      <c r="J35" s="45">
        <f>+Vendite!J35</f>
        <v>6000</v>
      </c>
      <c r="K35" s="45">
        <f>+Vendite!K35</f>
        <v>6000</v>
      </c>
      <c r="L35" s="45">
        <f>+Vendite!L35</f>
        <v>6000</v>
      </c>
      <c r="M35" s="45">
        <f>+Vendite!M35</f>
        <v>6000</v>
      </c>
      <c r="N35" s="45">
        <f>+Vendite!N35</f>
        <v>6000</v>
      </c>
      <c r="O35" s="45">
        <f>+Vendite!O35</f>
        <v>6000</v>
      </c>
      <c r="P35" s="45">
        <f>+Vendite!P35</f>
        <v>6000</v>
      </c>
      <c r="Q35" s="45">
        <f>+Vendite!Q35</f>
        <v>6000</v>
      </c>
      <c r="R35" s="45">
        <f>+Vendite!R35</f>
        <v>6000</v>
      </c>
      <c r="S35" s="45">
        <f>+Vendite!S35</f>
        <v>6000</v>
      </c>
      <c r="T35" s="45">
        <f>+Vendite!T35</f>
        <v>6000</v>
      </c>
      <c r="U35" s="45">
        <f>+Vendite!U35</f>
        <v>6000</v>
      </c>
      <c r="V35" s="45">
        <f>+Vendite!V35</f>
        <v>6000</v>
      </c>
      <c r="W35" s="45">
        <f>+Vendite!W35</f>
        <v>6000</v>
      </c>
      <c r="X35" s="45">
        <f>+Vendite!X35</f>
        <v>6000</v>
      </c>
      <c r="Y35" s="45">
        <f>+Vendite!Y35</f>
        <v>6000</v>
      </c>
      <c r="Z35" s="45">
        <f>+Vendite!Z35</f>
        <v>6000</v>
      </c>
      <c r="AA35" s="45">
        <f>+Vendite!AA35</f>
        <v>6000</v>
      </c>
      <c r="AB35" s="45">
        <f>+Vendite!AB35</f>
        <v>6000</v>
      </c>
      <c r="AC35" s="45">
        <f>+Vendite!AC35</f>
        <v>6000</v>
      </c>
      <c r="AD35" s="45">
        <f>+Vendite!AD35</f>
        <v>6000</v>
      </c>
      <c r="AE35" s="45">
        <f>+Vendite!AE35</f>
        <v>6000</v>
      </c>
      <c r="AF35" s="45">
        <f>+Vendite!AF35</f>
        <v>6000</v>
      </c>
      <c r="AG35" s="45">
        <f>+Vendite!AG35</f>
        <v>6000</v>
      </c>
      <c r="AH35" s="45">
        <f>+Vendite!AH35</f>
        <v>6000</v>
      </c>
      <c r="AI35" s="45">
        <f>+Vendite!AI35</f>
        <v>6000</v>
      </c>
      <c r="AJ35" s="45">
        <f>+Vendite!AJ35</f>
        <v>6000</v>
      </c>
      <c r="AK35" s="45">
        <f>+Vendite!AK35</f>
        <v>6000</v>
      </c>
      <c r="AL35" s="45">
        <f>+Vendite!AL35</f>
        <v>6000</v>
      </c>
      <c r="AM35" s="45">
        <f>+Vendite!AM35</f>
        <v>6000</v>
      </c>
    </row>
    <row r="36" spans="2:39" x14ac:dyDescent="0.25">
      <c r="B36" t="str">
        <f t="shared" si="0"/>
        <v>Materia Prima 11</v>
      </c>
      <c r="D36" s="45">
        <f>+Vendite!D36</f>
        <v>4000</v>
      </c>
      <c r="E36" s="45">
        <f>+Vendite!E36</f>
        <v>4000</v>
      </c>
      <c r="F36" s="45">
        <f>+Vendite!F36</f>
        <v>4000</v>
      </c>
      <c r="G36" s="45">
        <f>+Vendite!G36</f>
        <v>4000</v>
      </c>
      <c r="H36" s="45">
        <f>+Vendite!H36</f>
        <v>4000</v>
      </c>
      <c r="I36" s="45">
        <f>+Vendite!I36</f>
        <v>4000</v>
      </c>
      <c r="J36" s="45">
        <f>+Vendite!J36</f>
        <v>4000</v>
      </c>
      <c r="K36" s="45">
        <f>+Vendite!K36</f>
        <v>4000</v>
      </c>
      <c r="L36" s="45">
        <f>+Vendite!L36</f>
        <v>4000</v>
      </c>
      <c r="M36" s="45">
        <f>+Vendite!M36</f>
        <v>4000</v>
      </c>
      <c r="N36" s="45">
        <f>+Vendite!N36</f>
        <v>4000</v>
      </c>
      <c r="O36" s="45">
        <f>+Vendite!O36</f>
        <v>4000</v>
      </c>
      <c r="P36" s="45">
        <f>+Vendite!P36</f>
        <v>4000</v>
      </c>
      <c r="Q36" s="45">
        <f>+Vendite!Q36</f>
        <v>4000</v>
      </c>
      <c r="R36" s="45">
        <f>+Vendite!R36</f>
        <v>4000</v>
      </c>
      <c r="S36" s="45">
        <f>+Vendite!S36</f>
        <v>4000</v>
      </c>
      <c r="T36" s="45">
        <f>+Vendite!T36</f>
        <v>4000</v>
      </c>
      <c r="U36" s="45">
        <f>+Vendite!U36</f>
        <v>4000</v>
      </c>
      <c r="V36" s="45">
        <f>+Vendite!V36</f>
        <v>4000</v>
      </c>
      <c r="W36" s="45">
        <f>+Vendite!W36</f>
        <v>4000</v>
      </c>
      <c r="X36" s="45">
        <f>+Vendite!X36</f>
        <v>4000</v>
      </c>
      <c r="Y36" s="45">
        <f>+Vendite!Y36</f>
        <v>4000</v>
      </c>
      <c r="Z36" s="45">
        <f>+Vendite!Z36</f>
        <v>4000</v>
      </c>
      <c r="AA36" s="45">
        <f>+Vendite!AA36</f>
        <v>4000</v>
      </c>
      <c r="AB36" s="45">
        <f>+Vendite!AB36</f>
        <v>4000</v>
      </c>
      <c r="AC36" s="45">
        <f>+Vendite!AC36</f>
        <v>4000</v>
      </c>
      <c r="AD36" s="45">
        <f>+Vendite!AD36</f>
        <v>4000</v>
      </c>
      <c r="AE36" s="45">
        <f>+Vendite!AE36</f>
        <v>4000</v>
      </c>
      <c r="AF36" s="45">
        <f>+Vendite!AF36</f>
        <v>4000</v>
      </c>
      <c r="AG36" s="45">
        <f>+Vendite!AG36</f>
        <v>4000</v>
      </c>
      <c r="AH36" s="45">
        <f>+Vendite!AH36</f>
        <v>4000</v>
      </c>
      <c r="AI36" s="45">
        <f>+Vendite!AI36</f>
        <v>4000</v>
      </c>
      <c r="AJ36" s="45">
        <f>+Vendite!AJ36</f>
        <v>4000</v>
      </c>
      <c r="AK36" s="45">
        <f>+Vendite!AK36</f>
        <v>4000</v>
      </c>
      <c r="AL36" s="45">
        <f>+Vendite!AL36</f>
        <v>4000</v>
      </c>
      <c r="AM36" s="45">
        <f>+Vendite!AM36</f>
        <v>4000</v>
      </c>
    </row>
    <row r="37" spans="2:39" x14ac:dyDescent="0.25">
      <c r="B37" t="str">
        <f t="shared" si="0"/>
        <v>Materia Prima 12</v>
      </c>
      <c r="D37" s="45">
        <f>+Vendite!D37</f>
        <v>2000</v>
      </c>
      <c r="E37" s="45">
        <f>+Vendite!E37</f>
        <v>2000</v>
      </c>
      <c r="F37" s="45">
        <f>+Vendite!F37</f>
        <v>2000</v>
      </c>
      <c r="G37" s="45">
        <f>+Vendite!G37</f>
        <v>2000</v>
      </c>
      <c r="H37" s="45">
        <f>+Vendite!H37</f>
        <v>2000</v>
      </c>
      <c r="I37" s="45">
        <f>+Vendite!I37</f>
        <v>2000</v>
      </c>
      <c r="J37" s="45">
        <f>+Vendite!J37</f>
        <v>2000</v>
      </c>
      <c r="K37" s="45">
        <f>+Vendite!K37</f>
        <v>2000</v>
      </c>
      <c r="L37" s="45">
        <f>+Vendite!L37</f>
        <v>2000</v>
      </c>
      <c r="M37" s="45">
        <f>+Vendite!M37</f>
        <v>2000</v>
      </c>
      <c r="N37" s="45">
        <f>+Vendite!N37</f>
        <v>2000</v>
      </c>
      <c r="O37" s="45">
        <f>+Vendite!O37</f>
        <v>2000</v>
      </c>
      <c r="P37" s="45">
        <f>+Vendite!P37</f>
        <v>2000</v>
      </c>
      <c r="Q37" s="45">
        <f>+Vendite!Q37</f>
        <v>2000</v>
      </c>
      <c r="R37" s="45">
        <f>+Vendite!R37</f>
        <v>2000</v>
      </c>
      <c r="S37" s="45">
        <f>+Vendite!S37</f>
        <v>2000</v>
      </c>
      <c r="T37" s="45">
        <f>+Vendite!T37</f>
        <v>2000</v>
      </c>
      <c r="U37" s="45">
        <f>+Vendite!U37</f>
        <v>2000</v>
      </c>
      <c r="V37" s="45">
        <f>+Vendite!V37</f>
        <v>2000</v>
      </c>
      <c r="W37" s="45">
        <f>+Vendite!W37</f>
        <v>2000</v>
      </c>
      <c r="X37" s="45">
        <f>+Vendite!X37</f>
        <v>2000</v>
      </c>
      <c r="Y37" s="45">
        <f>+Vendite!Y37</f>
        <v>2000</v>
      </c>
      <c r="Z37" s="45">
        <f>+Vendite!Z37</f>
        <v>2000</v>
      </c>
      <c r="AA37" s="45">
        <f>+Vendite!AA37</f>
        <v>2000</v>
      </c>
      <c r="AB37" s="45">
        <f>+Vendite!AB37</f>
        <v>2000</v>
      </c>
      <c r="AC37" s="45">
        <f>+Vendite!AC37</f>
        <v>2000</v>
      </c>
      <c r="AD37" s="45">
        <f>+Vendite!AD37</f>
        <v>2000</v>
      </c>
      <c r="AE37" s="45">
        <f>+Vendite!AE37</f>
        <v>2000</v>
      </c>
      <c r="AF37" s="45">
        <f>+Vendite!AF37</f>
        <v>2000</v>
      </c>
      <c r="AG37" s="45">
        <f>+Vendite!AG37</f>
        <v>2000</v>
      </c>
      <c r="AH37" s="45">
        <f>+Vendite!AH37</f>
        <v>2000</v>
      </c>
      <c r="AI37" s="45">
        <f>+Vendite!AI37</f>
        <v>2000</v>
      </c>
      <c r="AJ37" s="45">
        <f>+Vendite!AJ37</f>
        <v>2000</v>
      </c>
      <c r="AK37" s="45">
        <f>+Vendite!AK37</f>
        <v>2000</v>
      </c>
      <c r="AL37" s="45">
        <f>+Vendite!AL37</f>
        <v>2000</v>
      </c>
      <c r="AM37" s="45">
        <f>+Vendite!AM37</f>
        <v>2000</v>
      </c>
    </row>
    <row r="38" spans="2:39" x14ac:dyDescent="0.25">
      <c r="B38" t="str">
        <f t="shared" si="0"/>
        <v>Materia Prima 13</v>
      </c>
      <c r="D38" s="45">
        <f>+Vendite!D38</f>
        <v>2000</v>
      </c>
      <c r="E38" s="45">
        <f>+Vendite!E38</f>
        <v>2000</v>
      </c>
      <c r="F38" s="45">
        <f>+Vendite!F38</f>
        <v>2000</v>
      </c>
      <c r="G38" s="45">
        <f>+Vendite!G38</f>
        <v>2000</v>
      </c>
      <c r="H38" s="45">
        <f>+Vendite!H38</f>
        <v>2000</v>
      </c>
      <c r="I38" s="45">
        <f>+Vendite!I38</f>
        <v>2000</v>
      </c>
      <c r="J38" s="45">
        <f>+Vendite!J38</f>
        <v>2000</v>
      </c>
      <c r="K38" s="45">
        <f>+Vendite!K38</f>
        <v>2000</v>
      </c>
      <c r="L38" s="45">
        <f>+Vendite!L38</f>
        <v>2000</v>
      </c>
      <c r="M38" s="45">
        <f>+Vendite!M38</f>
        <v>2000</v>
      </c>
      <c r="N38" s="45">
        <f>+Vendite!N38</f>
        <v>2000</v>
      </c>
      <c r="O38" s="45">
        <f>+Vendite!O38</f>
        <v>2000</v>
      </c>
      <c r="P38" s="45">
        <f>+Vendite!P38</f>
        <v>2000</v>
      </c>
      <c r="Q38" s="45">
        <f>+Vendite!Q38</f>
        <v>2000</v>
      </c>
      <c r="R38" s="45">
        <f>+Vendite!R38</f>
        <v>2000</v>
      </c>
      <c r="S38" s="45">
        <f>+Vendite!S38</f>
        <v>2000</v>
      </c>
      <c r="T38" s="45">
        <f>+Vendite!T38</f>
        <v>2000</v>
      </c>
      <c r="U38" s="45">
        <f>+Vendite!U38</f>
        <v>2000</v>
      </c>
      <c r="V38" s="45">
        <f>+Vendite!V38</f>
        <v>2000</v>
      </c>
      <c r="W38" s="45">
        <f>+Vendite!W38</f>
        <v>2000</v>
      </c>
      <c r="X38" s="45">
        <f>+Vendite!X38</f>
        <v>2000</v>
      </c>
      <c r="Y38" s="45">
        <f>+Vendite!Y38</f>
        <v>2000</v>
      </c>
      <c r="Z38" s="45">
        <f>+Vendite!Z38</f>
        <v>2000</v>
      </c>
      <c r="AA38" s="45">
        <f>+Vendite!AA38</f>
        <v>2000</v>
      </c>
      <c r="AB38" s="45">
        <f>+Vendite!AB38</f>
        <v>2000</v>
      </c>
      <c r="AC38" s="45">
        <f>+Vendite!AC38</f>
        <v>2000</v>
      </c>
      <c r="AD38" s="45">
        <f>+Vendite!AD38</f>
        <v>2000</v>
      </c>
      <c r="AE38" s="45">
        <f>+Vendite!AE38</f>
        <v>2000</v>
      </c>
      <c r="AF38" s="45">
        <f>+Vendite!AF38</f>
        <v>2000</v>
      </c>
      <c r="AG38" s="45">
        <f>+Vendite!AG38</f>
        <v>2000</v>
      </c>
      <c r="AH38" s="45">
        <f>+Vendite!AH38</f>
        <v>2000</v>
      </c>
      <c r="AI38" s="45">
        <f>+Vendite!AI38</f>
        <v>2000</v>
      </c>
      <c r="AJ38" s="45">
        <f>+Vendite!AJ38</f>
        <v>2000</v>
      </c>
      <c r="AK38" s="45">
        <f>+Vendite!AK38</f>
        <v>2000</v>
      </c>
      <c r="AL38" s="45">
        <f>+Vendite!AL38</f>
        <v>2000</v>
      </c>
      <c r="AM38" s="45">
        <f>+Vendite!AM38</f>
        <v>2000</v>
      </c>
    </row>
    <row r="39" spans="2:39" x14ac:dyDescent="0.25">
      <c r="B39" t="str">
        <f t="shared" si="0"/>
        <v>Materia Prima 14</v>
      </c>
      <c r="D39" s="45">
        <f>+Vendite!D39</f>
        <v>500</v>
      </c>
      <c r="E39" s="45">
        <f>+Vendite!E39</f>
        <v>500</v>
      </c>
      <c r="F39" s="45">
        <f>+Vendite!F39</f>
        <v>500</v>
      </c>
      <c r="G39" s="45">
        <f>+Vendite!G39</f>
        <v>500</v>
      </c>
      <c r="H39" s="45">
        <f>+Vendite!H39</f>
        <v>500</v>
      </c>
      <c r="I39" s="45">
        <f>+Vendite!I39</f>
        <v>500</v>
      </c>
      <c r="J39" s="45">
        <f>+Vendite!J39</f>
        <v>500</v>
      </c>
      <c r="K39" s="45">
        <f>+Vendite!K39</f>
        <v>500</v>
      </c>
      <c r="L39" s="45">
        <f>+Vendite!L39</f>
        <v>500</v>
      </c>
      <c r="M39" s="45">
        <f>+Vendite!M39</f>
        <v>500</v>
      </c>
      <c r="N39" s="45">
        <f>+Vendite!N39</f>
        <v>500</v>
      </c>
      <c r="O39" s="45">
        <f>+Vendite!O39</f>
        <v>500</v>
      </c>
      <c r="P39" s="45">
        <f>+Vendite!P39</f>
        <v>500</v>
      </c>
      <c r="Q39" s="45">
        <f>+Vendite!Q39</f>
        <v>500</v>
      </c>
      <c r="R39" s="45">
        <f>+Vendite!R39</f>
        <v>500</v>
      </c>
      <c r="S39" s="45">
        <f>+Vendite!S39</f>
        <v>500</v>
      </c>
      <c r="T39" s="45">
        <f>+Vendite!T39</f>
        <v>500</v>
      </c>
      <c r="U39" s="45">
        <f>+Vendite!U39</f>
        <v>500</v>
      </c>
      <c r="V39" s="45">
        <f>+Vendite!V39</f>
        <v>500</v>
      </c>
      <c r="W39" s="45">
        <f>+Vendite!W39</f>
        <v>500</v>
      </c>
      <c r="X39" s="45">
        <f>+Vendite!X39</f>
        <v>500</v>
      </c>
      <c r="Y39" s="45">
        <f>+Vendite!Y39</f>
        <v>500</v>
      </c>
      <c r="Z39" s="45">
        <f>+Vendite!Z39</f>
        <v>500</v>
      </c>
      <c r="AA39" s="45">
        <f>+Vendite!AA39</f>
        <v>500</v>
      </c>
      <c r="AB39" s="45">
        <f>+Vendite!AB39</f>
        <v>500</v>
      </c>
      <c r="AC39" s="45">
        <f>+Vendite!AC39</f>
        <v>500</v>
      </c>
      <c r="AD39" s="45">
        <f>+Vendite!AD39</f>
        <v>500</v>
      </c>
      <c r="AE39" s="45">
        <f>+Vendite!AE39</f>
        <v>500</v>
      </c>
      <c r="AF39" s="45">
        <f>+Vendite!AF39</f>
        <v>500</v>
      </c>
      <c r="AG39" s="45">
        <f>+Vendite!AG39</f>
        <v>500</v>
      </c>
      <c r="AH39" s="45">
        <f>+Vendite!AH39</f>
        <v>500</v>
      </c>
      <c r="AI39" s="45">
        <f>+Vendite!AI39</f>
        <v>500</v>
      </c>
      <c r="AJ39" s="45">
        <f>+Vendite!AJ39</f>
        <v>500</v>
      </c>
      <c r="AK39" s="45">
        <f>+Vendite!AK39</f>
        <v>500</v>
      </c>
      <c r="AL39" s="45">
        <f>+Vendite!AL39</f>
        <v>500</v>
      </c>
      <c r="AM39" s="45">
        <f>+Vendite!AM39</f>
        <v>500</v>
      </c>
    </row>
    <row r="40" spans="2:39" x14ac:dyDescent="0.25">
      <c r="B40" t="str">
        <f t="shared" si="0"/>
        <v>Materia Prima 15</v>
      </c>
      <c r="D40" s="45">
        <f>+Vendite!D40</f>
        <v>500</v>
      </c>
      <c r="E40" s="45">
        <f>+Vendite!E40</f>
        <v>500</v>
      </c>
      <c r="F40" s="45">
        <f>+Vendite!F40</f>
        <v>500</v>
      </c>
      <c r="G40" s="45">
        <f>+Vendite!G40</f>
        <v>500</v>
      </c>
      <c r="H40" s="45">
        <f>+Vendite!H40</f>
        <v>500</v>
      </c>
      <c r="I40" s="45">
        <f>+Vendite!I40</f>
        <v>500</v>
      </c>
      <c r="J40" s="45">
        <f>+Vendite!J40</f>
        <v>500</v>
      </c>
      <c r="K40" s="45">
        <f>+Vendite!K40</f>
        <v>500</v>
      </c>
      <c r="L40" s="45">
        <f>+Vendite!L40</f>
        <v>500</v>
      </c>
      <c r="M40" s="45">
        <f>+Vendite!M40</f>
        <v>500</v>
      </c>
      <c r="N40" s="45">
        <f>+Vendite!N40</f>
        <v>500</v>
      </c>
      <c r="O40" s="45">
        <f>+Vendite!O40</f>
        <v>500</v>
      </c>
      <c r="P40" s="45">
        <f>+Vendite!P40</f>
        <v>500</v>
      </c>
      <c r="Q40" s="45">
        <f>+Vendite!Q40</f>
        <v>500</v>
      </c>
      <c r="R40" s="45">
        <f>+Vendite!R40</f>
        <v>500</v>
      </c>
      <c r="S40" s="45">
        <f>+Vendite!S40</f>
        <v>500</v>
      </c>
      <c r="T40" s="45">
        <f>+Vendite!T40</f>
        <v>500</v>
      </c>
      <c r="U40" s="45">
        <f>+Vendite!U40</f>
        <v>500</v>
      </c>
      <c r="V40" s="45">
        <f>+Vendite!V40</f>
        <v>500</v>
      </c>
      <c r="W40" s="45">
        <f>+Vendite!W40</f>
        <v>500</v>
      </c>
      <c r="X40" s="45">
        <f>+Vendite!X40</f>
        <v>500</v>
      </c>
      <c r="Y40" s="45">
        <f>+Vendite!Y40</f>
        <v>500</v>
      </c>
      <c r="Z40" s="45">
        <f>+Vendite!Z40</f>
        <v>500</v>
      </c>
      <c r="AA40" s="45">
        <f>+Vendite!AA40</f>
        <v>500</v>
      </c>
      <c r="AB40" s="45">
        <f>+Vendite!AB40</f>
        <v>500</v>
      </c>
      <c r="AC40" s="45">
        <f>+Vendite!AC40</f>
        <v>500</v>
      </c>
      <c r="AD40" s="45">
        <f>+Vendite!AD40</f>
        <v>500</v>
      </c>
      <c r="AE40" s="45">
        <f>+Vendite!AE40</f>
        <v>500</v>
      </c>
      <c r="AF40" s="45">
        <f>+Vendite!AF40</f>
        <v>500</v>
      </c>
      <c r="AG40" s="45">
        <f>+Vendite!AG40</f>
        <v>500</v>
      </c>
      <c r="AH40" s="45">
        <f>+Vendite!AH40</f>
        <v>500</v>
      </c>
      <c r="AI40" s="45">
        <f>+Vendite!AI40</f>
        <v>500</v>
      </c>
      <c r="AJ40" s="45">
        <f>+Vendite!AJ40</f>
        <v>500</v>
      </c>
      <c r="AK40" s="45">
        <f>+Vendite!AK40</f>
        <v>500</v>
      </c>
      <c r="AL40" s="45">
        <f>+Vendite!AL40</f>
        <v>500</v>
      </c>
      <c r="AM40" s="45">
        <f>+Vendite!AM40</f>
        <v>500</v>
      </c>
    </row>
    <row r="41" spans="2:39" x14ac:dyDescent="0.25">
      <c r="B41" t="str">
        <f t="shared" si="0"/>
        <v>Materia Prima 16</v>
      </c>
      <c r="D41" s="45">
        <f>+Vendite!D41</f>
        <v>500</v>
      </c>
      <c r="E41" s="45">
        <f>+Vendite!E41</f>
        <v>500</v>
      </c>
      <c r="F41" s="45">
        <f>+Vendite!F41</f>
        <v>500</v>
      </c>
      <c r="G41" s="45">
        <f>+Vendite!G41</f>
        <v>500</v>
      </c>
      <c r="H41" s="45">
        <f>+Vendite!H41</f>
        <v>500</v>
      </c>
      <c r="I41" s="45">
        <f>+Vendite!I41</f>
        <v>500</v>
      </c>
      <c r="J41" s="45">
        <f>+Vendite!J41</f>
        <v>500</v>
      </c>
      <c r="K41" s="45">
        <f>+Vendite!K41</f>
        <v>500</v>
      </c>
      <c r="L41" s="45">
        <f>+Vendite!L41</f>
        <v>500</v>
      </c>
      <c r="M41" s="45">
        <f>+Vendite!M41</f>
        <v>500</v>
      </c>
      <c r="N41" s="45">
        <f>+Vendite!N41</f>
        <v>500</v>
      </c>
      <c r="O41" s="45">
        <f>+Vendite!O41</f>
        <v>500</v>
      </c>
      <c r="P41" s="45">
        <f>+Vendite!P41</f>
        <v>500</v>
      </c>
      <c r="Q41" s="45">
        <f>+Vendite!Q41</f>
        <v>500</v>
      </c>
      <c r="R41" s="45">
        <f>+Vendite!R41</f>
        <v>500</v>
      </c>
      <c r="S41" s="45">
        <f>+Vendite!S41</f>
        <v>500</v>
      </c>
      <c r="T41" s="45">
        <f>+Vendite!T41</f>
        <v>500</v>
      </c>
      <c r="U41" s="45">
        <f>+Vendite!U41</f>
        <v>500</v>
      </c>
      <c r="V41" s="45">
        <f>+Vendite!V41</f>
        <v>500</v>
      </c>
      <c r="W41" s="45">
        <f>+Vendite!W41</f>
        <v>500</v>
      </c>
      <c r="X41" s="45">
        <f>+Vendite!X41</f>
        <v>500</v>
      </c>
      <c r="Y41" s="45">
        <f>+Vendite!Y41</f>
        <v>500</v>
      </c>
      <c r="Z41" s="45">
        <f>+Vendite!Z41</f>
        <v>500</v>
      </c>
      <c r="AA41" s="45">
        <f>+Vendite!AA41</f>
        <v>500</v>
      </c>
      <c r="AB41" s="45">
        <f>+Vendite!AB41</f>
        <v>500</v>
      </c>
      <c r="AC41" s="45">
        <f>+Vendite!AC41</f>
        <v>500</v>
      </c>
      <c r="AD41" s="45">
        <f>+Vendite!AD41</f>
        <v>500</v>
      </c>
      <c r="AE41" s="45">
        <f>+Vendite!AE41</f>
        <v>500</v>
      </c>
      <c r="AF41" s="45">
        <f>+Vendite!AF41</f>
        <v>500</v>
      </c>
      <c r="AG41" s="45">
        <f>+Vendite!AG41</f>
        <v>500</v>
      </c>
      <c r="AH41" s="45">
        <f>+Vendite!AH41</f>
        <v>500</v>
      </c>
      <c r="AI41" s="45">
        <f>+Vendite!AI41</f>
        <v>500</v>
      </c>
      <c r="AJ41" s="45">
        <f>+Vendite!AJ41</f>
        <v>500</v>
      </c>
      <c r="AK41" s="45">
        <f>+Vendite!AK41</f>
        <v>500</v>
      </c>
      <c r="AL41" s="45">
        <f>+Vendite!AL41</f>
        <v>500</v>
      </c>
      <c r="AM41" s="45">
        <f>+Vendite!AM41</f>
        <v>500</v>
      </c>
    </row>
    <row r="42" spans="2:39" x14ac:dyDescent="0.25">
      <c r="B42" t="str">
        <f t="shared" si="0"/>
        <v>Materia Prima 17</v>
      </c>
      <c r="D42" s="45">
        <f>+Vendite!D42</f>
        <v>500</v>
      </c>
      <c r="E42" s="45">
        <f>+Vendite!E42</f>
        <v>500</v>
      </c>
      <c r="F42" s="45">
        <f>+Vendite!F42</f>
        <v>500</v>
      </c>
      <c r="G42" s="45">
        <f>+Vendite!G42</f>
        <v>500</v>
      </c>
      <c r="H42" s="45">
        <f>+Vendite!H42</f>
        <v>500</v>
      </c>
      <c r="I42" s="45">
        <f>+Vendite!I42</f>
        <v>500</v>
      </c>
      <c r="J42" s="45">
        <f>+Vendite!J42</f>
        <v>500</v>
      </c>
      <c r="K42" s="45">
        <f>+Vendite!K42</f>
        <v>500</v>
      </c>
      <c r="L42" s="45">
        <f>+Vendite!L42</f>
        <v>500</v>
      </c>
      <c r="M42" s="45">
        <f>+Vendite!M42</f>
        <v>500</v>
      </c>
      <c r="N42" s="45">
        <f>+Vendite!N42</f>
        <v>500</v>
      </c>
      <c r="O42" s="45">
        <f>+Vendite!O42</f>
        <v>500</v>
      </c>
      <c r="P42" s="45">
        <f>+Vendite!P42</f>
        <v>500</v>
      </c>
      <c r="Q42" s="45">
        <f>+Vendite!Q42</f>
        <v>500</v>
      </c>
      <c r="R42" s="45">
        <f>+Vendite!R42</f>
        <v>500</v>
      </c>
      <c r="S42" s="45">
        <f>+Vendite!S42</f>
        <v>500</v>
      </c>
      <c r="T42" s="45">
        <f>+Vendite!T42</f>
        <v>500</v>
      </c>
      <c r="U42" s="45">
        <f>+Vendite!U42</f>
        <v>500</v>
      </c>
      <c r="V42" s="45">
        <f>+Vendite!V42</f>
        <v>500</v>
      </c>
      <c r="W42" s="45">
        <f>+Vendite!W42</f>
        <v>500</v>
      </c>
      <c r="X42" s="45">
        <f>+Vendite!X42</f>
        <v>500</v>
      </c>
      <c r="Y42" s="45">
        <f>+Vendite!Y42</f>
        <v>500</v>
      </c>
      <c r="Z42" s="45">
        <f>+Vendite!Z42</f>
        <v>500</v>
      </c>
      <c r="AA42" s="45">
        <f>+Vendite!AA42</f>
        <v>500</v>
      </c>
      <c r="AB42" s="45">
        <f>+Vendite!AB42</f>
        <v>500</v>
      </c>
      <c r="AC42" s="45">
        <f>+Vendite!AC42</f>
        <v>500</v>
      </c>
      <c r="AD42" s="45">
        <f>+Vendite!AD42</f>
        <v>500</v>
      </c>
      <c r="AE42" s="45">
        <f>+Vendite!AE42</f>
        <v>500</v>
      </c>
      <c r="AF42" s="45">
        <f>+Vendite!AF42</f>
        <v>500</v>
      </c>
      <c r="AG42" s="45">
        <f>+Vendite!AG42</f>
        <v>500</v>
      </c>
      <c r="AH42" s="45">
        <f>+Vendite!AH42</f>
        <v>500</v>
      </c>
      <c r="AI42" s="45">
        <f>+Vendite!AI42</f>
        <v>500</v>
      </c>
      <c r="AJ42" s="45">
        <f>+Vendite!AJ42</f>
        <v>500</v>
      </c>
      <c r="AK42" s="45">
        <f>+Vendite!AK42</f>
        <v>500</v>
      </c>
      <c r="AL42" s="45">
        <f>+Vendite!AL42</f>
        <v>500</v>
      </c>
      <c r="AM42" s="45">
        <f>+Vendite!AM42</f>
        <v>500</v>
      </c>
    </row>
    <row r="43" spans="2:39" x14ac:dyDescent="0.25">
      <c r="B43" t="str">
        <f t="shared" si="0"/>
        <v>Materia Prima 18</v>
      </c>
      <c r="D43" s="45">
        <f>+Vendite!D43</f>
        <v>5000</v>
      </c>
      <c r="E43" s="45">
        <f>+Vendite!E43</f>
        <v>5000</v>
      </c>
      <c r="F43" s="45">
        <f>+Vendite!F43</f>
        <v>5000</v>
      </c>
      <c r="G43" s="45">
        <f>+Vendite!G43</f>
        <v>5000</v>
      </c>
      <c r="H43" s="45">
        <f>+Vendite!H43</f>
        <v>5000</v>
      </c>
      <c r="I43" s="45">
        <f>+Vendite!I43</f>
        <v>5000</v>
      </c>
      <c r="J43" s="45">
        <f>+Vendite!J43</f>
        <v>5000</v>
      </c>
      <c r="K43" s="45">
        <f>+Vendite!K43</f>
        <v>5000</v>
      </c>
      <c r="L43" s="45">
        <f>+Vendite!L43</f>
        <v>5000</v>
      </c>
      <c r="M43" s="45">
        <f>+Vendite!M43</f>
        <v>5000</v>
      </c>
      <c r="N43" s="45">
        <f>+Vendite!N43</f>
        <v>5000</v>
      </c>
      <c r="O43" s="45">
        <f>+Vendite!O43</f>
        <v>5000</v>
      </c>
      <c r="P43" s="45">
        <f>+Vendite!P43</f>
        <v>5000</v>
      </c>
      <c r="Q43" s="45">
        <f>+Vendite!Q43</f>
        <v>5000</v>
      </c>
      <c r="R43" s="45">
        <f>+Vendite!R43</f>
        <v>5000</v>
      </c>
      <c r="S43" s="45">
        <f>+Vendite!S43</f>
        <v>5000</v>
      </c>
      <c r="T43" s="45">
        <f>+Vendite!T43</f>
        <v>5000</v>
      </c>
      <c r="U43" s="45">
        <f>+Vendite!U43</f>
        <v>5000</v>
      </c>
      <c r="V43" s="45">
        <f>+Vendite!V43</f>
        <v>5000</v>
      </c>
      <c r="W43" s="45">
        <f>+Vendite!W43</f>
        <v>5000</v>
      </c>
      <c r="X43" s="45">
        <f>+Vendite!X43</f>
        <v>5000</v>
      </c>
      <c r="Y43" s="45">
        <f>+Vendite!Y43</f>
        <v>5000</v>
      </c>
      <c r="Z43" s="45">
        <f>+Vendite!Z43</f>
        <v>5000</v>
      </c>
      <c r="AA43" s="45">
        <f>+Vendite!AA43</f>
        <v>5000</v>
      </c>
      <c r="AB43" s="45">
        <f>+Vendite!AB43</f>
        <v>5000</v>
      </c>
      <c r="AC43" s="45">
        <f>+Vendite!AC43</f>
        <v>5000</v>
      </c>
      <c r="AD43" s="45">
        <f>+Vendite!AD43</f>
        <v>5000</v>
      </c>
      <c r="AE43" s="45">
        <f>+Vendite!AE43</f>
        <v>5000</v>
      </c>
      <c r="AF43" s="45">
        <f>+Vendite!AF43</f>
        <v>5000</v>
      </c>
      <c r="AG43" s="45">
        <f>+Vendite!AG43</f>
        <v>5000</v>
      </c>
      <c r="AH43" s="45">
        <f>+Vendite!AH43</f>
        <v>5000</v>
      </c>
      <c r="AI43" s="45">
        <f>+Vendite!AI43</f>
        <v>5000</v>
      </c>
      <c r="AJ43" s="45">
        <f>+Vendite!AJ43</f>
        <v>5000</v>
      </c>
      <c r="AK43" s="45">
        <f>+Vendite!AK43</f>
        <v>5000</v>
      </c>
      <c r="AL43" s="45">
        <f>+Vendite!AL43</f>
        <v>5000</v>
      </c>
      <c r="AM43" s="45">
        <f>+Vendite!AM43</f>
        <v>5000</v>
      </c>
    </row>
    <row r="44" spans="2:39" x14ac:dyDescent="0.25">
      <c r="B44" t="str">
        <f t="shared" si="0"/>
        <v>Materia Prima 19</v>
      </c>
      <c r="D44" s="45">
        <f>+Vendite!D44</f>
        <v>3000</v>
      </c>
      <c r="E44" s="45">
        <f>+Vendite!E44</f>
        <v>3000</v>
      </c>
      <c r="F44" s="45">
        <f>+Vendite!F44</f>
        <v>3000</v>
      </c>
      <c r="G44" s="45">
        <f>+Vendite!G44</f>
        <v>3000</v>
      </c>
      <c r="H44" s="45">
        <f>+Vendite!H44</f>
        <v>3000</v>
      </c>
      <c r="I44" s="45">
        <f>+Vendite!I44</f>
        <v>3000</v>
      </c>
      <c r="J44" s="45">
        <f>+Vendite!J44</f>
        <v>3000</v>
      </c>
      <c r="K44" s="45">
        <f>+Vendite!K44</f>
        <v>3000</v>
      </c>
      <c r="L44" s="45">
        <f>+Vendite!L44</f>
        <v>3000</v>
      </c>
      <c r="M44" s="45">
        <f>+Vendite!M44</f>
        <v>3000</v>
      </c>
      <c r="N44" s="45">
        <f>+Vendite!N44</f>
        <v>3000</v>
      </c>
      <c r="O44" s="45">
        <f>+Vendite!O44</f>
        <v>3000</v>
      </c>
      <c r="P44" s="45">
        <f>+Vendite!P44</f>
        <v>3000</v>
      </c>
      <c r="Q44" s="45">
        <f>+Vendite!Q44</f>
        <v>3000</v>
      </c>
      <c r="R44" s="45">
        <f>+Vendite!R44</f>
        <v>3000</v>
      </c>
      <c r="S44" s="45">
        <f>+Vendite!S44</f>
        <v>3000</v>
      </c>
      <c r="T44" s="45">
        <f>+Vendite!T44</f>
        <v>3000</v>
      </c>
      <c r="U44" s="45">
        <f>+Vendite!U44</f>
        <v>3000</v>
      </c>
      <c r="V44" s="45">
        <f>+Vendite!V44</f>
        <v>3000</v>
      </c>
      <c r="W44" s="45">
        <f>+Vendite!W44</f>
        <v>3000</v>
      </c>
      <c r="X44" s="45">
        <f>+Vendite!X44</f>
        <v>3000</v>
      </c>
      <c r="Y44" s="45">
        <f>+Vendite!Y44</f>
        <v>3000</v>
      </c>
      <c r="Z44" s="45">
        <f>+Vendite!Z44</f>
        <v>3000</v>
      </c>
      <c r="AA44" s="45">
        <f>+Vendite!AA44</f>
        <v>3000</v>
      </c>
      <c r="AB44" s="45">
        <f>+Vendite!AB44</f>
        <v>3000</v>
      </c>
      <c r="AC44" s="45">
        <f>+Vendite!AC44</f>
        <v>3000</v>
      </c>
      <c r="AD44" s="45">
        <f>+Vendite!AD44</f>
        <v>3000</v>
      </c>
      <c r="AE44" s="45">
        <f>+Vendite!AE44</f>
        <v>3000</v>
      </c>
      <c r="AF44" s="45">
        <f>+Vendite!AF44</f>
        <v>3000</v>
      </c>
      <c r="AG44" s="45">
        <f>+Vendite!AG44</f>
        <v>3000</v>
      </c>
      <c r="AH44" s="45">
        <f>+Vendite!AH44</f>
        <v>3000</v>
      </c>
      <c r="AI44" s="45">
        <f>+Vendite!AI44</f>
        <v>3000</v>
      </c>
      <c r="AJ44" s="45">
        <f>+Vendite!AJ44</f>
        <v>3000</v>
      </c>
      <c r="AK44" s="45">
        <f>+Vendite!AK44</f>
        <v>3000</v>
      </c>
      <c r="AL44" s="45">
        <f>+Vendite!AL44</f>
        <v>3000</v>
      </c>
      <c r="AM44" s="45">
        <f>+Vendite!AM44</f>
        <v>3000</v>
      </c>
    </row>
    <row r="45" spans="2:39" x14ac:dyDescent="0.25">
      <c r="B45" t="str">
        <f t="shared" si="0"/>
        <v>Materia Prima 20</v>
      </c>
      <c r="D45" s="45">
        <f>+Vendite!D45</f>
        <v>7000</v>
      </c>
      <c r="E45" s="45">
        <f>+Vendite!E45</f>
        <v>7000</v>
      </c>
      <c r="F45" s="45">
        <f>+Vendite!F45</f>
        <v>7000</v>
      </c>
      <c r="G45" s="45">
        <f>+Vendite!G45</f>
        <v>7000</v>
      </c>
      <c r="H45" s="45">
        <f>+Vendite!H45</f>
        <v>7000</v>
      </c>
      <c r="I45" s="45">
        <f>+Vendite!I45</f>
        <v>7000</v>
      </c>
      <c r="J45" s="45">
        <f>+Vendite!J45</f>
        <v>7000</v>
      </c>
      <c r="K45" s="45">
        <f>+Vendite!K45</f>
        <v>7000</v>
      </c>
      <c r="L45" s="45">
        <f>+Vendite!L45</f>
        <v>7000</v>
      </c>
      <c r="M45" s="45">
        <f>+Vendite!M45</f>
        <v>7000</v>
      </c>
      <c r="N45" s="45">
        <f>+Vendite!N45</f>
        <v>7000</v>
      </c>
      <c r="O45" s="45">
        <f>+Vendite!O45</f>
        <v>7000</v>
      </c>
      <c r="P45" s="45">
        <f>+Vendite!P45</f>
        <v>7000</v>
      </c>
      <c r="Q45" s="45">
        <f>+Vendite!Q45</f>
        <v>7000</v>
      </c>
      <c r="R45" s="45">
        <f>+Vendite!R45</f>
        <v>7000</v>
      </c>
      <c r="S45" s="45">
        <f>+Vendite!S45</f>
        <v>7000</v>
      </c>
      <c r="T45" s="45">
        <f>+Vendite!T45</f>
        <v>7000</v>
      </c>
      <c r="U45" s="45">
        <f>+Vendite!U45</f>
        <v>7000</v>
      </c>
      <c r="V45" s="45">
        <f>+Vendite!V45</f>
        <v>7000</v>
      </c>
      <c r="W45" s="45">
        <f>+Vendite!W45</f>
        <v>7000</v>
      </c>
      <c r="X45" s="45">
        <f>+Vendite!X45</f>
        <v>7000</v>
      </c>
      <c r="Y45" s="45">
        <f>+Vendite!Y45</f>
        <v>7000</v>
      </c>
      <c r="Z45" s="45">
        <f>+Vendite!Z45</f>
        <v>7000</v>
      </c>
      <c r="AA45" s="45">
        <f>+Vendite!AA45</f>
        <v>7000</v>
      </c>
      <c r="AB45" s="45">
        <f>+Vendite!AB45</f>
        <v>7000</v>
      </c>
      <c r="AC45" s="45">
        <f>+Vendite!AC45</f>
        <v>7000</v>
      </c>
      <c r="AD45" s="45">
        <f>+Vendite!AD45</f>
        <v>7000</v>
      </c>
      <c r="AE45" s="45">
        <f>+Vendite!AE45</f>
        <v>7000</v>
      </c>
      <c r="AF45" s="45">
        <f>+Vendite!AF45</f>
        <v>7000</v>
      </c>
      <c r="AG45" s="45">
        <f>+Vendite!AG45</f>
        <v>7000</v>
      </c>
      <c r="AH45" s="45">
        <f>+Vendite!AH45</f>
        <v>7000</v>
      </c>
      <c r="AI45" s="45">
        <f>+Vendite!AI45</f>
        <v>7000</v>
      </c>
      <c r="AJ45" s="45">
        <f>+Vendite!AJ45</f>
        <v>7000</v>
      </c>
      <c r="AK45" s="45">
        <f>+Vendite!AK45</f>
        <v>7000</v>
      </c>
      <c r="AL45" s="45">
        <f>+Vendite!AL45</f>
        <v>7000</v>
      </c>
      <c r="AM45" s="45">
        <f>+Vendite!AM45</f>
        <v>7000</v>
      </c>
    </row>
    <row r="47" spans="2:39" x14ac:dyDescent="0.25">
      <c r="B47" s="20" t="s">
        <v>203</v>
      </c>
      <c r="C47" s="20" t="s">
        <v>204</v>
      </c>
      <c r="D47" s="33">
        <f>+D25</f>
        <v>41640</v>
      </c>
      <c r="E47" s="33">
        <f t="shared" ref="E47:AM47" si="1">+E25</f>
        <v>41698</v>
      </c>
      <c r="F47" s="33">
        <f t="shared" si="1"/>
        <v>41729</v>
      </c>
      <c r="G47" s="33">
        <f t="shared" si="1"/>
        <v>41759</v>
      </c>
      <c r="H47" s="33">
        <f t="shared" si="1"/>
        <v>41790</v>
      </c>
      <c r="I47" s="33">
        <f t="shared" si="1"/>
        <v>41820</v>
      </c>
      <c r="J47" s="33">
        <f t="shared" si="1"/>
        <v>41851</v>
      </c>
      <c r="K47" s="33">
        <f t="shared" si="1"/>
        <v>41882</v>
      </c>
      <c r="L47" s="33">
        <f t="shared" si="1"/>
        <v>41912</v>
      </c>
      <c r="M47" s="33">
        <f t="shared" si="1"/>
        <v>41943</v>
      </c>
      <c r="N47" s="33">
        <f t="shared" si="1"/>
        <v>41973</v>
      </c>
      <c r="O47" s="33">
        <f t="shared" si="1"/>
        <v>42004</v>
      </c>
      <c r="P47" s="33">
        <f t="shared" si="1"/>
        <v>42035</v>
      </c>
      <c r="Q47" s="33">
        <f t="shared" si="1"/>
        <v>42063</v>
      </c>
      <c r="R47" s="33">
        <f t="shared" si="1"/>
        <v>42094</v>
      </c>
      <c r="S47" s="33">
        <f t="shared" si="1"/>
        <v>42124</v>
      </c>
      <c r="T47" s="33">
        <f t="shared" si="1"/>
        <v>42155</v>
      </c>
      <c r="U47" s="33">
        <f t="shared" si="1"/>
        <v>42185</v>
      </c>
      <c r="V47" s="33">
        <f t="shared" si="1"/>
        <v>42216</v>
      </c>
      <c r="W47" s="33">
        <f t="shared" si="1"/>
        <v>42247</v>
      </c>
      <c r="X47" s="33">
        <f t="shared" si="1"/>
        <v>42277</v>
      </c>
      <c r="Y47" s="33">
        <f t="shared" si="1"/>
        <v>42308</v>
      </c>
      <c r="Z47" s="33">
        <f t="shared" si="1"/>
        <v>42338</v>
      </c>
      <c r="AA47" s="33">
        <f t="shared" si="1"/>
        <v>42369</v>
      </c>
      <c r="AB47" s="33">
        <f t="shared" si="1"/>
        <v>42400</v>
      </c>
      <c r="AC47" s="33">
        <f t="shared" si="1"/>
        <v>42429</v>
      </c>
      <c r="AD47" s="33">
        <f t="shared" si="1"/>
        <v>42460</v>
      </c>
      <c r="AE47" s="33">
        <f t="shared" si="1"/>
        <v>42490</v>
      </c>
      <c r="AF47" s="33">
        <f t="shared" si="1"/>
        <v>42521</v>
      </c>
      <c r="AG47" s="33">
        <f t="shared" si="1"/>
        <v>42551</v>
      </c>
      <c r="AH47" s="33">
        <f t="shared" si="1"/>
        <v>42582</v>
      </c>
      <c r="AI47" s="33">
        <f t="shared" si="1"/>
        <v>42613</v>
      </c>
      <c r="AJ47" s="33">
        <f t="shared" si="1"/>
        <v>42643</v>
      </c>
      <c r="AK47" s="33">
        <f t="shared" si="1"/>
        <v>42674</v>
      </c>
      <c r="AL47" s="33">
        <f t="shared" si="1"/>
        <v>42704</v>
      </c>
      <c r="AM47" s="33">
        <f t="shared" si="1"/>
        <v>42735</v>
      </c>
    </row>
    <row r="48" spans="2:39" x14ac:dyDescent="0.25">
      <c r="B48" t="str">
        <f>+B26</f>
        <v>Materia Prima 1</v>
      </c>
      <c r="C48" s="60">
        <v>30</v>
      </c>
      <c r="D48" s="45">
        <f>+($C48/30)*D26</f>
        <v>5000</v>
      </c>
      <c r="E48" s="45">
        <f t="shared" ref="E48:AM55" si="2">+($C48/30)*E26</f>
        <v>5000</v>
      </c>
      <c r="F48" s="45">
        <f t="shared" si="2"/>
        <v>5000</v>
      </c>
      <c r="G48" s="45">
        <f t="shared" si="2"/>
        <v>5000</v>
      </c>
      <c r="H48" s="45">
        <f t="shared" si="2"/>
        <v>5000</v>
      </c>
      <c r="I48" s="45">
        <f t="shared" si="2"/>
        <v>5000</v>
      </c>
      <c r="J48" s="45">
        <f t="shared" si="2"/>
        <v>5000</v>
      </c>
      <c r="K48" s="45">
        <f t="shared" si="2"/>
        <v>5000</v>
      </c>
      <c r="L48" s="45">
        <f t="shared" si="2"/>
        <v>5000</v>
      </c>
      <c r="M48" s="45">
        <f t="shared" si="2"/>
        <v>5000</v>
      </c>
      <c r="N48" s="45">
        <f t="shared" si="2"/>
        <v>5000</v>
      </c>
      <c r="O48" s="45">
        <f t="shared" si="2"/>
        <v>5000</v>
      </c>
      <c r="P48" s="45">
        <f t="shared" si="2"/>
        <v>5000</v>
      </c>
      <c r="Q48" s="45">
        <f t="shared" si="2"/>
        <v>5000</v>
      </c>
      <c r="R48" s="45">
        <f t="shared" si="2"/>
        <v>5000</v>
      </c>
      <c r="S48" s="45">
        <f t="shared" si="2"/>
        <v>5000</v>
      </c>
      <c r="T48" s="45">
        <f t="shared" si="2"/>
        <v>5000</v>
      </c>
      <c r="U48" s="45">
        <f t="shared" si="2"/>
        <v>5000</v>
      </c>
      <c r="V48" s="45">
        <f t="shared" si="2"/>
        <v>5000</v>
      </c>
      <c r="W48" s="45">
        <f t="shared" si="2"/>
        <v>5000</v>
      </c>
      <c r="X48" s="45">
        <f t="shared" si="2"/>
        <v>5000</v>
      </c>
      <c r="Y48" s="45">
        <f t="shared" si="2"/>
        <v>5000</v>
      </c>
      <c r="Z48" s="45">
        <f t="shared" si="2"/>
        <v>5000</v>
      </c>
      <c r="AA48" s="45">
        <f t="shared" si="2"/>
        <v>5000</v>
      </c>
      <c r="AB48" s="45">
        <f t="shared" si="2"/>
        <v>5000</v>
      </c>
      <c r="AC48" s="45">
        <f t="shared" si="2"/>
        <v>5000</v>
      </c>
      <c r="AD48" s="45">
        <f t="shared" si="2"/>
        <v>5000</v>
      </c>
      <c r="AE48" s="45">
        <f t="shared" si="2"/>
        <v>5000</v>
      </c>
      <c r="AF48" s="45">
        <f t="shared" si="2"/>
        <v>5000</v>
      </c>
      <c r="AG48" s="45">
        <f t="shared" si="2"/>
        <v>5000</v>
      </c>
      <c r="AH48" s="45">
        <f t="shared" si="2"/>
        <v>5000</v>
      </c>
      <c r="AI48" s="45">
        <f t="shared" si="2"/>
        <v>5000</v>
      </c>
      <c r="AJ48" s="45">
        <f t="shared" si="2"/>
        <v>5000</v>
      </c>
      <c r="AK48" s="45">
        <f t="shared" si="2"/>
        <v>5000</v>
      </c>
      <c r="AL48" s="45">
        <f t="shared" si="2"/>
        <v>5000</v>
      </c>
      <c r="AM48" s="45">
        <f t="shared" si="2"/>
        <v>5000</v>
      </c>
    </row>
    <row r="49" spans="2:39" x14ac:dyDescent="0.25">
      <c r="B49" t="str">
        <f t="shared" ref="B49:B67" si="3">+B27</f>
        <v>Materia Prima 2</v>
      </c>
      <c r="C49" s="60">
        <v>30</v>
      </c>
      <c r="D49" s="45">
        <f t="shared" ref="D49:S67" si="4">+($C49/30)*D27</f>
        <v>3000</v>
      </c>
      <c r="E49" s="45">
        <f t="shared" si="4"/>
        <v>3000</v>
      </c>
      <c r="F49" s="45">
        <f t="shared" si="4"/>
        <v>3000</v>
      </c>
      <c r="G49" s="45">
        <f t="shared" si="4"/>
        <v>3000</v>
      </c>
      <c r="H49" s="45">
        <f t="shared" si="4"/>
        <v>3000</v>
      </c>
      <c r="I49" s="45">
        <f t="shared" si="4"/>
        <v>3000</v>
      </c>
      <c r="J49" s="45">
        <f t="shared" si="4"/>
        <v>3000</v>
      </c>
      <c r="K49" s="45">
        <f t="shared" si="4"/>
        <v>3000</v>
      </c>
      <c r="L49" s="45">
        <f t="shared" si="4"/>
        <v>3000</v>
      </c>
      <c r="M49" s="45">
        <f t="shared" si="4"/>
        <v>3000</v>
      </c>
      <c r="N49" s="45">
        <f t="shared" si="4"/>
        <v>3000</v>
      </c>
      <c r="O49" s="45">
        <f t="shared" si="4"/>
        <v>3000</v>
      </c>
      <c r="P49" s="45">
        <f t="shared" si="4"/>
        <v>3000</v>
      </c>
      <c r="Q49" s="45">
        <f t="shared" si="4"/>
        <v>3000</v>
      </c>
      <c r="R49" s="45">
        <f t="shared" si="4"/>
        <v>3000</v>
      </c>
      <c r="S49" s="45">
        <f t="shared" si="4"/>
        <v>3000</v>
      </c>
      <c r="T49" s="45">
        <f t="shared" si="2"/>
        <v>3000</v>
      </c>
      <c r="U49" s="45">
        <f t="shared" si="2"/>
        <v>3000</v>
      </c>
      <c r="V49" s="45">
        <f t="shared" si="2"/>
        <v>3000</v>
      </c>
      <c r="W49" s="45">
        <f t="shared" si="2"/>
        <v>3000</v>
      </c>
      <c r="X49" s="45">
        <f t="shared" si="2"/>
        <v>3000</v>
      </c>
      <c r="Y49" s="45">
        <f t="shared" si="2"/>
        <v>3000</v>
      </c>
      <c r="Z49" s="45">
        <f t="shared" si="2"/>
        <v>3000</v>
      </c>
      <c r="AA49" s="45">
        <f t="shared" si="2"/>
        <v>3000</v>
      </c>
      <c r="AB49" s="45">
        <f t="shared" si="2"/>
        <v>3000</v>
      </c>
      <c r="AC49" s="45">
        <f t="shared" si="2"/>
        <v>3000</v>
      </c>
      <c r="AD49" s="45">
        <f t="shared" si="2"/>
        <v>3000</v>
      </c>
      <c r="AE49" s="45">
        <f t="shared" si="2"/>
        <v>3000</v>
      </c>
      <c r="AF49" s="45">
        <f t="shared" si="2"/>
        <v>3000</v>
      </c>
      <c r="AG49" s="45">
        <f t="shared" si="2"/>
        <v>3000</v>
      </c>
      <c r="AH49" s="45">
        <f t="shared" si="2"/>
        <v>3000</v>
      </c>
      <c r="AI49" s="45">
        <f t="shared" si="2"/>
        <v>3000</v>
      </c>
      <c r="AJ49" s="45">
        <f t="shared" si="2"/>
        <v>3000</v>
      </c>
      <c r="AK49" s="45">
        <f t="shared" si="2"/>
        <v>3000</v>
      </c>
      <c r="AL49" s="45">
        <f t="shared" si="2"/>
        <v>3000</v>
      </c>
      <c r="AM49" s="45">
        <f t="shared" si="2"/>
        <v>3000</v>
      </c>
    </row>
    <row r="50" spans="2:39" x14ac:dyDescent="0.25">
      <c r="B50" t="str">
        <f t="shared" si="3"/>
        <v>Materia Prima 3</v>
      </c>
      <c r="C50" s="60">
        <v>30</v>
      </c>
      <c r="D50" s="45">
        <f t="shared" si="4"/>
        <v>7000</v>
      </c>
      <c r="E50" s="45">
        <f t="shared" si="2"/>
        <v>7000</v>
      </c>
      <c r="F50" s="45">
        <f t="shared" si="2"/>
        <v>7000</v>
      </c>
      <c r="G50" s="45">
        <f t="shared" si="2"/>
        <v>7000</v>
      </c>
      <c r="H50" s="45">
        <f t="shared" si="2"/>
        <v>7000</v>
      </c>
      <c r="I50" s="45">
        <f t="shared" si="2"/>
        <v>7000</v>
      </c>
      <c r="J50" s="45">
        <f t="shared" si="2"/>
        <v>7000</v>
      </c>
      <c r="K50" s="45">
        <f t="shared" si="2"/>
        <v>7000</v>
      </c>
      <c r="L50" s="45">
        <f t="shared" si="2"/>
        <v>7000</v>
      </c>
      <c r="M50" s="45">
        <f t="shared" si="2"/>
        <v>7000</v>
      </c>
      <c r="N50" s="45">
        <f t="shared" si="2"/>
        <v>7000</v>
      </c>
      <c r="O50" s="45">
        <f t="shared" si="2"/>
        <v>7000</v>
      </c>
      <c r="P50" s="45">
        <f t="shared" si="2"/>
        <v>7000</v>
      </c>
      <c r="Q50" s="45">
        <f t="shared" si="2"/>
        <v>7000</v>
      </c>
      <c r="R50" s="45">
        <f t="shared" si="2"/>
        <v>7000</v>
      </c>
      <c r="S50" s="45">
        <f t="shared" si="2"/>
        <v>7000</v>
      </c>
      <c r="T50" s="45">
        <f t="shared" si="2"/>
        <v>7000</v>
      </c>
      <c r="U50" s="45">
        <f t="shared" si="2"/>
        <v>7000</v>
      </c>
      <c r="V50" s="45">
        <f t="shared" si="2"/>
        <v>7000</v>
      </c>
      <c r="W50" s="45">
        <f t="shared" si="2"/>
        <v>7000</v>
      </c>
      <c r="X50" s="45">
        <f t="shared" si="2"/>
        <v>7000</v>
      </c>
      <c r="Y50" s="45">
        <f t="shared" si="2"/>
        <v>7000</v>
      </c>
      <c r="Z50" s="45">
        <f t="shared" si="2"/>
        <v>7000</v>
      </c>
      <c r="AA50" s="45">
        <f t="shared" si="2"/>
        <v>7000</v>
      </c>
      <c r="AB50" s="45">
        <f t="shared" si="2"/>
        <v>7000</v>
      </c>
      <c r="AC50" s="45">
        <f t="shared" si="2"/>
        <v>7000</v>
      </c>
      <c r="AD50" s="45">
        <f t="shared" si="2"/>
        <v>7000</v>
      </c>
      <c r="AE50" s="45">
        <f t="shared" si="2"/>
        <v>7000</v>
      </c>
      <c r="AF50" s="45">
        <f t="shared" si="2"/>
        <v>7000</v>
      </c>
      <c r="AG50" s="45">
        <f t="shared" si="2"/>
        <v>7000</v>
      </c>
      <c r="AH50" s="45">
        <f t="shared" si="2"/>
        <v>7000</v>
      </c>
      <c r="AI50" s="45">
        <f t="shared" si="2"/>
        <v>7000</v>
      </c>
      <c r="AJ50" s="45">
        <f t="shared" si="2"/>
        <v>7000</v>
      </c>
      <c r="AK50" s="45">
        <f t="shared" si="2"/>
        <v>7000</v>
      </c>
      <c r="AL50" s="45">
        <f t="shared" si="2"/>
        <v>7000</v>
      </c>
      <c r="AM50" s="45">
        <f t="shared" si="2"/>
        <v>7000</v>
      </c>
    </row>
    <row r="51" spans="2:39" x14ac:dyDescent="0.25">
      <c r="B51" t="str">
        <f t="shared" si="3"/>
        <v>Materia Prima 4</v>
      </c>
      <c r="C51" s="60">
        <v>30</v>
      </c>
      <c r="D51" s="45">
        <f t="shared" si="4"/>
        <v>2000</v>
      </c>
      <c r="E51" s="45">
        <f t="shared" si="2"/>
        <v>2000</v>
      </c>
      <c r="F51" s="45">
        <f t="shared" si="2"/>
        <v>2000</v>
      </c>
      <c r="G51" s="45">
        <f t="shared" si="2"/>
        <v>2000</v>
      </c>
      <c r="H51" s="45">
        <f t="shared" si="2"/>
        <v>2000</v>
      </c>
      <c r="I51" s="45">
        <f t="shared" si="2"/>
        <v>2000</v>
      </c>
      <c r="J51" s="45">
        <f t="shared" si="2"/>
        <v>2000</v>
      </c>
      <c r="K51" s="45">
        <f t="shared" si="2"/>
        <v>2000</v>
      </c>
      <c r="L51" s="45">
        <f t="shared" si="2"/>
        <v>2000</v>
      </c>
      <c r="M51" s="45">
        <f t="shared" si="2"/>
        <v>2000</v>
      </c>
      <c r="N51" s="45">
        <f t="shared" si="2"/>
        <v>2000</v>
      </c>
      <c r="O51" s="45">
        <f t="shared" si="2"/>
        <v>2000</v>
      </c>
      <c r="P51" s="45">
        <f t="shared" si="2"/>
        <v>2000</v>
      </c>
      <c r="Q51" s="45">
        <f t="shared" si="2"/>
        <v>2000</v>
      </c>
      <c r="R51" s="45">
        <f t="shared" si="2"/>
        <v>2000</v>
      </c>
      <c r="S51" s="45">
        <f t="shared" si="2"/>
        <v>2000</v>
      </c>
      <c r="T51" s="45">
        <f t="shared" si="2"/>
        <v>2000</v>
      </c>
      <c r="U51" s="45">
        <f t="shared" si="2"/>
        <v>2000</v>
      </c>
      <c r="V51" s="45">
        <f t="shared" si="2"/>
        <v>2000</v>
      </c>
      <c r="W51" s="45">
        <f t="shared" si="2"/>
        <v>2000</v>
      </c>
      <c r="X51" s="45">
        <f t="shared" si="2"/>
        <v>2000</v>
      </c>
      <c r="Y51" s="45">
        <f t="shared" si="2"/>
        <v>2000</v>
      </c>
      <c r="Z51" s="45">
        <f t="shared" si="2"/>
        <v>2000</v>
      </c>
      <c r="AA51" s="45">
        <f t="shared" si="2"/>
        <v>2000</v>
      </c>
      <c r="AB51" s="45">
        <f t="shared" si="2"/>
        <v>2000</v>
      </c>
      <c r="AC51" s="45">
        <f t="shared" si="2"/>
        <v>2000</v>
      </c>
      <c r="AD51" s="45">
        <f t="shared" si="2"/>
        <v>2000</v>
      </c>
      <c r="AE51" s="45">
        <f t="shared" si="2"/>
        <v>2000</v>
      </c>
      <c r="AF51" s="45">
        <f t="shared" si="2"/>
        <v>2000</v>
      </c>
      <c r="AG51" s="45">
        <f t="shared" si="2"/>
        <v>2000</v>
      </c>
      <c r="AH51" s="45">
        <f t="shared" si="2"/>
        <v>2000</v>
      </c>
      <c r="AI51" s="45">
        <f t="shared" si="2"/>
        <v>2000</v>
      </c>
      <c r="AJ51" s="45">
        <f t="shared" si="2"/>
        <v>2000</v>
      </c>
      <c r="AK51" s="45">
        <f t="shared" si="2"/>
        <v>2000</v>
      </c>
      <c r="AL51" s="45">
        <f t="shared" si="2"/>
        <v>2000</v>
      </c>
      <c r="AM51" s="45">
        <f t="shared" si="2"/>
        <v>2000</v>
      </c>
    </row>
    <row r="52" spans="2:39" x14ac:dyDescent="0.25">
      <c r="B52" t="str">
        <f t="shared" si="3"/>
        <v>Materia Prima 5</v>
      </c>
      <c r="C52" s="60">
        <v>60</v>
      </c>
      <c r="D52" s="45">
        <f t="shared" si="4"/>
        <v>1000</v>
      </c>
      <c r="E52" s="45">
        <f t="shared" si="2"/>
        <v>1000</v>
      </c>
      <c r="F52" s="45">
        <f t="shared" si="2"/>
        <v>1000</v>
      </c>
      <c r="G52" s="45">
        <f t="shared" si="2"/>
        <v>1000</v>
      </c>
      <c r="H52" s="45">
        <f t="shared" si="2"/>
        <v>1000</v>
      </c>
      <c r="I52" s="45">
        <f t="shared" si="2"/>
        <v>1000</v>
      </c>
      <c r="J52" s="45">
        <f t="shared" si="2"/>
        <v>1000</v>
      </c>
      <c r="K52" s="45">
        <f t="shared" si="2"/>
        <v>1000</v>
      </c>
      <c r="L52" s="45">
        <f t="shared" si="2"/>
        <v>1000</v>
      </c>
      <c r="M52" s="45">
        <f t="shared" si="2"/>
        <v>1000</v>
      </c>
      <c r="N52" s="45">
        <f t="shared" si="2"/>
        <v>1000</v>
      </c>
      <c r="O52" s="45">
        <f t="shared" si="2"/>
        <v>1000</v>
      </c>
      <c r="P52" s="45">
        <f t="shared" si="2"/>
        <v>1000</v>
      </c>
      <c r="Q52" s="45">
        <f t="shared" si="2"/>
        <v>1000</v>
      </c>
      <c r="R52" s="45">
        <f t="shared" si="2"/>
        <v>1000</v>
      </c>
      <c r="S52" s="45">
        <f t="shared" si="2"/>
        <v>1000</v>
      </c>
      <c r="T52" s="45">
        <f t="shared" si="2"/>
        <v>1000</v>
      </c>
      <c r="U52" s="45">
        <f t="shared" si="2"/>
        <v>1000</v>
      </c>
      <c r="V52" s="45">
        <f t="shared" si="2"/>
        <v>1000</v>
      </c>
      <c r="W52" s="45">
        <f t="shared" si="2"/>
        <v>1000</v>
      </c>
      <c r="X52" s="45">
        <f t="shared" si="2"/>
        <v>1000</v>
      </c>
      <c r="Y52" s="45">
        <f t="shared" si="2"/>
        <v>1000</v>
      </c>
      <c r="Z52" s="45">
        <f t="shared" si="2"/>
        <v>1000</v>
      </c>
      <c r="AA52" s="45">
        <f t="shared" si="2"/>
        <v>1000</v>
      </c>
      <c r="AB52" s="45">
        <f t="shared" si="2"/>
        <v>1000</v>
      </c>
      <c r="AC52" s="45">
        <f t="shared" si="2"/>
        <v>1000</v>
      </c>
      <c r="AD52" s="45">
        <f t="shared" si="2"/>
        <v>1000</v>
      </c>
      <c r="AE52" s="45">
        <f t="shared" si="2"/>
        <v>1000</v>
      </c>
      <c r="AF52" s="45">
        <f t="shared" si="2"/>
        <v>1000</v>
      </c>
      <c r="AG52" s="45">
        <f t="shared" si="2"/>
        <v>1000</v>
      </c>
      <c r="AH52" s="45">
        <f t="shared" si="2"/>
        <v>1000</v>
      </c>
      <c r="AI52" s="45">
        <f t="shared" si="2"/>
        <v>1000</v>
      </c>
      <c r="AJ52" s="45">
        <f t="shared" si="2"/>
        <v>1000</v>
      </c>
      <c r="AK52" s="45">
        <f t="shared" si="2"/>
        <v>1000</v>
      </c>
      <c r="AL52" s="45">
        <f t="shared" si="2"/>
        <v>1000</v>
      </c>
      <c r="AM52" s="45">
        <f t="shared" si="2"/>
        <v>1000</v>
      </c>
    </row>
    <row r="53" spans="2:39" x14ac:dyDescent="0.25">
      <c r="B53" t="str">
        <f t="shared" si="3"/>
        <v>Materia Prima 6</v>
      </c>
      <c r="C53" s="60">
        <v>60</v>
      </c>
      <c r="D53" s="45">
        <f t="shared" si="4"/>
        <v>12000</v>
      </c>
      <c r="E53" s="45">
        <f t="shared" si="2"/>
        <v>12000</v>
      </c>
      <c r="F53" s="45">
        <f t="shared" si="2"/>
        <v>12000</v>
      </c>
      <c r="G53" s="45">
        <f t="shared" si="2"/>
        <v>12000</v>
      </c>
      <c r="H53" s="45">
        <f t="shared" si="2"/>
        <v>12000</v>
      </c>
      <c r="I53" s="45">
        <f t="shared" si="2"/>
        <v>12000</v>
      </c>
      <c r="J53" s="45">
        <f t="shared" si="2"/>
        <v>12000</v>
      </c>
      <c r="K53" s="45">
        <f t="shared" si="2"/>
        <v>12000</v>
      </c>
      <c r="L53" s="45">
        <f t="shared" si="2"/>
        <v>12000</v>
      </c>
      <c r="M53" s="45">
        <f t="shared" si="2"/>
        <v>12000</v>
      </c>
      <c r="N53" s="45">
        <f t="shared" si="2"/>
        <v>12000</v>
      </c>
      <c r="O53" s="45">
        <f t="shared" si="2"/>
        <v>12000</v>
      </c>
      <c r="P53" s="45">
        <f t="shared" si="2"/>
        <v>12000</v>
      </c>
      <c r="Q53" s="45">
        <f t="shared" si="2"/>
        <v>12000</v>
      </c>
      <c r="R53" s="45">
        <f t="shared" si="2"/>
        <v>12000</v>
      </c>
      <c r="S53" s="45">
        <f t="shared" si="2"/>
        <v>12000</v>
      </c>
      <c r="T53" s="45">
        <f t="shared" si="2"/>
        <v>12000</v>
      </c>
      <c r="U53" s="45">
        <f t="shared" si="2"/>
        <v>12000</v>
      </c>
      <c r="V53" s="45">
        <f t="shared" si="2"/>
        <v>12000</v>
      </c>
      <c r="W53" s="45">
        <f t="shared" si="2"/>
        <v>12000</v>
      </c>
      <c r="X53" s="45">
        <f t="shared" si="2"/>
        <v>12000</v>
      </c>
      <c r="Y53" s="45">
        <f t="shared" si="2"/>
        <v>12000</v>
      </c>
      <c r="Z53" s="45">
        <f t="shared" si="2"/>
        <v>12000</v>
      </c>
      <c r="AA53" s="45">
        <f t="shared" si="2"/>
        <v>12000</v>
      </c>
      <c r="AB53" s="45">
        <f t="shared" si="2"/>
        <v>12000</v>
      </c>
      <c r="AC53" s="45">
        <f t="shared" si="2"/>
        <v>12000</v>
      </c>
      <c r="AD53" s="45">
        <f t="shared" si="2"/>
        <v>12000</v>
      </c>
      <c r="AE53" s="45">
        <f t="shared" si="2"/>
        <v>12000</v>
      </c>
      <c r="AF53" s="45">
        <f t="shared" si="2"/>
        <v>12000</v>
      </c>
      <c r="AG53" s="45">
        <f t="shared" si="2"/>
        <v>12000</v>
      </c>
      <c r="AH53" s="45">
        <f t="shared" si="2"/>
        <v>12000</v>
      </c>
      <c r="AI53" s="45">
        <f t="shared" si="2"/>
        <v>12000</v>
      </c>
      <c r="AJ53" s="45">
        <f t="shared" si="2"/>
        <v>12000</v>
      </c>
      <c r="AK53" s="45">
        <f t="shared" si="2"/>
        <v>12000</v>
      </c>
      <c r="AL53" s="45">
        <f t="shared" si="2"/>
        <v>12000</v>
      </c>
      <c r="AM53" s="45">
        <f t="shared" si="2"/>
        <v>12000</v>
      </c>
    </row>
    <row r="54" spans="2:39" x14ac:dyDescent="0.25">
      <c r="B54" t="str">
        <f t="shared" si="3"/>
        <v>Materia Prima 7</v>
      </c>
      <c r="C54" s="60">
        <v>60</v>
      </c>
      <c r="D54" s="45">
        <f t="shared" si="4"/>
        <v>8000</v>
      </c>
      <c r="E54" s="45">
        <f t="shared" si="2"/>
        <v>8000</v>
      </c>
      <c r="F54" s="45">
        <f t="shared" si="2"/>
        <v>8000</v>
      </c>
      <c r="G54" s="45">
        <f t="shared" si="2"/>
        <v>8000</v>
      </c>
      <c r="H54" s="45">
        <f t="shared" si="2"/>
        <v>8000</v>
      </c>
      <c r="I54" s="45">
        <f t="shared" si="2"/>
        <v>8000</v>
      </c>
      <c r="J54" s="45">
        <f t="shared" si="2"/>
        <v>8000</v>
      </c>
      <c r="K54" s="45">
        <f t="shared" si="2"/>
        <v>8000</v>
      </c>
      <c r="L54" s="45">
        <f t="shared" si="2"/>
        <v>8000</v>
      </c>
      <c r="M54" s="45">
        <f t="shared" si="2"/>
        <v>8000</v>
      </c>
      <c r="N54" s="45">
        <f t="shared" si="2"/>
        <v>8000</v>
      </c>
      <c r="O54" s="45">
        <f t="shared" si="2"/>
        <v>8000</v>
      </c>
      <c r="P54" s="45">
        <f t="shared" si="2"/>
        <v>8000</v>
      </c>
      <c r="Q54" s="45">
        <f t="shared" si="2"/>
        <v>8000</v>
      </c>
      <c r="R54" s="45">
        <f t="shared" si="2"/>
        <v>8000</v>
      </c>
      <c r="S54" s="45">
        <f t="shared" si="2"/>
        <v>8000</v>
      </c>
      <c r="T54" s="45">
        <f t="shared" si="2"/>
        <v>8000</v>
      </c>
      <c r="U54" s="45">
        <f t="shared" si="2"/>
        <v>8000</v>
      </c>
      <c r="V54" s="45">
        <f t="shared" si="2"/>
        <v>8000</v>
      </c>
      <c r="W54" s="45">
        <f t="shared" si="2"/>
        <v>8000</v>
      </c>
      <c r="X54" s="45">
        <f t="shared" si="2"/>
        <v>8000</v>
      </c>
      <c r="Y54" s="45">
        <f t="shared" si="2"/>
        <v>8000</v>
      </c>
      <c r="Z54" s="45">
        <f t="shared" si="2"/>
        <v>8000</v>
      </c>
      <c r="AA54" s="45">
        <f t="shared" si="2"/>
        <v>8000</v>
      </c>
      <c r="AB54" s="45">
        <f t="shared" si="2"/>
        <v>8000</v>
      </c>
      <c r="AC54" s="45">
        <f t="shared" si="2"/>
        <v>8000</v>
      </c>
      <c r="AD54" s="45">
        <f t="shared" si="2"/>
        <v>8000</v>
      </c>
      <c r="AE54" s="45">
        <f t="shared" si="2"/>
        <v>8000</v>
      </c>
      <c r="AF54" s="45">
        <f t="shared" si="2"/>
        <v>8000</v>
      </c>
      <c r="AG54" s="45">
        <f t="shared" si="2"/>
        <v>8000</v>
      </c>
      <c r="AH54" s="45">
        <f t="shared" si="2"/>
        <v>8000</v>
      </c>
      <c r="AI54" s="45">
        <f t="shared" si="2"/>
        <v>8000</v>
      </c>
      <c r="AJ54" s="45">
        <f t="shared" si="2"/>
        <v>8000</v>
      </c>
      <c r="AK54" s="45">
        <f t="shared" si="2"/>
        <v>8000</v>
      </c>
      <c r="AL54" s="45">
        <f t="shared" si="2"/>
        <v>8000</v>
      </c>
      <c r="AM54" s="45">
        <f t="shared" si="2"/>
        <v>8000</v>
      </c>
    </row>
    <row r="55" spans="2:39" x14ac:dyDescent="0.25">
      <c r="B55" t="str">
        <f t="shared" si="3"/>
        <v>Materia Prima 8</v>
      </c>
      <c r="C55" s="60">
        <v>60</v>
      </c>
      <c r="D55" s="45">
        <f t="shared" si="4"/>
        <v>4000</v>
      </c>
      <c r="E55" s="45">
        <f t="shared" si="2"/>
        <v>4000</v>
      </c>
      <c r="F55" s="45">
        <f t="shared" si="2"/>
        <v>4000</v>
      </c>
      <c r="G55" s="45">
        <f t="shared" si="2"/>
        <v>4000</v>
      </c>
      <c r="H55" s="45">
        <f t="shared" si="2"/>
        <v>4000</v>
      </c>
      <c r="I55" s="45">
        <f t="shared" si="2"/>
        <v>4000</v>
      </c>
      <c r="J55" s="45">
        <f t="shared" si="2"/>
        <v>4000</v>
      </c>
      <c r="K55" s="45">
        <f t="shared" si="2"/>
        <v>4000</v>
      </c>
      <c r="L55" s="45">
        <f t="shared" si="2"/>
        <v>4000</v>
      </c>
      <c r="M55" s="45">
        <f t="shared" si="2"/>
        <v>4000</v>
      </c>
      <c r="N55" s="45">
        <f t="shared" si="2"/>
        <v>4000</v>
      </c>
      <c r="O55" s="45">
        <f t="shared" si="2"/>
        <v>4000</v>
      </c>
      <c r="P55" s="45">
        <f t="shared" si="2"/>
        <v>4000</v>
      </c>
      <c r="Q55" s="45">
        <f t="shared" si="2"/>
        <v>4000</v>
      </c>
      <c r="R55" s="45">
        <f t="shared" si="2"/>
        <v>4000</v>
      </c>
      <c r="S55" s="45">
        <f t="shared" si="2"/>
        <v>4000</v>
      </c>
      <c r="T55" s="45">
        <f t="shared" si="2"/>
        <v>4000</v>
      </c>
      <c r="U55" s="45">
        <f t="shared" si="2"/>
        <v>4000</v>
      </c>
      <c r="V55" s="45">
        <f t="shared" si="2"/>
        <v>4000</v>
      </c>
      <c r="W55" s="45">
        <f t="shared" si="2"/>
        <v>4000</v>
      </c>
      <c r="X55" s="45">
        <f t="shared" si="2"/>
        <v>4000</v>
      </c>
      <c r="Y55" s="45">
        <f t="shared" si="2"/>
        <v>4000</v>
      </c>
      <c r="Z55" s="45">
        <f t="shared" si="2"/>
        <v>4000</v>
      </c>
      <c r="AA55" s="45">
        <f t="shared" si="2"/>
        <v>4000</v>
      </c>
      <c r="AB55" s="45">
        <f t="shared" si="2"/>
        <v>4000</v>
      </c>
      <c r="AC55" s="45">
        <f t="shared" si="2"/>
        <v>4000</v>
      </c>
      <c r="AD55" s="45">
        <f t="shared" ref="E55:AM62" si="5">+($C55/30)*AD33</f>
        <v>4000</v>
      </c>
      <c r="AE55" s="45">
        <f t="shared" si="5"/>
        <v>4000</v>
      </c>
      <c r="AF55" s="45">
        <f t="shared" si="5"/>
        <v>4000</v>
      </c>
      <c r="AG55" s="45">
        <f t="shared" si="5"/>
        <v>4000</v>
      </c>
      <c r="AH55" s="45">
        <f t="shared" si="5"/>
        <v>4000</v>
      </c>
      <c r="AI55" s="45">
        <f t="shared" si="5"/>
        <v>4000</v>
      </c>
      <c r="AJ55" s="45">
        <f t="shared" si="5"/>
        <v>4000</v>
      </c>
      <c r="AK55" s="45">
        <f t="shared" si="5"/>
        <v>4000</v>
      </c>
      <c r="AL55" s="45">
        <f t="shared" si="5"/>
        <v>4000</v>
      </c>
      <c r="AM55" s="45">
        <f t="shared" si="5"/>
        <v>4000</v>
      </c>
    </row>
    <row r="56" spans="2:39" x14ac:dyDescent="0.25">
      <c r="B56" t="str">
        <f t="shared" si="3"/>
        <v>Materia Prima 9</v>
      </c>
      <c r="C56" s="60">
        <v>60</v>
      </c>
      <c r="D56" s="45">
        <f t="shared" si="4"/>
        <v>1000</v>
      </c>
      <c r="E56" s="45">
        <f t="shared" si="5"/>
        <v>1000</v>
      </c>
      <c r="F56" s="45">
        <f t="shared" si="5"/>
        <v>1000</v>
      </c>
      <c r="G56" s="45">
        <f t="shared" si="5"/>
        <v>1000</v>
      </c>
      <c r="H56" s="45">
        <f t="shared" si="5"/>
        <v>1000</v>
      </c>
      <c r="I56" s="45">
        <f t="shared" si="5"/>
        <v>1000</v>
      </c>
      <c r="J56" s="45">
        <f t="shared" si="5"/>
        <v>1000</v>
      </c>
      <c r="K56" s="45">
        <f t="shared" si="5"/>
        <v>1000</v>
      </c>
      <c r="L56" s="45">
        <f t="shared" si="5"/>
        <v>1000</v>
      </c>
      <c r="M56" s="45">
        <f t="shared" si="5"/>
        <v>1000</v>
      </c>
      <c r="N56" s="45">
        <f t="shared" si="5"/>
        <v>1000</v>
      </c>
      <c r="O56" s="45">
        <f t="shared" si="5"/>
        <v>1000</v>
      </c>
      <c r="P56" s="45">
        <f t="shared" si="5"/>
        <v>1000</v>
      </c>
      <c r="Q56" s="45">
        <f t="shared" si="5"/>
        <v>1000</v>
      </c>
      <c r="R56" s="45">
        <f t="shared" si="5"/>
        <v>1000</v>
      </c>
      <c r="S56" s="45">
        <f t="shared" si="5"/>
        <v>1000</v>
      </c>
      <c r="T56" s="45">
        <f t="shared" si="5"/>
        <v>1000</v>
      </c>
      <c r="U56" s="45">
        <f t="shared" si="5"/>
        <v>1000</v>
      </c>
      <c r="V56" s="45">
        <f t="shared" si="5"/>
        <v>1000</v>
      </c>
      <c r="W56" s="45">
        <f t="shared" si="5"/>
        <v>1000</v>
      </c>
      <c r="X56" s="45">
        <f t="shared" si="5"/>
        <v>1000</v>
      </c>
      <c r="Y56" s="45">
        <f t="shared" si="5"/>
        <v>1000</v>
      </c>
      <c r="Z56" s="45">
        <f t="shared" si="5"/>
        <v>1000</v>
      </c>
      <c r="AA56" s="45">
        <f t="shared" si="5"/>
        <v>1000</v>
      </c>
      <c r="AB56" s="45">
        <f t="shared" si="5"/>
        <v>1000</v>
      </c>
      <c r="AC56" s="45">
        <f t="shared" si="5"/>
        <v>1000</v>
      </c>
      <c r="AD56" s="45">
        <f t="shared" si="5"/>
        <v>1000</v>
      </c>
      <c r="AE56" s="45">
        <f t="shared" si="5"/>
        <v>1000</v>
      </c>
      <c r="AF56" s="45">
        <f t="shared" si="5"/>
        <v>1000</v>
      </c>
      <c r="AG56" s="45">
        <f t="shared" si="5"/>
        <v>1000</v>
      </c>
      <c r="AH56" s="45">
        <f t="shared" si="5"/>
        <v>1000</v>
      </c>
      <c r="AI56" s="45">
        <f t="shared" si="5"/>
        <v>1000</v>
      </c>
      <c r="AJ56" s="45">
        <f t="shared" si="5"/>
        <v>1000</v>
      </c>
      <c r="AK56" s="45">
        <f t="shared" si="5"/>
        <v>1000</v>
      </c>
      <c r="AL56" s="45">
        <f t="shared" si="5"/>
        <v>1000</v>
      </c>
      <c r="AM56" s="45">
        <f t="shared" si="5"/>
        <v>1000</v>
      </c>
    </row>
    <row r="57" spans="2:39" x14ac:dyDescent="0.25">
      <c r="B57" t="str">
        <f t="shared" si="3"/>
        <v>Materia Prima 10</v>
      </c>
      <c r="C57" s="60">
        <v>60</v>
      </c>
      <c r="D57" s="45">
        <f t="shared" si="4"/>
        <v>12000</v>
      </c>
      <c r="E57" s="45">
        <f t="shared" si="5"/>
        <v>12000</v>
      </c>
      <c r="F57" s="45">
        <f t="shared" si="5"/>
        <v>12000</v>
      </c>
      <c r="G57" s="45">
        <f t="shared" si="5"/>
        <v>12000</v>
      </c>
      <c r="H57" s="45">
        <f t="shared" si="5"/>
        <v>12000</v>
      </c>
      <c r="I57" s="45">
        <f t="shared" si="5"/>
        <v>12000</v>
      </c>
      <c r="J57" s="45">
        <f t="shared" si="5"/>
        <v>12000</v>
      </c>
      <c r="K57" s="45">
        <f t="shared" si="5"/>
        <v>12000</v>
      </c>
      <c r="L57" s="45">
        <f t="shared" si="5"/>
        <v>12000</v>
      </c>
      <c r="M57" s="45">
        <f t="shared" si="5"/>
        <v>12000</v>
      </c>
      <c r="N57" s="45">
        <f t="shared" si="5"/>
        <v>12000</v>
      </c>
      <c r="O57" s="45">
        <f t="shared" si="5"/>
        <v>12000</v>
      </c>
      <c r="P57" s="45">
        <f t="shared" si="5"/>
        <v>12000</v>
      </c>
      <c r="Q57" s="45">
        <f t="shared" si="5"/>
        <v>12000</v>
      </c>
      <c r="R57" s="45">
        <f t="shared" si="5"/>
        <v>12000</v>
      </c>
      <c r="S57" s="45">
        <f t="shared" si="5"/>
        <v>12000</v>
      </c>
      <c r="T57" s="45">
        <f t="shared" si="5"/>
        <v>12000</v>
      </c>
      <c r="U57" s="45">
        <f t="shared" si="5"/>
        <v>12000</v>
      </c>
      <c r="V57" s="45">
        <f t="shared" si="5"/>
        <v>12000</v>
      </c>
      <c r="W57" s="45">
        <f t="shared" si="5"/>
        <v>12000</v>
      </c>
      <c r="X57" s="45">
        <f t="shared" si="5"/>
        <v>12000</v>
      </c>
      <c r="Y57" s="45">
        <f t="shared" si="5"/>
        <v>12000</v>
      </c>
      <c r="Z57" s="45">
        <f t="shared" si="5"/>
        <v>12000</v>
      </c>
      <c r="AA57" s="45">
        <f t="shared" si="5"/>
        <v>12000</v>
      </c>
      <c r="AB57" s="45">
        <f t="shared" si="5"/>
        <v>12000</v>
      </c>
      <c r="AC57" s="45">
        <f t="shared" si="5"/>
        <v>12000</v>
      </c>
      <c r="AD57" s="45">
        <f t="shared" si="5"/>
        <v>12000</v>
      </c>
      <c r="AE57" s="45">
        <f t="shared" si="5"/>
        <v>12000</v>
      </c>
      <c r="AF57" s="45">
        <f t="shared" si="5"/>
        <v>12000</v>
      </c>
      <c r="AG57" s="45">
        <f t="shared" si="5"/>
        <v>12000</v>
      </c>
      <c r="AH57" s="45">
        <f t="shared" si="5"/>
        <v>12000</v>
      </c>
      <c r="AI57" s="45">
        <f t="shared" si="5"/>
        <v>12000</v>
      </c>
      <c r="AJ57" s="45">
        <f t="shared" si="5"/>
        <v>12000</v>
      </c>
      <c r="AK57" s="45">
        <f t="shared" si="5"/>
        <v>12000</v>
      </c>
      <c r="AL57" s="45">
        <f t="shared" si="5"/>
        <v>12000</v>
      </c>
      <c r="AM57" s="45">
        <f t="shared" si="5"/>
        <v>12000</v>
      </c>
    </row>
    <row r="58" spans="2:39" x14ac:dyDescent="0.25">
      <c r="B58" t="str">
        <f t="shared" si="3"/>
        <v>Materia Prima 11</v>
      </c>
      <c r="C58" s="60">
        <v>30</v>
      </c>
      <c r="D58" s="45">
        <f t="shared" si="4"/>
        <v>4000</v>
      </c>
      <c r="E58" s="45">
        <f t="shared" si="5"/>
        <v>4000</v>
      </c>
      <c r="F58" s="45">
        <f t="shared" si="5"/>
        <v>4000</v>
      </c>
      <c r="G58" s="45">
        <f t="shared" si="5"/>
        <v>4000</v>
      </c>
      <c r="H58" s="45">
        <f t="shared" si="5"/>
        <v>4000</v>
      </c>
      <c r="I58" s="45">
        <f t="shared" si="5"/>
        <v>4000</v>
      </c>
      <c r="J58" s="45">
        <f t="shared" si="5"/>
        <v>4000</v>
      </c>
      <c r="K58" s="45">
        <f t="shared" si="5"/>
        <v>4000</v>
      </c>
      <c r="L58" s="45">
        <f t="shared" si="5"/>
        <v>4000</v>
      </c>
      <c r="M58" s="45">
        <f t="shared" si="5"/>
        <v>4000</v>
      </c>
      <c r="N58" s="45">
        <f t="shared" si="5"/>
        <v>4000</v>
      </c>
      <c r="O58" s="45">
        <f t="shared" si="5"/>
        <v>4000</v>
      </c>
      <c r="P58" s="45">
        <f t="shared" si="5"/>
        <v>4000</v>
      </c>
      <c r="Q58" s="45">
        <f t="shared" si="5"/>
        <v>4000</v>
      </c>
      <c r="R58" s="45">
        <f t="shared" si="5"/>
        <v>4000</v>
      </c>
      <c r="S58" s="45">
        <f t="shared" si="5"/>
        <v>4000</v>
      </c>
      <c r="T58" s="45">
        <f t="shared" si="5"/>
        <v>4000</v>
      </c>
      <c r="U58" s="45">
        <f t="shared" si="5"/>
        <v>4000</v>
      </c>
      <c r="V58" s="45">
        <f t="shared" si="5"/>
        <v>4000</v>
      </c>
      <c r="W58" s="45">
        <f t="shared" si="5"/>
        <v>4000</v>
      </c>
      <c r="X58" s="45">
        <f t="shared" si="5"/>
        <v>4000</v>
      </c>
      <c r="Y58" s="45">
        <f t="shared" si="5"/>
        <v>4000</v>
      </c>
      <c r="Z58" s="45">
        <f t="shared" si="5"/>
        <v>4000</v>
      </c>
      <c r="AA58" s="45">
        <f t="shared" si="5"/>
        <v>4000</v>
      </c>
      <c r="AB58" s="45">
        <f t="shared" si="5"/>
        <v>4000</v>
      </c>
      <c r="AC58" s="45">
        <f t="shared" si="5"/>
        <v>4000</v>
      </c>
      <c r="AD58" s="45">
        <f t="shared" si="5"/>
        <v>4000</v>
      </c>
      <c r="AE58" s="45">
        <f t="shared" si="5"/>
        <v>4000</v>
      </c>
      <c r="AF58" s="45">
        <f t="shared" si="5"/>
        <v>4000</v>
      </c>
      <c r="AG58" s="45">
        <f t="shared" si="5"/>
        <v>4000</v>
      </c>
      <c r="AH58" s="45">
        <f t="shared" si="5"/>
        <v>4000</v>
      </c>
      <c r="AI58" s="45">
        <f t="shared" si="5"/>
        <v>4000</v>
      </c>
      <c r="AJ58" s="45">
        <f t="shared" si="5"/>
        <v>4000</v>
      </c>
      <c r="AK58" s="45">
        <f t="shared" si="5"/>
        <v>4000</v>
      </c>
      <c r="AL58" s="45">
        <f t="shared" si="5"/>
        <v>4000</v>
      </c>
      <c r="AM58" s="45">
        <f t="shared" si="5"/>
        <v>4000</v>
      </c>
    </row>
    <row r="59" spans="2:39" x14ac:dyDescent="0.25">
      <c r="B59" t="str">
        <f t="shared" si="3"/>
        <v>Materia Prima 12</v>
      </c>
      <c r="C59" s="60">
        <v>30</v>
      </c>
      <c r="D59" s="45">
        <f t="shared" si="4"/>
        <v>2000</v>
      </c>
      <c r="E59" s="45">
        <f t="shared" si="5"/>
        <v>2000</v>
      </c>
      <c r="F59" s="45">
        <f t="shared" si="5"/>
        <v>2000</v>
      </c>
      <c r="G59" s="45">
        <f t="shared" si="5"/>
        <v>2000</v>
      </c>
      <c r="H59" s="45">
        <f t="shared" si="5"/>
        <v>2000</v>
      </c>
      <c r="I59" s="45">
        <f t="shared" si="5"/>
        <v>2000</v>
      </c>
      <c r="J59" s="45">
        <f t="shared" si="5"/>
        <v>2000</v>
      </c>
      <c r="K59" s="45">
        <f t="shared" si="5"/>
        <v>2000</v>
      </c>
      <c r="L59" s="45">
        <f t="shared" si="5"/>
        <v>2000</v>
      </c>
      <c r="M59" s="45">
        <f t="shared" si="5"/>
        <v>2000</v>
      </c>
      <c r="N59" s="45">
        <f t="shared" si="5"/>
        <v>2000</v>
      </c>
      <c r="O59" s="45">
        <f t="shared" si="5"/>
        <v>2000</v>
      </c>
      <c r="P59" s="45">
        <f t="shared" si="5"/>
        <v>2000</v>
      </c>
      <c r="Q59" s="45">
        <f t="shared" si="5"/>
        <v>2000</v>
      </c>
      <c r="R59" s="45">
        <f t="shared" si="5"/>
        <v>2000</v>
      </c>
      <c r="S59" s="45">
        <f t="shared" si="5"/>
        <v>2000</v>
      </c>
      <c r="T59" s="45">
        <f t="shared" si="5"/>
        <v>2000</v>
      </c>
      <c r="U59" s="45">
        <f t="shared" si="5"/>
        <v>2000</v>
      </c>
      <c r="V59" s="45">
        <f t="shared" si="5"/>
        <v>2000</v>
      </c>
      <c r="W59" s="45">
        <f t="shared" si="5"/>
        <v>2000</v>
      </c>
      <c r="X59" s="45">
        <f t="shared" si="5"/>
        <v>2000</v>
      </c>
      <c r="Y59" s="45">
        <f t="shared" si="5"/>
        <v>2000</v>
      </c>
      <c r="Z59" s="45">
        <f t="shared" si="5"/>
        <v>2000</v>
      </c>
      <c r="AA59" s="45">
        <f t="shared" si="5"/>
        <v>2000</v>
      </c>
      <c r="AB59" s="45">
        <f t="shared" si="5"/>
        <v>2000</v>
      </c>
      <c r="AC59" s="45">
        <f t="shared" si="5"/>
        <v>2000</v>
      </c>
      <c r="AD59" s="45">
        <f t="shared" si="5"/>
        <v>2000</v>
      </c>
      <c r="AE59" s="45">
        <f t="shared" si="5"/>
        <v>2000</v>
      </c>
      <c r="AF59" s="45">
        <f t="shared" si="5"/>
        <v>2000</v>
      </c>
      <c r="AG59" s="45">
        <f t="shared" si="5"/>
        <v>2000</v>
      </c>
      <c r="AH59" s="45">
        <f t="shared" si="5"/>
        <v>2000</v>
      </c>
      <c r="AI59" s="45">
        <f t="shared" si="5"/>
        <v>2000</v>
      </c>
      <c r="AJ59" s="45">
        <f t="shared" si="5"/>
        <v>2000</v>
      </c>
      <c r="AK59" s="45">
        <f t="shared" si="5"/>
        <v>2000</v>
      </c>
      <c r="AL59" s="45">
        <f t="shared" si="5"/>
        <v>2000</v>
      </c>
      <c r="AM59" s="45">
        <f t="shared" si="5"/>
        <v>2000</v>
      </c>
    </row>
    <row r="60" spans="2:39" x14ac:dyDescent="0.25">
      <c r="B60" t="str">
        <f t="shared" si="3"/>
        <v>Materia Prima 13</v>
      </c>
      <c r="C60" s="60">
        <v>30</v>
      </c>
      <c r="D60" s="45">
        <f t="shared" si="4"/>
        <v>2000</v>
      </c>
      <c r="E60" s="45">
        <f t="shared" si="5"/>
        <v>2000</v>
      </c>
      <c r="F60" s="45">
        <f t="shared" si="5"/>
        <v>2000</v>
      </c>
      <c r="G60" s="45">
        <f t="shared" si="5"/>
        <v>2000</v>
      </c>
      <c r="H60" s="45">
        <f t="shared" si="5"/>
        <v>2000</v>
      </c>
      <c r="I60" s="45">
        <f t="shared" si="5"/>
        <v>2000</v>
      </c>
      <c r="J60" s="45">
        <f t="shared" si="5"/>
        <v>2000</v>
      </c>
      <c r="K60" s="45">
        <f t="shared" si="5"/>
        <v>2000</v>
      </c>
      <c r="L60" s="45">
        <f t="shared" si="5"/>
        <v>2000</v>
      </c>
      <c r="M60" s="45">
        <f t="shared" si="5"/>
        <v>2000</v>
      </c>
      <c r="N60" s="45">
        <f t="shared" si="5"/>
        <v>2000</v>
      </c>
      <c r="O60" s="45">
        <f t="shared" si="5"/>
        <v>2000</v>
      </c>
      <c r="P60" s="45">
        <f t="shared" si="5"/>
        <v>2000</v>
      </c>
      <c r="Q60" s="45">
        <f t="shared" si="5"/>
        <v>2000</v>
      </c>
      <c r="R60" s="45">
        <f t="shared" si="5"/>
        <v>2000</v>
      </c>
      <c r="S60" s="45">
        <f t="shared" si="5"/>
        <v>2000</v>
      </c>
      <c r="T60" s="45">
        <f t="shared" si="5"/>
        <v>2000</v>
      </c>
      <c r="U60" s="45">
        <f t="shared" si="5"/>
        <v>2000</v>
      </c>
      <c r="V60" s="45">
        <f t="shared" si="5"/>
        <v>2000</v>
      </c>
      <c r="W60" s="45">
        <f t="shared" si="5"/>
        <v>2000</v>
      </c>
      <c r="X60" s="45">
        <f t="shared" si="5"/>
        <v>2000</v>
      </c>
      <c r="Y60" s="45">
        <f t="shared" si="5"/>
        <v>2000</v>
      </c>
      <c r="Z60" s="45">
        <f t="shared" si="5"/>
        <v>2000</v>
      </c>
      <c r="AA60" s="45">
        <f t="shared" si="5"/>
        <v>2000</v>
      </c>
      <c r="AB60" s="45">
        <f t="shared" si="5"/>
        <v>2000</v>
      </c>
      <c r="AC60" s="45">
        <f t="shared" si="5"/>
        <v>2000</v>
      </c>
      <c r="AD60" s="45">
        <f t="shared" si="5"/>
        <v>2000</v>
      </c>
      <c r="AE60" s="45">
        <f t="shared" si="5"/>
        <v>2000</v>
      </c>
      <c r="AF60" s="45">
        <f t="shared" si="5"/>
        <v>2000</v>
      </c>
      <c r="AG60" s="45">
        <f t="shared" si="5"/>
        <v>2000</v>
      </c>
      <c r="AH60" s="45">
        <f t="shared" si="5"/>
        <v>2000</v>
      </c>
      <c r="AI60" s="45">
        <f t="shared" si="5"/>
        <v>2000</v>
      </c>
      <c r="AJ60" s="45">
        <f t="shared" si="5"/>
        <v>2000</v>
      </c>
      <c r="AK60" s="45">
        <f t="shared" si="5"/>
        <v>2000</v>
      </c>
      <c r="AL60" s="45">
        <f t="shared" si="5"/>
        <v>2000</v>
      </c>
      <c r="AM60" s="45">
        <f t="shared" si="5"/>
        <v>2000</v>
      </c>
    </row>
    <row r="61" spans="2:39" x14ac:dyDescent="0.25">
      <c r="B61" t="str">
        <f t="shared" si="3"/>
        <v>Materia Prima 14</v>
      </c>
      <c r="C61" s="60">
        <v>30</v>
      </c>
      <c r="D61" s="45">
        <f t="shared" si="4"/>
        <v>500</v>
      </c>
      <c r="E61" s="45">
        <f t="shared" si="5"/>
        <v>500</v>
      </c>
      <c r="F61" s="45">
        <f t="shared" si="5"/>
        <v>500</v>
      </c>
      <c r="G61" s="45">
        <f t="shared" si="5"/>
        <v>500</v>
      </c>
      <c r="H61" s="45">
        <f t="shared" si="5"/>
        <v>500</v>
      </c>
      <c r="I61" s="45">
        <f t="shared" si="5"/>
        <v>500</v>
      </c>
      <c r="J61" s="45">
        <f t="shared" si="5"/>
        <v>500</v>
      </c>
      <c r="K61" s="45">
        <f t="shared" si="5"/>
        <v>500</v>
      </c>
      <c r="L61" s="45">
        <f t="shared" si="5"/>
        <v>500</v>
      </c>
      <c r="M61" s="45">
        <f t="shared" si="5"/>
        <v>500</v>
      </c>
      <c r="N61" s="45">
        <f t="shared" si="5"/>
        <v>500</v>
      </c>
      <c r="O61" s="45">
        <f t="shared" si="5"/>
        <v>500</v>
      </c>
      <c r="P61" s="45">
        <f t="shared" si="5"/>
        <v>500</v>
      </c>
      <c r="Q61" s="45">
        <f t="shared" si="5"/>
        <v>500</v>
      </c>
      <c r="R61" s="45">
        <f t="shared" si="5"/>
        <v>500</v>
      </c>
      <c r="S61" s="45">
        <f t="shared" si="5"/>
        <v>500</v>
      </c>
      <c r="T61" s="45">
        <f t="shared" si="5"/>
        <v>500</v>
      </c>
      <c r="U61" s="45">
        <f t="shared" si="5"/>
        <v>500</v>
      </c>
      <c r="V61" s="45">
        <f t="shared" si="5"/>
        <v>500</v>
      </c>
      <c r="W61" s="45">
        <f t="shared" si="5"/>
        <v>500</v>
      </c>
      <c r="X61" s="45">
        <f t="shared" si="5"/>
        <v>500</v>
      </c>
      <c r="Y61" s="45">
        <f t="shared" si="5"/>
        <v>500</v>
      </c>
      <c r="Z61" s="45">
        <f t="shared" si="5"/>
        <v>500</v>
      </c>
      <c r="AA61" s="45">
        <f t="shared" si="5"/>
        <v>500</v>
      </c>
      <c r="AB61" s="45">
        <f t="shared" si="5"/>
        <v>500</v>
      </c>
      <c r="AC61" s="45">
        <f t="shared" si="5"/>
        <v>500</v>
      </c>
      <c r="AD61" s="45">
        <f t="shared" si="5"/>
        <v>500</v>
      </c>
      <c r="AE61" s="45">
        <f t="shared" si="5"/>
        <v>500</v>
      </c>
      <c r="AF61" s="45">
        <f t="shared" si="5"/>
        <v>500</v>
      </c>
      <c r="AG61" s="45">
        <f t="shared" si="5"/>
        <v>500</v>
      </c>
      <c r="AH61" s="45">
        <f t="shared" si="5"/>
        <v>500</v>
      </c>
      <c r="AI61" s="45">
        <f t="shared" si="5"/>
        <v>500</v>
      </c>
      <c r="AJ61" s="45">
        <f t="shared" si="5"/>
        <v>500</v>
      </c>
      <c r="AK61" s="45">
        <f t="shared" si="5"/>
        <v>500</v>
      </c>
      <c r="AL61" s="45">
        <f t="shared" si="5"/>
        <v>500</v>
      </c>
      <c r="AM61" s="45">
        <f t="shared" si="5"/>
        <v>500</v>
      </c>
    </row>
    <row r="62" spans="2:39" x14ac:dyDescent="0.25">
      <c r="B62" t="str">
        <f t="shared" si="3"/>
        <v>Materia Prima 15</v>
      </c>
      <c r="C62" s="60">
        <v>30</v>
      </c>
      <c r="D62" s="45">
        <f t="shared" si="4"/>
        <v>500</v>
      </c>
      <c r="E62" s="45">
        <f t="shared" si="5"/>
        <v>500</v>
      </c>
      <c r="F62" s="45">
        <f t="shared" si="5"/>
        <v>500</v>
      </c>
      <c r="G62" s="45">
        <f t="shared" si="5"/>
        <v>500</v>
      </c>
      <c r="H62" s="45">
        <f t="shared" si="5"/>
        <v>500</v>
      </c>
      <c r="I62" s="45">
        <f t="shared" si="5"/>
        <v>500</v>
      </c>
      <c r="J62" s="45">
        <f t="shared" si="5"/>
        <v>500</v>
      </c>
      <c r="K62" s="45">
        <f t="shared" si="5"/>
        <v>500</v>
      </c>
      <c r="L62" s="45">
        <f t="shared" si="5"/>
        <v>500</v>
      </c>
      <c r="M62" s="45">
        <f t="shared" si="5"/>
        <v>500</v>
      </c>
      <c r="N62" s="45">
        <f t="shared" si="5"/>
        <v>500</v>
      </c>
      <c r="O62" s="45">
        <f t="shared" si="5"/>
        <v>500</v>
      </c>
      <c r="P62" s="45">
        <f t="shared" si="5"/>
        <v>500</v>
      </c>
      <c r="Q62" s="45">
        <f t="shared" si="5"/>
        <v>500</v>
      </c>
      <c r="R62" s="45">
        <f t="shared" si="5"/>
        <v>500</v>
      </c>
      <c r="S62" s="45">
        <f t="shared" si="5"/>
        <v>500</v>
      </c>
      <c r="T62" s="45">
        <f t="shared" si="5"/>
        <v>500</v>
      </c>
      <c r="U62" s="45">
        <f t="shared" si="5"/>
        <v>500</v>
      </c>
      <c r="V62" s="45">
        <f t="shared" si="5"/>
        <v>500</v>
      </c>
      <c r="W62" s="45">
        <f t="shared" si="5"/>
        <v>500</v>
      </c>
      <c r="X62" s="45">
        <f t="shared" si="5"/>
        <v>500</v>
      </c>
      <c r="Y62" s="45">
        <f t="shared" si="5"/>
        <v>500</v>
      </c>
      <c r="Z62" s="45">
        <f t="shared" si="5"/>
        <v>500</v>
      </c>
      <c r="AA62" s="45">
        <f t="shared" si="5"/>
        <v>500</v>
      </c>
      <c r="AB62" s="45">
        <f t="shared" si="5"/>
        <v>500</v>
      </c>
      <c r="AC62" s="45">
        <f t="shared" si="5"/>
        <v>500</v>
      </c>
      <c r="AD62" s="45">
        <f t="shared" si="5"/>
        <v>500</v>
      </c>
      <c r="AE62" s="45">
        <f t="shared" si="5"/>
        <v>500</v>
      </c>
      <c r="AF62" s="45">
        <f t="shared" si="5"/>
        <v>500</v>
      </c>
      <c r="AG62" s="45">
        <f t="shared" si="5"/>
        <v>500</v>
      </c>
      <c r="AH62" s="45">
        <f t="shared" si="5"/>
        <v>500</v>
      </c>
      <c r="AI62" s="45">
        <f t="shared" si="5"/>
        <v>500</v>
      </c>
      <c r="AJ62" s="45">
        <f t="shared" si="5"/>
        <v>500</v>
      </c>
      <c r="AK62" s="45">
        <f t="shared" si="5"/>
        <v>500</v>
      </c>
      <c r="AL62" s="45">
        <f t="shared" si="5"/>
        <v>500</v>
      </c>
      <c r="AM62" s="45">
        <f t="shared" si="5"/>
        <v>500</v>
      </c>
    </row>
    <row r="63" spans="2:39" x14ac:dyDescent="0.25">
      <c r="B63" t="str">
        <f t="shared" si="3"/>
        <v>Materia Prima 16</v>
      </c>
      <c r="C63" s="60">
        <v>30</v>
      </c>
      <c r="D63" s="45">
        <f t="shared" si="4"/>
        <v>500</v>
      </c>
      <c r="E63" s="45">
        <f t="shared" ref="E63:AM67" si="6">+($C63/30)*E41</f>
        <v>500</v>
      </c>
      <c r="F63" s="45">
        <f t="shared" si="6"/>
        <v>500</v>
      </c>
      <c r="G63" s="45">
        <f t="shared" si="6"/>
        <v>500</v>
      </c>
      <c r="H63" s="45">
        <f t="shared" si="6"/>
        <v>500</v>
      </c>
      <c r="I63" s="45">
        <f t="shared" si="6"/>
        <v>500</v>
      </c>
      <c r="J63" s="45">
        <f t="shared" si="6"/>
        <v>500</v>
      </c>
      <c r="K63" s="45">
        <f t="shared" si="6"/>
        <v>500</v>
      </c>
      <c r="L63" s="45">
        <f t="shared" si="6"/>
        <v>500</v>
      </c>
      <c r="M63" s="45">
        <f t="shared" si="6"/>
        <v>500</v>
      </c>
      <c r="N63" s="45">
        <f t="shared" si="6"/>
        <v>500</v>
      </c>
      <c r="O63" s="45">
        <f t="shared" si="6"/>
        <v>500</v>
      </c>
      <c r="P63" s="45">
        <f t="shared" si="6"/>
        <v>500</v>
      </c>
      <c r="Q63" s="45">
        <f t="shared" si="6"/>
        <v>500</v>
      </c>
      <c r="R63" s="45">
        <f t="shared" si="6"/>
        <v>500</v>
      </c>
      <c r="S63" s="45">
        <f t="shared" si="6"/>
        <v>500</v>
      </c>
      <c r="T63" s="45">
        <f t="shared" si="6"/>
        <v>500</v>
      </c>
      <c r="U63" s="45">
        <f t="shared" si="6"/>
        <v>500</v>
      </c>
      <c r="V63" s="45">
        <f t="shared" si="6"/>
        <v>500</v>
      </c>
      <c r="W63" s="45">
        <f t="shared" si="6"/>
        <v>500</v>
      </c>
      <c r="X63" s="45">
        <f t="shared" si="6"/>
        <v>500</v>
      </c>
      <c r="Y63" s="45">
        <f t="shared" si="6"/>
        <v>500</v>
      </c>
      <c r="Z63" s="45">
        <f t="shared" si="6"/>
        <v>500</v>
      </c>
      <c r="AA63" s="45">
        <f t="shared" si="6"/>
        <v>500</v>
      </c>
      <c r="AB63" s="45">
        <f t="shared" si="6"/>
        <v>500</v>
      </c>
      <c r="AC63" s="45">
        <f t="shared" si="6"/>
        <v>500</v>
      </c>
      <c r="AD63" s="45">
        <f t="shared" si="6"/>
        <v>500</v>
      </c>
      <c r="AE63" s="45">
        <f t="shared" si="6"/>
        <v>500</v>
      </c>
      <c r="AF63" s="45">
        <f t="shared" si="6"/>
        <v>500</v>
      </c>
      <c r="AG63" s="45">
        <f t="shared" si="6"/>
        <v>500</v>
      </c>
      <c r="AH63" s="45">
        <f t="shared" si="6"/>
        <v>500</v>
      </c>
      <c r="AI63" s="45">
        <f t="shared" si="6"/>
        <v>500</v>
      </c>
      <c r="AJ63" s="45">
        <f t="shared" si="6"/>
        <v>500</v>
      </c>
      <c r="AK63" s="45">
        <f t="shared" si="6"/>
        <v>500</v>
      </c>
      <c r="AL63" s="45">
        <f t="shared" si="6"/>
        <v>500</v>
      </c>
      <c r="AM63" s="45">
        <f t="shared" si="6"/>
        <v>500</v>
      </c>
    </row>
    <row r="64" spans="2:39" x14ac:dyDescent="0.25">
      <c r="B64" t="str">
        <f t="shared" si="3"/>
        <v>Materia Prima 17</v>
      </c>
      <c r="C64" s="60">
        <v>30</v>
      </c>
      <c r="D64" s="45">
        <f t="shared" si="4"/>
        <v>500</v>
      </c>
      <c r="E64" s="45">
        <f t="shared" si="6"/>
        <v>500</v>
      </c>
      <c r="F64" s="45">
        <f t="shared" si="6"/>
        <v>500</v>
      </c>
      <c r="G64" s="45">
        <f t="shared" si="6"/>
        <v>500</v>
      </c>
      <c r="H64" s="45">
        <f t="shared" si="6"/>
        <v>500</v>
      </c>
      <c r="I64" s="45">
        <f t="shared" si="6"/>
        <v>500</v>
      </c>
      <c r="J64" s="45">
        <f t="shared" si="6"/>
        <v>500</v>
      </c>
      <c r="K64" s="45">
        <f t="shared" si="6"/>
        <v>500</v>
      </c>
      <c r="L64" s="45">
        <f t="shared" si="6"/>
        <v>500</v>
      </c>
      <c r="M64" s="45">
        <f t="shared" si="6"/>
        <v>500</v>
      </c>
      <c r="N64" s="45">
        <f t="shared" si="6"/>
        <v>500</v>
      </c>
      <c r="O64" s="45">
        <f t="shared" si="6"/>
        <v>500</v>
      </c>
      <c r="P64" s="45">
        <f t="shared" si="6"/>
        <v>500</v>
      </c>
      <c r="Q64" s="45">
        <f t="shared" si="6"/>
        <v>500</v>
      </c>
      <c r="R64" s="45">
        <f t="shared" si="6"/>
        <v>500</v>
      </c>
      <c r="S64" s="45">
        <f t="shared" si="6"/>
        <v>500</v>
      </c>
      <c r="T64" s="45">
        <f t="shared" si="6"/>
        <v>500</v>
      </c>
      <c r="U64" s="45">
        <f t="shared" si="6"/>
        <v>500</v>
      </c>
      <c r="V64" s="45">
        <f t="shared" si="6"/>
        <v>500</v>
      </c>
      <c r="W64" s="45">
        <f t="shared" si="6"/>
        <v>500</v>
      </c>
      <c r="X64" s="45">
        <f t="shared" si="6"/>
        <v>500</v>
      </c>
      <c r="Y64" s="45">
        <f t="shared" si="6"/>
        <v>500</v>
      </c>
      <c r="Z64" s="45">
        <f t="shared" si="6"/>
        <v>500</v>
      </c>
      <c r="AA64" s="45">
        <f t="shared" si="6"/>
        <v>500</v>
      </c>
      <c r="AB64" s="45">
        <f t="shared" si="6"/>
        <v>500</v>
      </c>
      <c r="AC64" s="45">
        <f t="shared" si="6"/>
        <v>500</v>
      </c>
      <c r="AD64" s="45">
        <f t="shared" si="6"/>
        <v>500</v>
      </c>
      <c r="AE64" s="45">
        <f t="shared" si="6"/>
        <v>500</v>
      </c>
      <c r="AF64" s="45">
        <f t="shared" si="6"/>
        <v>500</v>
      </c>
      <c r="AG64" s="45">
        <f t="shared" si="6"/>
        <v>500</v>
      </c>
      <c r="AH64" s="45">
        <f t="shared" si="6"/>
        <v>500</v>
      </c>
      <c r="AI64" s="45">
        <f t="shared" si="6"/>
        <v>500</v>
      </c>
      <c r="AJ64" s="45">
        <f t="shared" si="6"/>
        <v>500</v>
      </c>
      <c r="AK64" s="45">
        <f t="shared" si="6"/>
        <v>500</v>
      </c>
      <c r="AL64" s="45">
        <f t="shared" si="6"/>
        <v>500</v>
      </c>
      <c r="AM64" s="45">
        <f t="shared" si="6"/>
        <v>500</v>
      </c>
    </row>
    <row r="65" spans="2:39" x14ac:dyDescent="0.25">
      <c r="B65" t="str">
        <f t="shared" si="3"/>
        <v>Materia Prima 18</v>
      </c>
      <c r="C65" s="60">
        <v>30</v>
      </c>
      <c r="D65" s="45">
        <f t="shared" si="4"/>
        <v>5000</v>
      </c>
      <c r="E65" s="45">
        <f t="shared" si="6"/>
        <v>5000</v>
      </c>
      <c r="F65" s="45">
        <f t="shared" si="6"/>
        <v>5000</v>
      </c>
      <c r="G65" s="45">
        <f t="shared" si="6"/>
        <v>5000</v>
      </c>
      <c r="H65" s="45">
        <f t="shared" si="6"/>
        <v>5000</v>
      </c>
      <c r="I65" s="45">
        <f t="shared" si="6"/>
        <v>5000</v>
      </c>
      <c r="J65" s="45">
        <f t="shared" si="6"/>
        <v>5000</v>
      </c>
      <c r="K65" s="45">
        <f t="shared" si="6"/>
        <v>5000</v>
      </c>
      <c r="L65" s="45">
        <f t="shared" si="6"/>
        <v>5000</v>
      </c>
      <c r="M65" s="45">
        <f t="shared" si="6"/>
        <v>5000</v>
      </c>
      <c r="N65" s="45">
        <f t="shared" si="6"/>
        <v>5000</v>
      </c>
      <c r="O65" s="45">
        <f t="shared" si="6"/>
        <v>5000</v>
      </c>
      <c r="P65" s="45">
        <f t="shared" si="6"/>
        <v>5000</v>
      </c>
      <c r="Q65" s="45">
        <f t="shared" si="6"/>
        <v>5000</v>
      </c>
      <c r="R65" s="45">
        <f t="shared" si="6"/>
        <v>5000</v>
      </c>
      <c r="S65" s="45">
        <f t="shared" si="6"/>
        <v>5000</v>
      </c>
      <c r="T65" s="45">
        <f t="shared" si="6"/>
        <v>5000</v>
      </c>
      <c r="U65" s="45">
        <f t="shared" si="6"/>
        <v>5000</v>
      </c>
      <c r="V65" s="45">
        <f t="shared" si="6"/>
        <v>5000</v>
      </c>
      <c r="W65" s="45">
        <f t="shared" si="6"/>
        <v>5000</v>
      </c>
      <c r="X65" s="45">
        <f t="shared" si="6"/>
        <v>5000</v>
      </c>
      <c r="Y65" s="45">
        <f t="shared" si="6"/>
        <v>5000</v>
      </c>
      <c r="Z65" s="45">
        <f t="shared" si="6"/>
        <v>5000</v>
      </c>
      <c r="AA65" s="45">
        <f t="shared" si="6"/>
        <v>5000</v>
      </c>
      <c r="AB65" s="45">
        <f t="shared" si="6"/>
        <v>5000</v>
      </c>
      <c r="AC65" s="45">
        <f t="shared" si="6"/>
        <v>5000</v>
      </c>
      <c r="AD65" s="45">
        <f t="shared" si="6"/>
        <v>5000</v>
      </c>
      <c r="AE65" s="45">
        <f t="shared" si="6"/>
        <v>5000</v>
      </c>
      <c r="AF65" s="45">
        <f t="shared" si="6"/>
        <v>5000</v>
      </c>
      <c r="AG65" s="45">
        <f t="shared" si="6"/>
        <v>5000</v>
      </c>
      <c r="AH65" s="45">
        <f t="shared" si="6"/>
        <v>5000</v>
      </c>
      <c r="AI65" s="45">
        <f t="shared" si="6"/>
        <v>5000</v>
      </c>
      <c r="AJ65" s="45">
        <f t="shared" si="6"/>
        <v>5000</v>
      </c>
      <c r="AK65" s="45">
        <f t="shared" si="6"/>
        <v>5000</v>
      </c>
      <c r="AL65" s="45">
        <f t="shared" si="6"/>
        <v>5000</v>
      </c>
      <c r="AM65" s="45">
        <f t="shared" si="6"/>
        <v>5000</v>
      </c>
    </row>
    <row r="66" spans="2:39" x14ac:dyDescent="0.25">
      <c r="B66" t="str">
        <f t="shared" si="3"/>
        <v>Materia Prima 19</v>
      </c>
      <c r="C66" s="60">
        <v>30</v>
      </c>
      <c r="D66" s="45">
        <f t="shared" si="4"/>
        <v>3000</v>
      </c>
      <c r="E66" s="45">
        <f t="shared" si="6"/>
        <v>3000</v>
      </c>
      <c r="F66" s="45">
        <f t="shared" si="6"/>
        <v>3000</v>
      </c>
      <c r="G66" s="45">
        <f t="shared" si="6"/>
        <v>3000</v>
      </c>
      <c r="H66" s="45">
        <f t="shared" si="6"/>
        <v>3000</v>
      </c>
      <c r="I66" s="45">
        <f t="shared" si="6"/>
        <v>3000</v>
      </c>
      <c r="J66" s="45">
        <f t="shared" si="6"/>
        <v>3000</v>
      </c>
      <c r="K66" s="45">
        <f t="shared" si="6"/>
        <v>3000</v>
      </c>
      <c r="L66" s="45">
        <f t="shared" si="6"/>
        <v>3000</v>
      </c>
      <c r="M66" s="45">
        <f t="shared" si="6"/>
        <v>3000</v>
      </c>
      <c r="N66" s="45">
        <f t="shared" si="6"/>
        <v>3000</v>
      </c>
      <c r="O66" s="45">
        <f t="shared" si="6"/>
        <v>3000</v>
      </c>
      <c r="P66" s="45">
        <f t="shared" si="6"/>
        <v>3000</v>
      </c>
      <c r="Q66" s="45">
        <f t="shared" si="6"/>
        <v>3000</v>
      </c>
      <c r="R66" s="45">
        <f t="shared" si="6"/>
        <v>3000</v>
      </c>
      <c r="S66" s="45">
        <f t="shared" si="6"/>
        <v>3000</v>
      </c>
      <c r="T66" s="45">
        <f t="shared" si="6"/>
        <v>3000</v>
      </c>
      <c r="U66" s="45">
        <f t="shared" si="6"/>
        <v>3000</v>
      </c>
      <c r="V66" s="45">
        <f t="shared" si="6"/>
        <v>3000</v>
      </c>
      <c r="W66" s="45">
        <f t="shared" si="6"/>
        <v>3000</v>
      </c>
      <c r="X66" s="45">
        <f t="shared" si="6"/>
        <v>3000</v>
      </c>
      <c r="Y66" s="45">
        <f t="shared" si="6"/>
        <v>3000</v>
      </c>
      <c r="Z66" s="45">
        <f t="shared" si="6"/>
        <v>3000</v>
      </c>
      <c r="AA66" s="45">
        <f t="shared" si="6"/>
        <v>3000</v>
      </c>
      <c r="AB66" s="45">
        <f t="shared" si="6"/>
        <v>3000</v>
      </c>
      <c r="AC66" s="45">
        <f t="shared" si="6"/>
        <v>3000</v>
      </c>
      <c r="AD66" s="45">
        <f t="shared" si="6"/>
        <v>3000</v>
      </c>
      <c r="AE66" s="45">
        <f t="shared" si="6"/>
        <v>3000</v>
      </c>
      <c r="AF66" s="45">
        <f t="shared" si="6"/>
        <v>3000</v>
      </c>
      <c r="AG66" s="45">
        <f t="shared" si="6"/>
        <v>3000</v>
      </c>
      <c r="AH66" s="45">
        <f t="shared" si="6"/>
        <v>3000</v>
      </c>
      <c r="AI66" s="45">
        <f t="shared" si="6"/>
        <v>3000</v>
      </c>
      <c r="AJ66" s="45">
        <f t="shared" si="6"/>
        <v>3000</v>
      </c>
      <c r="AK66" s="45">
        <f t="shared" si="6"/>
        <v>3000</v>
      </c>
      <c r="AL66" s="45">
        <f t="shared" si="6"/>
        <v>3000</v>
      </c>
      <c r="AM66" s="45">
        <f t="shared" si="6"/>
        <v>3000</v>
      </c>
    </row>
    <row r="67" spans="2:39" x14ac:dyDescent="0.25">
      <c r="B67" t="str">
        <f t="shared" si="3"/>
        <v>Materia Prima 20</v>
      </c>
      <c r="C67" s="60">
        <v>30</v>
      </c>
      <c r="D67" s="45">
        <f t="shared" si="4"/>
        <v>7000</v>
      </c>
      <c r="E67" s="45">
        <f t="shared" si="6"/>
        <v>7000</v>
      </c>
      <c r="F67" s="45">
        <f t="shared" si="6"/>
        <v>7000</v>
      </c>
      <c r="G67" s="45">
        <f t="shared" si="6"/>
        <v>7000</v>
      </c>
      <c r="H67" s="45">
        <f t="shared" si="6"/>
        <v>7000</v>
      </c>
      <c r="I67" s="45">
        <f t="shared" si="6"/>
        <v>7000</v>
      </c>
      <c r="J67" s="45">
        <f t="shared" si="6"/>
        <v>7000</v>
      </c>
      <c r="K67" s="45">
        <f t="shared" si="6"/>
        <v>7000</v>
      </c>
      <c r="L67" s="45">
        <f t="shared" si="6"/>
        <v>7000</v>
      </c>
      <c r="M67" s="45">
        <f t="shared" si="6"/>
        <v>7000</v>
      </c>
      <c r="N67" s="45">
        <f t="shared" si="6"/>
        <v>7000</v>
      </c>
      <c r="O67" s="45">
        <f t="shared" si="6"/>
        <v>7000</v>
      </c>
      <c r="P67" s="45">
        <f t="shared" si="6"/>
        <v>7000</v>
      </c>
      <c r="Q67" s="45">
        <f t="shared" si="6"/>
        <v>7000</v>
      </c>
      <c r="R67" s="45">
        <f t="shared" si="6"/>
        <v>7000</v>
      </c>
      <c r="S67" s="45">
        <f t="shared" si="6"/>
        <v>7000</v>
      </c>
      <c r="T67" s="45">
        <f t="shared" si="6"/>
        <v>7000</v>
      </c>
      <c r="U67" s="45">
        <f t="shared" si="6"/>
        <v>7000</v>
      </c>
      <c r="V67" s="45">
        <f t="shared" si="6"/>
        <v>7000</v>
      </c>
      <c r="W67" s="45">
        <f t="shared" si="6"/>
        <v>7000</v>
      </c>
      <c r="X67" s="45">
        <f t="shared" si="6"/>
        <v>7000</v>
      </c>
      <c r="Y67" s="45">
        <f t="shared" si="6"/>
        <v>7000</v>
      </c>
      <c r="Z67" s="45">
        <f t="shared" si="6"/>
        <v>7000</v>
      </c>
      <c r="AA67" s="45">
        <f t="shared" si="6"/>
        <v>7000</v>
      </c>
      <c r="AB67" s="45">
        <f t="shared" si="6"/>
        <v>7000</v>
      </c>
      <c r="AC67" s="45">
        <f t="shared" si="6"/>
        <v>7000</v>
      </c>
      <c r="AD67" s="45">
        <f t="shared" si="6"/>
        <v>7000</v>
      </c>
      <c r="AE67" s="45">
        <f t="shared" si="6"/>
        <v>7000</v>
      </c>
      <c r="AF67" s="45">
        <f t="shared" si="6"/>
        <v>7000</v>
      </c>
      <c r="AG67" s="45">
        <f t="shared" si="6"/>
        <v>7000</v>
      </c>
      <c r="AH67" s="45">
        <f t="shared" si="6"/>
        <v>7000</v>
      </c>
      <c r="AI67" s="45">
        <f t="shared" si="6"/>
        <v>7000</v>
      </c>
      <c r="AJ67" s="45">
        <f t="shared" si="6"/>
        <v>7000</v>
      </c>
      <c r="AK67" s="45">
        <f t="shared" si="6"/>
        <v>7000</v>
      </c>
      <c r="AL67" s="45">
        <f t="shared" si="6"/>
        <v>7000</v>
      </c>
      <c r="AM67" s="45">
        <f t="shared" si="6"/>
        <v>7000</v>
      </c>
    </row>
    <row r="69" spans="2:39" x14ac:dyDescent="0.25">
      <c r="B69" s="20" t="s">
        <v>205</v>
      </c>
      <c r="C69" s="20"/>
      <c r="D69" s="33">
        <f>+CEm!B2</f>
        <v>41640</v>
      </c>
      <c r="E69" s="33">
        <f>+CEm!C2</f>
        <v>41698</v>
      </c>
      <c r="F69" s="33">
        <f>+CEm!D2</f>
        <v>41729</v>
      </c>
      <c r="G69" s="33">
        <f>+CEm!E2</f>
        <v>41759</v>
      </c>
      <c r="H69" s="33">
        <f>+CEm!F2</f>
        <v>41790</v>
      </c>
      <c r="I69" s="33">
        <f>+CEm!G2</f>
        <v>41820</v>
      </c>
      <c r="J69" s="33">
        <f>+CEm!H2</f>
        <v>41851</v>
      </c>
      <c r="K69" s="33">
        <f>+CEm!I2</f>
        <v>41882</v>
      </c>
      <c r="L69" s="33">
        <f>+CEm!J2</f>
        <v>41912</v>
      </c>
      <c r="M69" s="33">
        <f>+CEm!K2</f>
        <v>41943</v>
      </c>
      <c r="N69" s="33">
        <f>+CEm!L2</f>
        <v>41973</v>
      </c>
      <c r="O69" s="33">
        <f>+CEm!M2</f>
        <v>42004</v>
      </c>
      <c r="P69" s="33">
        <f>+CEm!N2</f>
        <v>42035</v>
      </c>
      <c r="Q69" s="33">
        <f>+CEm!O2</f>
        <v>42063</v>
      </c>
      <c r="R69" s="33">
        <f>+CEm!P2</f>
        <v>42094</v>
      </c>
      <c r="S69" s="33">
        <f>+CEm!Q2</f>
        <v>42124</v>
      </c>
      <c r="T69" s="33">
        <f>+CEm!R2</f>
        <v>42155</v>
      </c>
      <c r="U69" s="33">
        <f>+CEm!S2</f>
        <v>42185</v>
      </c>
      <c r="V69" s="33">
        <f>+CEm!T2</f>
        <v>42216</v>
      </c>
      <c r="W69" s="33">
        <f>+CEm!U2</f>
        <v>42247</v>
      </c>
      <c r="X69" s="33">
        <f>+CEm!V2</f>
        <v>42277</v>
      </c>
      <c r="Y69" s="33">
        <f>+CEm!W2</f>
        <v>42308</v>
      </c>
      <c r="Z69" s="33">
        <f>+CEm!X2</f>
        <v>42338</v>
      </c>
      <c r="AA69" s="33">
        <f>+CEm!Y2</f>
        <v>42369</v>
      </c>
      <c r="AB69" s="33">
        <f>+CEm!Z2</f>
        <v>42400</v>
      </c>
      <c r="AC69" s="33">
        <f>+CEm!AA2</f>
        <v>42429</v>
      </c>
      <c r="AD69" s="33">
        <f>+CEm!AB2</f>
        <v>42460</v>
      </c>
      <c r="AE69" s="33">
        <f>+CEm!AC2</f>
        <v>42490</v>
      </c>
      <c r="AF69" s="33">
        <f>+CEm!AD2</f>
        <v>42521</v>
      </c>
      <c r="AG69" s="33">
        <f>+CEm!AE2</f>
        <v>42551</v>
      </c>
      <c r="AH69" s="33">
        <f>+CEm!AF2</f>
        <v>42582</v>
      </c>
      <c r="AI69" s="33">
        <f>+CEm!AG2</f>
        <v>42613</v>
      </c>
      <c r="AJ69" s="33">
        <f>+CEm!AH2</f>
        <v>42643</v>
      </c>
      <c r="AK69" s="33">
        <f>+CEm!AI2</f>
        <v>42674</v>
      </c>
      <c r="AL69" s="33">
        <f>+CEm!AJ2</f>
        <v>42704</v>
      </c>
      <c r="AM69" s="33">
        <f>+CEm!AK2</f>
        <v>42735</v>
      </c>
    </row>
    <row r="70" spans="2:39" x14ac:dyDescent="0.25">
      <c r="B70" t="str">
        <f t="shared" ref="B70:B89" si="7">+B48</f>
        <v>Materia Prima 1</v>
      </c>
      <c r="D70" s="45">
        <f t="shared" ref="D70:D89" si="8">+D26+D48</f>
        <v>10000</v>
      </c>
      <c r="E70" s="45">
        <f t="shared" ref="E70:F89" si="9">+E26+E48-D48</f>
        <v>5000</v>
      </c>
      <c r="F70" s="45">
        <f t="shared" si="9"/>
        <v>5000</v>
      </c>
      <c r="G70" s="45">
        <f t="shared" ref="G70:AM70" si="10">+G26+G48-F48</f>
        <v>5000</v>
      </c>
      <c r="H70" s="45">
        <f t="shared" si="10"/>
        <v>5000</v>
      </c>
      <c r="I70" s="45">
        <f t="shared" si="10"/>
        <v>5000</v>
      </c>
      <c r="J70" s="45">
        <f t="shared" si="10"/>
        <v>5000</v>
      </c>
      <c r="K70" s="45">
        <f t="shared" si="10"/>
        <v>5000</v>
      </c>
      <c r="L70" s="45">
        <f t="shared" si="10"/>
        <v>5000</v>
      </c>
      <c r="M70" s="45">
        <f t="shared" si="10"/>
        <v>5000</v>
      </c>
      <c r="N70" s="45">
        <f t="shared" si="10"/>
        <v>5000</v>
      </c>
      <c r="O70" s="45">
        <f t="shared" si="10"/>
        <v>5000</v>
      </c>
      <c r="P70" s="45">
        <f t="shared" si="10"/>
        <v>5000</v>
      </c>
      <c r="Q70" s="45">
        <f t="shared" si="10"/>
        <v>5000</v>
      </c>
      <c r="R70" s="45">
        <f t="shared" si="10"/>
        <v>5000</v>
      </c>
      <c r="S70" s="45">
        <f t="shared" si="10"/>
        <v>5000</v>
      </c>
      <c r="T70" s="45">
        <f t="shared" si="10"/>
        <v>5000</v>
      </c>
      <c r="U70" s="45">
        <f t="shared" si="10"/>
        <v>5000</v>
      </c>
      <c r="V70" s="45">
        <f t="shared" si="10"/>
        <v>5000</v>
      </c>
      <c r="W70" s="45">
        <f t="shared" si="10"/>
        <v>5000</v>
      </c>
      <c r="X70" s="45">
        <f t="shared" si="10"/>
        <v>5000</v>
      </c>
      <c r="Y70" s="45">
        <f t="shared" si="10"/>
        <v>5000</v>
      </c>
      <c r="Z70" s="45">
        <f t="shared" si="10"/>
        <v>5000</v>
      </c>
      <c r="AA70" s="45">
        <f t="shared" si="10"/>
        <v>5000</v>
      </c>
      <c r="AB70" s="45">
        <f t="shared" si="10"/>
        <v>5000</v>
      </c>
      <c r="AC70" s="45">
        <f t="shared" si="10"/>
        <v>5000</v>
      </c>
      <c r="AD70" s="45">
        <f t="shared" si="10"/>
        <v>5000</v>
      </c>
      <c r="AE70" s="45">
        <f t="shared" si="10"/>
        <v>5000</v>
      </c>
      <c r="AF70" s="45">
        <f t="shared" si="10"/>
        <v>5000</v>
      </c>
      <c r="AG70" s="45">
        <f t="shared" si="10"/>
        <v>5000</v>
      </c>
      <c r="AH70" s="45">
        <f t="shared" si="10"/>
        <v>5000</v>
      </c>
      <c r="AI70" s="45">
        <f t="shared" si="10"/>
        <v>5000</v>
      </c>
      <c r="AJ70" s="45">
        <f t="shared" si="10"/>
        <v>5000</v>
      </c>
      <c r="AK70" s="45">
        <f t="shared" si="10"/>
        <v>5000</v>
      </c>
      <c r="AL70" s="45">
        <f t="shared" si="10"/>
        <v>5000</v>
      </c>
      <c r="AM70" s="45">
        <f t="shared" si="10"/>
        <v>5000</v>
      </c>
    </row>
    <row r="71" spans="2:39" x14ac:dyDescent="0.25">
      <c r="B71" t="str">
        <f t="shared" si="7"/>
        <v>Materia Prima 2</v>
      </c>
      <c r="D71" s="45">
        <f t="shared" si="8"/>
        <v>6000</v>
      </c>
      <c r="E71" s="45">
        <f t="shared" si="9"/>
        <v>3000</v>
      </c>
      <c r="F71" s="45">
        <f t="shared" si="9"/>
        <v>3000</v>
      </c>
      <c r="G71" s="45">
        <f t="shared" ref="G71:AM71" si="11">+G27+G49-F49</f>
        <v>3000</v>
      </c>
      <c r="H71" s="45">
        <f t="shared" si="11"/>
        <v>3000</v>
      </c>
      <c r="I71" s="45">
        <f t="shared" si="11"/>
        <v>3000</v>
      </c>
      <c r="J71" s="45">
        <f t="shared" si="11"/>
        <v>3000</v>
      </c>
      <c r="K71" s="45">
        <f t="shared" si="11"/>
        <v>3000</v>
      </c>
      <c r="L71" s="45">
        <f t="shared" si="11"/>
        <v>3000</v>
      </c>
      <c r="M71" s="45">
        <f t="shared" si="11"/>
        <v>3000</v>
      </c>
      <c r="N71" s="45">
        <f t="shared" si="11"/>
        <v>3000</v>
      </c>
      <c r="O71" s="45">
        <f t="shared" si="11"/>
        <v>3000</v>
      </c>
      <c r="P71" s="45">
        <f t="shared" si="11"/>
        <v>3000</v>
      </c>
      <c r="Q71" s="45">
        <f t="shared" si="11"/>
        <v>3000</v>
      </c>
      <c r="R71" s="45">
        <f t="shared" si="11"/>
        <v>3000</v>
      </c>
      <c r="S71" s="45">
        <f t="shared" si="11"/>
        <v>3000</v>
      </c>
      <c r="T71" s="45">
        <f t="shared" si="11"/>
        <v>3000</v>
      </c>
      <c r="U71" s="45">
        <f t="shared" si="11"/>
        <v>3000</v>
      </c>
      <c r="V71" s="45">
        <f t="shared" si="11"/>
        <v>3000</v>
      </c>
      <c r="W71" s="45">
        <f t="shared" si="11"/>
        <v>3000</v>
      </c>
      <c r="X71" s="45">
        <f t="shared" si="11"/>
        <v>3000</v>
      </c>
      <c r="Y71" s="45">
        <f t="shared" si="11"/>
        <v>3000</v>
      </c>
      <c r="Z71" s="45">
        <f t="shared" si="11"/>
        <v>3000</v>
      </c>
      <c r="AA71" s="45">
        <f t="shared" si="11"/>
        <v>3000</v>
      </c>
      <c r="AB71" s="45">
        <f t="shared" si="11"/>
        <v>3000</v>
      </c>
      <c r="AC71" s="45">
        <f t="shared" si="11"/>
        <v>3000</v>
      </c>
      <c r="AD71" s="45">
        <f t="shared" si="11"/>
        <v>3000</v>
      </c>
      <c r="AE71" s="45">
        <f t="shared" si="11"/>
        <v>3000</v>
      </c>
      <c r="AF71" s="45">
        <f t="shared" si="11"/>
        <v>3000</v>
      </c>
      <c r="AG71" s="45">
        <f t="shared" si="11"/>
        <v>3000</v>
      </c>
      <c r="AH71" s="45">
        <f t="shared" si="11"/>
        <v>3000</v>
      </c>
      <c r="AI71" s="45">
        <f t="shared" si="11"/>
        <v>3000</v>
      </c>
      <c r="AJ71" s="45">
        <f t="shared" si="11"/>
        <v>3000</v>
      </c>
      <c r="AK71" s="45">
        <f t="shared" si="11"/>
        <v>3000</v>
      </c>
      <c r="AL71" s="45">
        <f t="shared" si="11"/>
        <v>3000</v>
      </c>
      <c r="AM71" s="45">
        <f t="shared" si="11"/>
        <v>3000</v>
      </c>
    </row>
    <row r="72" spans="2:39" x14ac:dyDescent="0.25">
      <c r="B72" t="str">
        <f t="shared" si="7"/>
        <v>Materia Prima 3</v>
      </c>
      <c r="D72" s="45">
        <f t="shared" si="8"/>
        <v>14000</v>
      </c>
      <c r="E72" s="45">
        <f t="shared" si="9"/>
        <v>7000</v>
      </c>
      <c r="F72" s="45">
        <f t="shared" si="9"/>
        <v>7000</v>
      </c>
      <c r="G72" s="45">
        <f t="shared" ref="G72:AM72" si="12">+G28+G50-F50</f>
        <v>7000</v>
      </c>
      <c r="H72" s="45">
        <f t="shared" si="12"/>
        <v>7000</v>
      </c>
      <c r="I72" s="45">
        <f t="shared" si="12"/>
        <v>7000</v>
      </c>
      <c r="J72" s="45">
        <f t="shared" si="12"/>
        <v>7000</v>
      </c>
      <c r="K72" s="45">
        <f t="shared" si="12"/>
        <v>7000</v>
      </c>
      <c r="L72" s="45">
        <f t="shared" si="12"/>
        <v>7000</v>
      </c>
      <c r="M72" s="45">
        <f t="shared" si="12"/>
        <v>7000</v>
      </c>
      <c r="N72" s="45">
        <f t="shared" si="12"/>
        <v>7000</v>
      </c>
      <c r="O72" s="45">
        <f t="shared" si="12"/>
        <v>7000</v>
      </c>
      <c r="P72" s="45">
        <f t="shared" si="12"/>
        <v>7000</v>
      </c>
      <c r="Q72" s="45">
        <f t="shared" si="12"/>
        <v>7000</v>
      </c>
      <c r="R72" s="45">
        <f t="shared" si="12"/>
        <v>7000</v>
      </c>
      <c r="S72" s="45">
        <f t="shared" si="12"/>
        <v>7000</v>
      </c>
      <c r="T72" s="45">
        <f t="shared" si="12"/>
        <v>7000</v>
      </c>
      <c r="U72" s="45">
        <f t="shared" si="12"/>
        <v>7000</v>
      </c>
      <c r="V72" s="45">
        <f t="shared" si="12"/>
        <v>7000</v>
      </c>
      <c r="W72" s="45">
        <f t="shared" si="12"/>
        <v>7000</v>
      </c>
      <c r="X72" s="45">
        <f t="shared" si="12"/>
        <v>7000</v>
      </c>
      <c r="Y72" s="45">
        <f t="shared" si="12"/>
        <v>7000</v>
      </c>
      <c r="Z72" s="45">
        <f t="shared" si="12"/>
        <v>7000</v>
      </c>
      <c r="AA72" s="45">
        <f t="shared" si="12"/>
        <v>7000</v>
      </c>
      <c r="AB72" s="45">
        <f t="shared" si="12"/>
        <v>7000</v>
      </c>
      <c r="AC72" s="45">
        <f t="shared" si="12"/>
        <v>7000</v>
      </c>
      <c r="AD72" s="45">
        <f t="shared" si="12"/>
        <v>7000</v>
      </c>
      <c r="AE72" s="45">
        <f t="shared" si="12"/>
        <v>7000</v>
      </c>
      <c r="AF72" s="45">
        <f t="shared" si="12"/>
        <v>7000</v>
      </c>
      <c r="AG72" s="45">
        <f t="shared" si="12"/>
        <v>7000</v>
      </c>
      <c r="AH72" s="45">
        <f t="shared" si="12"/>
        <v>7000</v>
      </c>
      <c r="AI72" s="45">
        <f t="shared" si="12"/>
        <v>7000</v>
      </c>
      <c r="AJ72" s="45">
        <f t="shared" si="12"/>
        <v>7000</v>
      </c>
      <c r="AK72" s="45">
        <f t="shared" si="12"/>
        <v>7000</v>
      </c>
      <c r="AL72" s="45">
        <f t="shared" si="12"/>
        <v>7000</v>
      </c>
      <c r="AM72" s="45">
        <f t="shared" si="12"/>
        <v>7000</v>
      </c>
    </row>
    <row r="73" spans="2:39" x14ac:dyDescent="0.25">
      <c r="B73" t="str">
        <f t="shared" si="7"/>
        <v>Materia Prima 4</v>
      </c>
      <c r="D73" s="45">
        <f t="shared" si="8"/>
        <v>4000</v>
      </c>
      <c r="E73" s="45">
        <f t="shared" si="9"/>
        <v>2000</v>
      </c>
      <c r="F73" s="45">
        <f t="shared" si="9"/>
        <v>2000</v>
      </c>
      <c r="G73" s="45">
        <f t="shared" ref="G73:AM73" si="13">+G29+G51-F51</f>
        <v>2000</v>
      </c>
      <c r="H73" s="45">
        <f t="shared" si="13"/>
        <v>2000</v>
      </c>
      <c r="I73" s="45">
        <f t="shared" si="13"/>
        <v>2000</v>
      </c>
      <c r="J73" s="45">
        <f t="shared" si="13"/>
        <v>2000</v>
      </c>
      <c r="K73" s="45">
        <f t="shared" si="13"/>
        <v>2000</v>
      </c>
      <c r="L73" s="45">
        <f t="shared" si="13"/>
        <v>2000</v>
      </c>
      <c r="M73" s="45">
        <f t="shared" si="13"/>
        <v>2000</v>
      </c>
      <c r="N73" s="45">
        <f t="shared" si="13"/>
        <v>2000</v>
      </c>
      <c r="O73" s="45">
        <f t="shared" si="13"/>
        <v>2000</v>
      </c>
      <c r="P73" s="45">
        <f t="shared" si="13"/>
        <v>2000</v>
      </c>
      <c r="Q73" s="45">
        <f t="shared" si="13"/>
        <v>2000</v>
      </c>
      <c r="R73" s="45">
        <f t="shared" si="13"/>
        <v>2000</v>
      </c>
      <c r="S73" s="45">
        <f t="shared" si="13"/>
        <v>2000</v>
      </c>
      <c r="T73" s="45">
        <f t="shared" si="13"/>
        <v>2000</v>
      </c>
      <c r="U73" s="45">
        <f t="shared" si="13"/>
        <v>2000</v>
      </c>
      <c r="V73" s="45">
        <f t="shared" si="13"/>
        <v>2000</v>
      </c>
      <c r="W73" s="45">
        <f t="shared" si="13"/>
        <v>2000</v>
      </c>
      <c r="X73" s="45">
        <f t="shared" si="13"/>
        <v>2000</v>
      </c>
      <c r="Y73" s="45">
        <f t="shared" si="13"/>
        <v>2000</v>
      </c>
      <c r="Z73" s="45">
        <f t="shared" si="13"/>
        <v>2000</v>
      </c>
      <c r="AA73" s="45">
        <f t="shared" si="13"/>
        <v>2000</v>
      </c>
      <c r="AB73" s="45">
        <f t="shared" si="13"/>
        <v>2000</v>
      </c>
      <c r="AC73" s="45">
        <f t="shared" si="13"/>
        <v>2000</v>
      </c>
      <c r="AD73" s="45">
        <f t="shared" si="13"/>
        <v>2000</v>
      </c>
      <c r="AE73" s="45">
        <f t="shared" si="13"/>
        <v>2000</v>
      </c>
      <c r="AF73" s="45">
        <f t="shared" si="13"/>
        <v>2000</v>
      </c>
      <c r="AG73" s="45">
        <f t="shared" si="13"/>
        <v>2000</v>
      </c>
      <c r="AH73" s="45">
        <f t="shared" si="13"/>
        <v>2000</v>
      </c>
      <c r="AI73" s="45">
        <f t="shared" si="13"/>
        <v>2000</v>
      </c>
      <c r="AJ73" s="45">
        <f t="shared" si="13"/>
        <v>2000</v>
      </c>
      <c r="AK73" s="45">
        <f t="shared" si="13"/>
        <v>2000</v>
      </c>
      <c r="AL73" s="45">
        <f t="shared" si="13"/>
        <v>2000</v>
      </c>
      <c r="AM73" s="45">
        <f t="shared" si="13"/>
        <v>2000</v>
      </c>
    </row>
    <row r="74" spans="2:39" x14ac:dyDescent="0.25">
      <c r="B74" t="str">
        <f t="shared" si="7"/>
        <v>Materia Prima 5</v>
      </c>
      <c r="D74" s="45">
        <f t="shared" si="8"/>
        <v>1500</v>
      </c>
      <c r="E74" s="45">
        <f t="shared" si="9"/>
        <v>500</v>
      </c>
      <c r="F74" s="45">
        <f t="shared" si="9"/>
        <v>500</v>
      </c>
      <c r="G74" s="45">
        <f t="shared" ref="G74:AM74" si="14">+G30+G52-F52</f>
        <v>500</v>
      </c>
      <c r="H74" s="45">
        <f t="shared" si="14"/>
        <v>500</v>
      </c>
      <c r="I74" s="45">
        <f t="shared" si="14"/>
        <v>500</v>
      </c>
      <c r="J74" s="45">
        <f t="shared" si="14"/>
        <v>500</v>
      </c>
      <c r="K74" s="45">
        <f t="shared" si="14"/>
        <v>500</v>
      </c>
      <c r="L74" s="45">
        <f t="shared" si="14"/>
        <v>500</v>
      </c>
      <c r="M74" s="45">
        <f t="shared" si="14"/>
        <v>500</v>
      </c>
      <c r="N74" s="45">
        <f t="shared" si="14"/>
        <v>500</v>
      </c>
      <c r="O74" s="45">
        <f t="shared" si="14"/>
        <v>500</v>
      </c>
      <c r="P74" s="45">
        <f t="shared" si="14"/>
        <v>500</v>
      </c>
      <c r="Q74" s="45">
        <f t="shared" si="14"/>
        <v>500</v>
      </c>
      <c r="R74" s="45">
        <f t="shared" si="14"/>
        <v>500</v>
      </c>
      <c r="S74" s="45">
        <f t="shared" si="14"/>
        <v>500</v>
      </c>
      <c r="T74" s="45">
        <f t="shared" si="14"/>
        <v>500</v>
      </c>
      <c r="U74" s="45">
        <f t="shared" si="14"/>
        <v>500</v>
      </c>
      <c r="V74" s="45">
        <f t="shared" si="14"/>
        <v>500</v>
      </c>
      <c r="W74" s="45">
        <f t="shared" si="14"/>
        <v>500</v>
      </c>
      <c r="X74" s="45">
        <f t="shared" si="14"/>
        <v>500</v>
      </c>
      <c r="Y74" s="45">
        <f t="shared" si="14"/>
        <v>500</v>
      </c>
      <c r="Z74" s="45">
        <f t="shared" si="14"/>
        <v>500</v>
      </c>
      <c r="AA74" s="45">
        <f t="shared" si="14"/>
        <v>500</v>
      </c>
      <c r="AB74" s="45">
        <f t="shared" si="14"/>
        <v>500</v>
      </c>
      <c r="AC74" s="45">
        <f t="shared" si="14"/>
        <v>500</v>
      </c>
      <c r="AD74" s="45">
        <f t="shared" si="14"/>
        <v>500</v>
      </c>
      <c r="AE74" s="45">
        <f t="shared" si="14"/>
        <v>500</v>
      </c>
      <c r="AF74" s="45">
        <f t="shared" si="14"/>
        <v>500</v>
      </c>
      <c r="AG74" s="45">
        <f t="shared" si="14"/>
        <v>500</v>
      </c>
      <c r="AH74" s="45">
        <f t="shared" si="14"/>
        <v>500</v>
      </c>
      <c r="AI74" s="45">
        <f t="shared" si="14"/>
        <v>500</v>
      </c>
      <c r="AJ74" s="45">
        <f t="shared" si="14"/>
        <v>500</v>
      </c>
      <c r="AK74" s="45">
        <f t="shared" si="14"/>
        <v>500</v>
      </c>
      <c r="AL74" s="45">
        <f t="shared" si="14"/>
        <v>500</v>
      </c>
      <c r="AM74" s="45">
        <f t="shared" si="14"/>
        <v>500</v>
      </c>
    </row>
    <row r="75" spans="2:39" x14ac:dyDescent="0.25">
      <c r="B75" t="str">
        <f t="shared" si="7"/>
        <v>Materia Prima 6</v>
      </c>
      <c r="D75" s="45">
        <f t="shared" si="8"/>
        <v>18000</v>
      </c>
      <c r="E75" s="45">
        <f t="shared" si="9"/>
        <v>6000</v>
      </c>
      <c r="F75" s="45">
        <f t="shared" si="9"/>
        <v>6000</v>
      </c>
      <c r="G75" s="45">
        <f t="shared" ref="G75:AM75" si="15">+G31+G53-F53</f>
        <v>6000</v>
      </c>
      <c r="H75" s="45">
        <f t="shared" si="15"/>
        <v>6000</v>
      </c>
      <c r="I75" s="45">
        <f t="shared" si="15"/>
        <v>6000</v>
      </c>
      <c r="J75" s="45">
        <f t="shared" si="15"/>
        <v>6000</v>
      </c>
      <c r="K75" s="45">
        <f t="shared" si="15"/>
        <v>6000</v>
      </c>
      <c r="L75" s="45">
        <f t="shared" si="15"/>
        <v>6000</v>
      </c>
      <c r="M75" s="45">
        <f t="shared" si="15"/>
        <v>6000</v>
      </c>
      <c r="N75" s="45">
        <f t="shared" si="15"/>
        <v>6000</v>
      </c>
      <c r="O75" s="45">
        <f t="shared" si="15"/>
        <v>6000</v>
      </c>
      <c r="P75" s="45">
        <f t="shared" si="15"/>
        <v>6000</v>
      </c>
      <c r="Q75" s="45">
        <f t="shared" si="15"/>
        <v>6000</v>
      </c>
      <c r="R75" s="45">
        <f t="shared" si="15"/>
        <v>6000</v>
      </c>
      <c r="S75" s="45">
        <f t="shared" si="15"/>
        <v>6000</v>
      </c>
      <c r="T75" s="45">
        <f t="shared" si="15"/>
        <v>6000</v>
      </c>
      <c r="U75" s="45">
        <f t="shared" si="15"/>
        <v>6000</v>
      </c>
      <c r="V75" s="45">
        <f t="shared" si="15"/>
        <v>6000</v>
      </c>
      <c r="W75" s="45">
        <f t="shared" si="15"/>
        <v>6000</v>
      </c>
      <c r="X75" s="45">
        <f t="shared" si="15"/>
        <v>6000</v>
      </c>
      <c r="Y75" s="45">
        <f t="shared" si="15"/>
        <v>6000</v>
      </c>
      <c r="Z75" s="45">
        <f t="shared" si="15"/>
        <v>6000</v>
      </c>
      <c r="AA75" s="45">
        <f t="shared" si="15"/>
        <v>6000</v>
      </c>
      <c r="AB75" s="45">
        <f t="shared" si="15"/>
        <v>6000</v>
      </c>
      <c r="AC75" s="45">
        <f t="shared" si="15"/>
        <v>6000</v>
      </c>
      <c r="AD75" s="45">
        <f t="shared" si="15"/>
        <v>6000</v>
      </c>
      <c r="AE75" s="45">
        <f t="shared" si="15"/>
        <v>6000</v>
      </c>
      <c r="AF75" s="45">
        <f t="shared" si="15"/>
        <v>6000</v>
      </c>
      <c r="AG75" s="45">
        <f t="shared" si="15"/>
        <v>6000</v>
      </c>
      <c r="AH75" s="45">
        <f t="shared" si="15"/>
        <v>6000</v>
      </c>
      <c r="AI75" s="45">
        <f t="shared" si="15"/>
        <v>6000</v>
      </c>
      <c r="AJ75" s="45">
        <f t="shared" si="15"/>
        <v>6000</v>
      </c>
      <c r="AK75" s="45">
        <f t="shared" si="15"/>
        <v>6000</v>
      </c>
      <c r="AL75" s="45">
        <f t="shared" si="15"/>
        <v>6000</v>
      </c>
      <c r="AM75" s="45">
        <f t="shared" si="15"/>
        <v>6000</v>
      </c>
    </row>
    <row r="76" spans="2:39" x14ac:dyDescent="0.25">
      <c r="B76" t="str">
        <f t="shared" si="7"/>
        <v>Materia Prima 7</v>
      </c>
      <c r="D76" s="45">
        <f t="shared" si="8"/>
        <v>12000</v>
      </c>
      <c r="E76" s="45">
        <f t="shared" si="9"/>
        <v>4000</v>
      </c>
      <c r="F76" s="45">
        <f t="shared" si="9"/>
        <v>4000</v>
      </c>
      <c r="G76" s="45">
        <f t="shared" ref="G76:AM76" si="16">+G32+G54-F54</f>
        <v>4000</v>
      </c>
      <c r="H76" s="45">
        <f t="shared" si="16"/>
        <v>4000</v>
      </c>
      <c r="I76" s="45">
        <f t="shared" si="16"/>
        <v>4000</v>
      </c>
      <c r="J76" s="45">
        <f t="shared" si="16"/>
        <v>4000</v>
      </c>
      <c r="K76" s="45">
        <f t="shared" si="16"/>
        <v>4000</v>
      </c>
      <c r="L76" s="45">
        <f t="shared" si="16"/>
        <v>4000</v>
      </c>
      <c r="M76" s="45">
        <f t="shared" si="16"/>
        <v>4000</v>
      </c>
      <c r="N76" s="45">
        <f t="shared" si="16"/>
        <v>4000</v>
      </c>
      <c r="O76" s="45">
        <f t="shared" si="16"/>
        <v>4000</v>
      </c>
      <c r="P76" s="45">
        <f t="shared" si="16"/>
        <v>4000</v>
      </c>
      <c r="Q76" s="45">
        <f t="shared" si="16"/>
        <v>4000</v>
      </c>
      <c r="R76" s="45">
        <f t="shared" si="16"/>
        <v>4000</v>
      </c>
      <c r="S76" s="45">
        <f t="shared" si="16"/>
        <v>4000</v>
      </c>
      <c r="T76" s="45">
        <f t="shared" si="16"/>
        <v>4000</v>
      </c>
      <c r="U76" s="45">
        <f t="shared" si="16"/>
        <v>4000</v>
      </c>
      <c r="V76" s="45">
        <f t="shared" si="16"/>
        <v>4000</v>
      </c>
      <c r="W76" s="45">
        <f t="shared" si="16"/>
        <v>4000</v>
      </c>
      <c r="X76" s="45">
        <f t="shared" si="16"/>
        <v>4000</v>
      </c>
      <c r="Y76" s="45">
        <f t="shared" si="16"/>
        <v>4000</v>
      </c>
      <c r="Z76" s="45">
        <f t="shared" si="16"/>
        <v>4000</v>
      </c>
      <c r="AA76" s="45">
        <f t="shared" si="16"/>
        <v>4000</v>
      </c>
      <c r="AB76" s="45">
        <f t="shared" si="16"/>
        <v>4000</v>
      </c>
      <c r="AC76" s="45">
        <f t="shared" si="16"/>
        <v>4000</v>
      </c>
      <c r="AD76" s="45">
        <f t="shared" si="16"/>
        <v>4000</v>
      </c>
      <c r="AE76" s="45">
        <f t="shared" si="16"/>
        <v>4000</v>
      </c>
      <c r="AF76" s="45">
        <f t="shared" si="16"/>
        <v>4000</v>
      </c>
      <c r="AG76" s="45">
        <f t="shared" si="16"/>
        <v>4000</v>
      </c>
      <c r="AH76" s="45">
        <f t="shared" si="16"/>
        <v>4000</v>
      </c>
      <c r="AI76" s="45">
        <f t="shared" si="16"/>
        <v>4000</v>
      </c>
      <c r="AJ76" s="45">
        <f t="shared" si="16"/>
        <v>4000</v>
      </c>
      <c r="AK76" s="45">
        <f t="shared" si="16"/>
        <v>4000</v>
      </c>
      <c r="AL76" s="45">
        <f t="shared" si="16"/>
        <v>4000</v>
      </c>
      <c r="AM76" s="45">
        <f t="shared" si="16"/>
        <v>4000</v>
      </c>
    </row>
    <row r="77" spans="2:39" x14ac:dyDescent="0.25">
      <c r="B77" t="str">
        <f t="shared" si="7"/>
        <v>Materia Prima 8</v>
      </c>
      <c r="D77" s="45">
        <f t="shared" si="8"/>
        <v>6000</v>
      </c>
      <c r="E77" s="45">
        <f t="shared" si="9"/>
        <v>2000</v>
      </c>
      <c r="F77" s="45">
        <f t="shared" si="9"/>
        <v>2000</v>
      </c>
      <c r="G77" s="45">
        <f t="shared" ref="G77:AM77" si="17">+G33+G55-F55</f>
        <v>2000</v>
      </c>
      <c r="H77" s="45">
        <f t="shared" si="17"/>
        <v>2000</v>
      </c>
      <c r="I77" s="45">
        <f t="shared" si="17"/>
        <v>2000</v>
      </c>
      <c r="J77" s="45">
        <f t="shared" si="17"/>
        <v>2000</v>
      </c>
      <c r="K77" s="45">
        <f t="shared" si="17"/>
        <v>2000</v>
      </c>
      <c r="L77" s="45">
        <f t="shared" si="17"/>
        <v>2000</v>
      </c>
      <c r="M77" s="45">
        <f t="shared" si="17"/>
        <v>2000</v>
      </c>
      <c r="N77" s="45">
        <f t="shared" si="17"/>
        <v>2000</v>
      </c>
      <c r="O77" s="45">
        <f t="shared" si="17"/>
        <v>2000</v>
      </c>
      <c r="P77" s="45">
        <f t="shared" si="17"/>
        <v>2000</v>
      </c>
      <c r="Q77" s="45">
        <f t="shared" si="17"/>
        <v>2000</v>
      </c>
      <c r="R77" s="45">
        <f t="shared" si="17"/>
        <v>2000</v>
      </c>
      <c r="S77" s="45">
        <f t="shared" si="17"/>
        <v>2000</v>
      </c>
      <c r="T77" s="45">
        <f t="shared" si="17"/>
        <v>2000</v>
      </c>
      <c r="U77" s="45">
        <f t="shared" si="17"/>
        <v>2000</v>
      </c>
      <c r="V77" s="45">
        <f t="shared" si="17"/>
        <v>2000</v>
      </c>
      <c r="W77" s="45">
        <f t="shared" si="17"/>
        <v>2000</v>
      </c>
      <c r="X77" s="45">
        <f t="shared" si="17"/>
        <v>2000</v>
      </c>
      <c r="Y77" s="45">
        <f t="shared" si="17"/>
        <v>2000</v>
      </c>
      <c r="Z77" s="45">
        <f t="shared" si="17"/>
        <v>2000</v>
      </c>
      <c r="AA77" s="45">
        <f t="shared" si="17"/>
        <v>2000</v>
      </c>
      <c r="AB77" s="45">
        <f t="shared" si="17"/>
        <v>2000</v>
      </c>
      <c r="AC77" s="45">
        <f t="shared" si="17"/>
        <v>2000</v>
      </c>
      <c r="AD77" s="45">
        <f t="shared" si="17"/>
        <v>2000</v>
      </c>
      <c r="AE77" s="45">
        <f t="shared" si="17"/>
        <v>2000</v>
      </c>
      <c r="AF77" s="45">
        <f t="shared" si="17"/>
        <v>2000</v>
      </c>
      <c r="AG77" s="45">
        <f t="shared" si="17"/>
        <v>2000</v>
      </c>
      <c r="AH77" s="45">
        <f t="shared" si="17"/>
        <v>2000</v>
      </c>
      <c r="AI77" s="45">
        <f t="shared" si="17"/>
        <v>2000</v>
      </c>
      <c r="AJ77" s="45">
        <f t="shared" si="17"/>
        <v>2000</v>
      </c>
      <c r="AK77" s="45">
        <f t="shared" si="17"/>
        <v>2000</v>
      </c>
      <c r="AL77" s="45">
        <f t="shared" si="17"/>
        <v>2000</v>
      </c>
      <c r="AM77" s="45">
        <f t="shared" si="17"/>
        <v>2000</v>
      </c>
    </row>
    <row r="78" spans="2:39" x14ac:dyDescent="0.25">
      <c r="B78" t="str">
        <f t="shared" si="7"/>
        <v>Materia Prima 9</v>
      </c>
      <c r="D78" s="45">
        <f t="shared" si="8"/>
        <v>1500</v>
      </c>
      <c r="E78" s="45">
        <f t="shared" si="9"/>
        <v>500</v>
      </c>
      <c r="F78" s="45">
        <f t="shared" si="9"/>
        <v>500</v>
      </c>
      <c r="G78" s="45">
        <f t="shared" ref="G78:AM78" si="18">+G34+G56-F56</f>
        <v>500</v>
      </c>
      <c r="H78" s="45">
        <f t="shared" si="18"/>
        <v>500</v>
      </c>
      <c r="I78" s="45">
        <f t="shared" si="18"/>
        <v>500</v>
      </c>
      <c r="J78" s="45">
        <f t="shared" si="18"/>
        <v>500</v>
      </c>
      <c r="K78" s="45">
        <f t="shared" si="18"/>
        <v>500</v>
      </c>
      <c r="L78" s="45">
        <f t="shared" si="18"/>
        <v>500</v>
      </c>
      <c r="M78" s="45">
        <f t="shared" si="18"/>
        <v>500</v>
      </c>
      <c r="N78" s="45">
        <f t="shared" si="18"/>
        <v>500</v>
      </c>
      <c r="O78" s="45">
        <f t="shared" si="18"/>
        <v>500</v>
      </c>
      <c r="P78" s="45">
        <f t="shared" si="18"/>
        <v>500</v>
      </c>
      <c r="Q78" s="45">
        <f t="shared" si="18"/>
        <v>500</v>
      </c>
      <c r="R78" s="45">
        <f t="shared" si="18"/>
        <v>500</v>
      </c>
      <c r="S78" s="45">
        <f t="shared" si="18"/>
        <v>500</v>
      </c>
      <c r="T78" s="45">
        <f t="shared" si="18"/>
        <v>500</v>
      </c>
      <c r="U78" s="45">
        <f t="shared" si="18"/>
        <v>500</v>
      </c>
      <c r="V78" s="45">
        <f t="shared" si="18"/>
        <v>500</v>
      </c>
      <c r="W78" s="45">
        <f t="shared" si="18"/>
        <v>500</v>
      </c>
      <c r="X78" s="45">
        <f t="shared" si="18"/>
        <v>500</v>
      </c>
      <c r="Y78" s="45">
        <f t="shared" si="18"/>
        <v>500</v>
      </c>
      <c r="Z78" s="45">
        <f t="shared" si="18"/>
        <v>500</v>
      </c>
      <c r="AA78" s="45">
        <f t="shared" si="18"/>
        <v>500</v>
      </c>
      <c r="AB78" s="45">
        <f t="shared" si="18"/>
        <v>500</v>
      </c>
      <c r="AC78" s="45">
        <f t="shared" si="18"/>
        <v>500</v>
      </c>
      <c r="AD78" s="45">
        <f t="shared" si="18"/>
        <v>500</v>
      </c>
      <c r="AE78" s="45">
        <f t="shared" si="18"/>
        <v>500</v>
      </c>
      <c r="AF78" s="45">
        <f t="shared" si="18"/>
        <v>500</v>
      </c>
      <c r="AG78" s="45">
        <f t="shared" si="18"/>
        <v>500</v>
      </c>
      <c r="AH78" s="45">
        <f t="shared" si="18"/>
        <v>500</v>
      </c>
      <c r="AI78" s="45">
        <f t="shared" si="18"/>
        <v>500</v>
      </c>
      <c r="AJ78" s="45">
        <f t="shared" si="18"/>
        <v>500</v>
      </c>
      <c r="AK78" s="45">
        <f t="shared" si="18"/>
        <v>500</v>
      </c>
      <c r="AL78" s="45">
        <f t="shared" si="18"/>
        <v>500</v>
      </c>
      <c r="AM78" s="45">
        <f t="shared" si="18"/>
        <v>500</v>
      </c>
    </row>
    <row r="79" spans="2:39" x14ac:dyDescent="0.25">
      <c r="B79" t="str">
        <f t="shared" si="7"/>
        <v>Materia Prima 10</v>
      </c>
      <c r="D79" s="45">
        <f t="shared" si="8"/>
        <v>18000</v>
      </c>
      <c r="E79" s="45">
        <f t="shared" si="9"/>
        <v>6000</v>
      </c>
      <c r="F79" s="45">
        <f t="shared" si="9"/>
        <v>6000</v>
      </c>
      <c r="G79" s="45">
        <f t="shared" ref="G79:AM79" si="19">+G35+G57-F57</f>
        <v>6000</v>
      </c>
      <c r="H79" s="45">
        <f t="shared" si="19"/>
        <v>6000</v>
      </c>
      <c r="I79" s="45">
        <f t="shared" si="19"/>
        <v>6000</v>
      </c>
      <c r="J79" s="45">
        <f t="shared" si="19"/>
        <v>6000</v>
      </c>
      <c r="K79" s="45">
        <f t="shared" si="19"/>
        <v>6000</v>
      </c>
      <c r="L79" s="45">
        <f t="shared" si="19"/>
        <v>6000</v>
      </c>
      <c r="M79" s="45">
        <f t="shared" si="19"/>
        <v>6000</v>
      </c>
      <c r="N79" s="45">
        <f t="shared" si="19"/>
        <v>6000</v>
      </c>
      <c r="O79" s="45">
        <f t="shared" si="19"/>
        <v>6000</v>
      </c>
      <c r="P79" s="45">
        <f t="shared" si="19"/>
        <v>6000</v>
      </c>
      <c r="Q79" s="45">
        <f t="shared" si="19"/>
        <v>6000</v>
      </c>
      <c r="R79" s="45">
        <f t="shared" si="19"/>
        <v>6000</v>
      </c>
      <c r="S79" s="45">
        <f t="shared" si="19"/>
        <v>6000</v>
      </c>
      <c r="T79" s="45">
        <f t="shared" si="19"/>
        <v>6000</v>
      </c>
      <c r="U79" s="45">
        <f t="shared" si="19"/>
        <v>6000</v>
      </c>
      <c r="V79" s="45">
        <f t="shared" si="19"/>
        <v>6000</v>
      </c>
      <c r="W79" s="45">
        <f t="shared" si="19"/>
        <v>6000</v>
      </c>
      <c r="X79" s="45">
        <f t="shared" si="19"/>
        <v>6000</v>
      </c>
      <c r="Y79" s="45">
        <f t="shared" si="19"/>
        <v>6000</v>
      </c>
      <c r="Z79" s="45">
        <f t="shared" si="19"/>
        <v>6000</v>
      </c>
      <c r="AA79" s="45">
        <f t="shared" si="19"/>
        <v>6000</v>
      </c>
      <c r="AB79" s="45">
        <f t="shared" si="19"/>
        <v>6000</v>
      </c>
      <c r="AC79" s="45">
        <f t="shared" si="19"/>
        <v>6000</v>
      </c>
      <c r="AD79" s="45">
        <f t="shared" si="19"/>
        <v>6000</v>
      </c>
      <c r="AE79" s="45">
        <f t="shared" si="19"/>
        <v>6000</v>
      </c>
      <c r="AF79" s="45">
        <f t="shared" si="19"/>
        <v>6000</v>
      </c>
      <c r="AG79" s="45">
        <f t="shared" si="19"/>
        <v>6000</v>
      </c>
      <c r="AH79" s="45">
        <f t="shared" si="19"/>
        <v>6000</v>
      </c>
      <c r="AI79" s="45">
        <f t="shared" si="19"/>
        <v>6000</v>
      </c>
      <c r="AJ79" s="45">
        <f t="shared" si="19"/>
        <v>6000</v>
      </c>
      <c r="AK79" s="45">
        <f t="shared" si="19"/>
        <v>6000</v>
      </c>
      <c r="AL79" s="45">
        <f t="shared" si="19"/>
        <v>6000</v>
      </c>
      <c r="AM79" s="45">
        <f t="shared" si="19"/>
        <v>6000</v>
      </c>
    </row>
    <row r="80" spans="2:39" x14ac:dyDescent="0.25">
      <c r="B80" t="str">
        <f t="shared" si="7"/>
        <v>Materia Prima 11</v>
      </c>
      <c r="D80" s="45">
        <f t="shared" si="8"/>
        <v>8000</v>
      </c>
      <c r="E80" s="45">
        <f t="shared" si="9"/>
        <v>4000</v>
      </c>
      <c r="F80" s="45">
        <f t="shared" si="9"/>
        <v>4000</v>
      </c>
      <c r="G80" s="45">
        <f t="shared" ref="G80:AM80" si="20">+G36+G58-F58</f>
        <v>4000</v>
      </c>
      <c r="H80" s="45">
        <f t="shared" si="20"/>
        <v>4000</v>
      </c>
      <c r="I80" s="45">
        <f t="shared" si="20"/>
        <v>4000</v>
      </c>
      <c r="J80" s="45">
        <f t="shared" si="20"/>
        <v>4000</v>
      </c>
      <c r="K80" s="45">
        <f t="shared" si="20"/>
        <v>4000</v>
      </c>
      <c r="L80" s="45">
        <f t="shared" si="20"/>
        <v>4000</v>
      </c>
      <c r="M80" s="45">
        <f t="shared" si="20"/>
        <v>4000</v>
      </c>
      <c r="N80" s="45">
        <f t="shared" si="20"/>
        <v>4000</v>
      </c>
      <c r="O80" s="45">
        <f t="shared" si="20"/>
        <v>4000</v>
      </c>
      <c r="P80" s="45">
        <f t="shared" si="20"/>
        <v>4000</v>
      </c>
      <c r="Q80" s="45">
        <f t="shared" si="20"/>
        <v>4000</v>
      </c>
      <c r="R80" s="45">
        <f t="shared" si="20"/>
        <v>4000</v>
      </c>
      <c r="S80" s="45">
        <f t="shared" si="20"/>
        <v>4000</v>
      </c>
      <c r="T80" s="45">
        <f t="shared" si="20"/>
        <v>4000</v>
      </c>
      <c r="U80" s="45">
        <f t="shared" si="20"/>
        <v>4000</v>
      </c>
      <c r="V80" s="45">
        <f t="shared" si="20"/>
        <v>4000</v>
      </c>
      <c r="W80" s="45">
        <f t="shared" si="20"/>
        <v>4000</v>
      </c>
      <c r="X80" s="45">
        <f t="shared" si="20"/>
        <v>4000</v>
      </c>
      <c r="Y80" s="45">
        <f t="shared" si="20"/>
        <v>4000</v>
      </c>
      <c r="Z80" s="45">
        <f t="shared" si="20"/>
        <v>4000</v>
      </c>
      <c r="AA80" s="45">
        <f t="shared" si="20"/>
        <v>4000</v>
      </c>
      <c r="AB80" s="45">
        <f t="shared" si="20"/>
        <v>4000</v>
      </c>
      <c r="AC80" s="45">
        <f t="shared" si="20"/>
        <v>4000</v>
      </c>
      <c r="AD80" s="45">
        <f t="shared" si="20"/>
        <v>4000</v>
      </c>
      <c r="AE80" s="45">
        <f t="shared" si="20"/>
        <v>4000</v>
      </c>
      <c r="AF80" s="45">
        <f t="shared" si="20"/>
        <v>4000</v>
      </c>
      <c r="AG80" s="45">
        <f t="shared" si="20"/>
        <v>4000</v>
      </c>
      <c r="AH80" s="45">
        <f t="shared" si="20"/>
        <v>4000</v>
      </c>
      <c r="AI80" s="45">
        <f t="shared" si="20"/>
        <v>4000</v>
      </c>
      <c r="AJ80" s="45">
        <f t="shared" si="20"/>
        <v>4000</v>
      </c>
      <c r="AK80" s="45">
        <f t="shared" si="20"/>
        <v>4000</v>
      </c>
      <c r="AL80" s="45">
        <f t="shared" si="20"/>
        <v>4000</v>
      </c>
      <c r="AM80" s="45">
        <f t="shared" si="20"/>
        <v>4000</v>
      </c>
    </row>
    <row r="81" spans="2:39" x14ac:dyDescent="0.25">
      <c r="B81" t="str">
        <f t="shared" si="7"/>
        <v>Materia Prima 12</v>
      </c>
      <c r="D81" s="45">
        <f t="shared" si="8"/>
        <v>4000</v>
      </c>
      <c r="E81" s="45">
        <f t="shared" si="9"/>
        <v>2000</v>
      </c>
      <c r="F81" s="45">
        <f t="shared" si="9"/>
        <v>2000</v>
      </c>
      <c r="G81" s="45">
        <f t="shared" ref="G81:AM81" si="21">+G37+G59-F59</f>
        <v>2000</v>
      </c>
      <c r="H81" s="45">
        <f t="shared" si="21"/>
        <v>2000</v>
      </c>
      <c r="I81" s="45">
        <f t="shared" si="21"/>
        <v>2000</v>
      </c>
      <c r="J81" s="45">
        <f t="shared" si="21"/>
        <v>2000</v>
      </c>
      <c r="K81" s="45">
        <f t="shared" si="21"/>
        <v>2000</v>
      </c>
      <c r="L81" s="45">
        <f t="shared" si="21"/>
        <v>2000</v>
      </c>
      <c r="M81" s="45">
        <f t="shared" si="21"/>
        <v>2000</v>
      </c>
      <c r="N81" s="45">
        <f t="shared" si="21"/>
        <v>2000</v>
      </c>
      <c r="O81" s="45">
        <f t="shared" si="21"/>
        <v>2000</v>
      </c>
      <c r="P81" s="45">
        <f t="shared" si="21"/>
        <v>2000</v>
      </c>
      <c r="Q81" s="45">
        <f t="shared" si="21"/>
        <v>2000</v>
      </c>
      <c r="R81" s="45">
        <f t="shared" si="21"/>
        <v>2000</v>
      </c>
      <c r="S81" s="45">
        <f t="shared" si="21"/>
        <v>2000</v>
      </c>
      <c r="T81" s="45">
        <f t="shared" si="21"/>
        <v>2000</v>
      </c>
      <c r="U81" s="45">
        <f t="shared" si="21"/>
        <v>2000</v>
      </c>
      <c r="V81" s="45">
        <f t="shared" si="21"/>
        <v>2000</v>
      </c>
      <c r="W81" s="45">
        <f t="shared" si="21"/>
        <v>2000</v>
      </c>
      <c r="X81" s="45">
        <f t="shared" si="21"/>
        <v>2000</v>
      </c>
      <c r="Y81" s="45">
        <f t="shared" si="21"/>
        <v>2000</v>
      </c>
      <c r="Z81" s="45">
        <f t="shared" si="21"/>
        <v>2000</v>
      </c>
      <c r="AA81" s="45">
        <f t="shared" si="21"/>
        <v>2000</v>
      </c>
      <c r="AB81" s="45">
        <f t="shared" si="21"/>
        <v>2000</v>
      </c>
      <c r="AC81" s="45">
        <f t="shared" si="21"/>
        <v>2000</v>
      </c>
      <c r="AD81" s="45">
        <f t="shared" si="21"/>
        <v>2000</v>
      </c>
      <c r="AE81" s="45">
        <f t="shared" si="21"/>
        <v>2000</v>
      </c>
      <c r="AF81" s="45">
        <f t="shared" si="21"/>
        <v>2000</v>
      </c>
      <c r="AG81" s="45">
        <f t="shared" si="21"/>
        <v>2000</v>
      </c>
      <c r="AH81" s="45">
        <f t="shared" si="21"/>
        <v>2000</v>
      </c>
      <c r="AI81" s="45">
        <f t="shared" si="21"/>
        <v>2000</v>
      </c>
      <c r="AJ81" s="45">
        <f t="shared" si="21"/>
        <v>2000</v>
      </c>
      <c r="AK81" s="45">
        <f t="shared" si="21"/>
        <v>2000</v>
      </c>
      <c r="AL81" s="45">
        <f t="shared" si="21"/>
        <v>2000</v>
      </c>
      <c r="AM81" s="45">
        <f t="shared" si="21"/>
        <v>2000</v>
      </c>
    </row>
    <row r="82" spans="2:39" x14ac:dyDescent="0.25">
      <c r="B82" t="str">
        <f t="shared" si="7"/>
        <v>Materia Prima 13</v>
      </c>
      <c r="D82" s="45">
        <f t="shared" si="8"/>
        <v>4000</v>
      </c>
      <c r="E82" s="45">
        <f t="shared" si="9"/>
        <v>2000</v>
      </c>
      <c r="F82" s="45">
        <f t="shared" si="9"/>
        <v>2000</v>
      </c>
      <c r="G82" s="45">
        <f t="shared" ref="G82:AM82" si="22">+G38+G60-F60</f>
        <v>2000</v>
      </c>
      <c r="H82" s="45">
        <f t="shared" si="22"/>
        <v>2000</v>
      </c>
      <c r="I82" s="45">
        <f t="shared" si="22"/>
        <v>2000</v>
      </c>
      <c r="J82" s="45">
        <f t="shared" si="22"/>
        <v>2000</v>
      </c>
      <c r="K82" s="45">
        <f t="shared" si="22"/>
        <v>2000</v>
      </c>
      <c r="L82" s="45">
        <f t="shared" si="22"/>
        <v>2000</v>
      </c>
      <c r="M82" s="45">
        <f t="shared" si="22"/>
        <v>2000</v>
      </c>
      <c r="N82" s="45">
        <f t="shared" si="22"/>
        <v>2000</v>
      </c>
      <c r="O82" s="45">
        <f t="shared" si="22"/>
        <v>2000</v>
      </c>
      <c r="P82" s="45">
        <f t="shared" si="22"/>
        <v>2000</v>
      </c>
      <c r="Q82" s="45">
        <f t="shared" si="22"/>
        <v>2000</v>
      </c>
      <c r="R82" s="45">
        <f t="shared" si="22"/>
        <v>2000</v>
      </c>
      <c r="S82" s="45">
        <f t="shared" si="22"/>
        <v>2000</v>
      </c>
      <c r="T82" s="45">
        <f t="shared" si="22"/>
        <v>2000</v>
      </c>
      <c r="U82" s="45">
        <f t="shared" si="22"/>
        <v>2000</v>
      </c>
      <c r="V82" s="45">
        <f t="shared" si="22"/>
        <v>2000</v>
      </c>
      <c r="W82" s="45">
        <f t="shared" si="22"/>
        <v>2000</v>
      </c>
      <c r="X82" s="45">
        <f t="shared" si="22"/>
        <v>2000</v>
      </c>
      <c r="Y82" s="45">
        <f t="shared" si="22"/>
        <v>2000</v>
      </c>
      <c r="Z82" s="45">
        <f t="shared" si="22"/>
        <v>2000</v>
      </c>
      <c r="AA82" s="45">
        <f t="shared" si="22"/>
        <v>2000</v>
      </c>
      <c r="AB82" s="45">
        <f t="shared" si="22"/>
        <v>2000</v>
      </c>
      <c r="AC82" s="45">
        <f t="shared" si="22"/>
        <v>2000</v>
      </c>
      <c r="AD82" s="45">
        <f t="shared" si="22"/>
        <v>2000</v>
      </c>
      <c r="AE82" s="45">
        <f t="shared" si="22"/>
        <v>2000</v>
      </c>
      <c r="AF82" s="45">
        <f t="shared" si="22"/>
        <v>2000</v>
      </c>
      <c r="AG82" s="45">
        <f t="shared" si="22"/>
        <v>2000</v>
      </c>
      <c r="AH82" s="45">
        <f t="shared" si="22"/>
        <v>2000</v>
      </c>
      <c r="AI82" s="45">
        <f t="shared" si="22"/>
        <v>2000</v>
      </c>
      <c r="AJ82" s="45">
        <f t="shared" si="22"/>
        <v>2000</v>
      </c>
      <c r="AK82" s="45">
        <f t="shared" si="22"/>
        <v>2000</v>
      </c>
      <c r="AL82" s="45">
        <f t="shared" si="22"/>
        <v>2000</v>
      </c>
      <c r="AM82" s="45">
        <f t="shared" si="22"/>
        <v>2000</v>
      </c>
    </row>
    <row r="83" spans="2:39" x14ac:dyDescent="0.25">
      <c r="B83" t="str">
        <f t="shared" si="7"/>
        <v>Materia Prima 14</v>
      </c>
      <c r="D83" s="45">
        <f t="shared" si="8"/>
        <v>1000</v>
      </c>
      <c r="E83" s="45">
        <f t="shared" si="9"/>
        <v>500</v>
      </c>
      <c r="F83" s="45">
        <f t="shared" si="9"/>
        <v>500</v>
      </c>
      <c r="G83" s="45">
        <f t="shared" ref="G83:AM83" si="23">+G39+G61-F61</f>
        <v>500</v>
      </c>
      <c r="H83" s="45">
        <f t="shared" si="23"/>
        <v>500</v>
      </c>
      <c r="I83" s="45">
        <f t="shared" si="23"/>
        <v>500</v>
      </c>
      <c r="J83" s="45">
        <f t="shared" si="23"/>
        <v>500</v>
      </c>
      <c r="K83" s="45">
        <f t="shared" si="23"/>
        <v>500</v>
      </c>
      <c r="L83" s="45">
        <f t="shared" si="23"/>
        <v>500</v>
      </c>
      <c r="M83" s="45">
        <f t="shared" si="23"/>
        <v>500</v>
      </c>
      <c r="N83" s="45">
        <f t="shared" si="23"/>
        <v>500</v>
      </c>
      <c r="O83" s="45">
        <f t="shared" si="23"/>
        <v>500</v>
      </c>
      <c r="P83" s="45">
        <f t="shared" si="23"/>
        <v>500</v>
      </c>
      <c r="Q83" s="45">
        <f t="shared" si="23"/>
        <v>500</v>
      </c>
      <c r="R83" s="45">
        <f t="shared" si="23"/>
        <v>500</v>
      </c>
      <c r="S83" s="45">
        <f t="shared" si="23"/>
        <v>500</v>
      </c>
      <c r="T83" s="45">
        <f t="shared" si="23"/>
        <v>500</v>
      </c>
      <c r="U83" s="45">
        <f t="shared" si="23"/>
        <v>500</v>
      </c>
      <c r="V83" s="45">
        <f t="shared" si="23"/>
        <v>500</v>
      </c>
      <c r="W83" s="45">
        <f t="shared" si="23"/>
        <v>500</v>
      </c>
      <c r="X83" s="45">
        <f t="shared" si="23"/>
        <v>500</v>
      </c>
      <c r="Y83" s="45">
        <f t="shared" si="23"/>
        <v>500</v>
      </c>
      <c r="Z83" s="45">
        <f t="shared" si="23"/>
        <v>500</v>
      </c>
      <c r="AA83" s="45">
        <f t="shared" si="23"/>
        <v>500</v>
      </c>
      <c r="AB83" s="45">
        <f t="shared" si="23"/>
        <v>500</v>
      </c>
      <c r="AC83" s="45">
        <f t="shared" si="23"/>
        <v>500</v>
      </c>
      <c r="AD83" s="45">
        <f t="shared" si="23"/>
        <v>500</v>
      </c>
      <c r="AE83" s="45">
        <f t="shared" si="23"/>
        <v>500</v>
      </c>
      <c r="AF83" s="45">
        <f t="shared" si="23"/>
        <v>500</v>
      </c>
      <c r="AG83" s="45">
        <f t="shared" si="23"/>
        <v>500</v>
      </c>
      <c r="AH83" s="45">
        <f t="shared" si="23"/>
        <v>500</v>
      </c>
      <c r="AI83" s="45">
        <f t="shared" si="23"/>
        <v>500</v>
      </c>
      <c r="AJ83" s="45">
        <f t="shared" si="23"/>
        <v>500</v>
      </c>
      <c r="AK83" s="45">
        <f t="shared" si="23"/>
        <v>500</v>
      </c>
      <c r="AL83" s="45">
        <f t="shared" si="23"/>
        <v>500</v>
      </c>
      <c r="AM83" s="45">
        <f t="shared" si="23"/>
        <v>500</v>
      </c>
    </row>
    <row r="84" spans="2:39" x14ac:dyDescent="0.25">
      <c r="B84" t="str">
        <f t="shared" si="7"/>
        <v>Materia Prima 15</v>
      </c>
      <c r="D84" s="45">
        <f t="shared" si="8"/>
        <v>1000</v>
      </c>
      <c r="E84" s="45">
        <f t="shared" si="9"/>
        <v>500</v>
      </c>
      <c r="F84" s="45">
        <f t="shared" si="9"/>
        <v>500</v>
      </c>
      <c r="G84" s="45">
        <f t="shared" ref="G84:AM84" si="24">+G40+G62-F62</f>
        <v>500</v>
      </c>
      <c r="H84" s="45">
        <f t="shared" si="24"/>
        <v>500</v>
      </c>
      <c r="I84" s="45">
        <f t="shared" si="24"/>
        <v>500</v>
      </c>
      <c r="J84" s="45">
        <f t="shared" si="24"/>
        <v>500</v>
      </c>
      <c r="K84" s="45">
        <f t="shared" si="24"/>
        <v>500</v>
      </c>
      <c r="L84" s="45">
        <f t="shared" si="24"/>
        <v>500</v>
      </c>
      <c r="M84" s="45">
        <f t="shared" si="24"/>
        <v>500</v>
      </c>
      <c r="N84" s="45">
        <f t="shared" si="24"/>
        <v>500</v>
      </c>
      <c r="O84" s="45">
        <f t="shared" si="24"/>
        <v>500</v>
      </c>
      <c r="P84" s="45">
        <f t="shared" si="24"/>
        <v>500</v>
      </c>
      <c r="Q84" s="45">
        <f t="shared" si="24"/>
        <v>500</v>
      </c>
      <c r="R84" s="45">
        <f t="shared" si="24"/>
        <v>500</v>
      </c>
      <c r="S84" s="45">
        <f t="shared" si="24"/>
        <v>500</v>
      </c>
      <c r="T84" s="45">
        <f t="shared" si="24"/>
        <v>500</v>
      </c>
      <c r="U84" s="45">
        <f t="shared" si="24"/>
        <v>500</v>
      </c>
      <c r="V84" s="45">
        <f t="shared" si="24"/>
        <v>500</v>
      </c>
      <c r="W84" s="45">
        <f t="shared" si="24"/>
        <v>500</v>
      </c>
      <c r="X84" s="45">
        <f t="shared" si="24"/>
        <v>500</v>
      </c>
      <c r="Y84" s="45">
        <f t="shared" si="24"/>
        <v>500</v>
      </c>
      <c r="Z84" s="45">
        <f t="shared" si="24"/>
        <v>500</v>
      </c>
      <c r="AA84" s="45">
        <f t="shared" si="24"/>
        <v>500</v>
      </c>
      <c r="AB84" s="45">
        <f t="shared" si="24"/>
        <v>500</v>
      </c>
      <c r="AC84" s="45">
        <f t="shared" si="24"/>
        <v>500</v>
      </c>
      <c r="AD84" s="45">
        <f t="shared" si="24"/>
        <v>500</v>
      </c>
      <c r="AE84" s="45">
        <f t="shared" si="24"/>
        <v>500</v>
      </c>
      <c r="AF84" s="45">
        <f t="shared" si="24"/>
        <v>500</v>
      </c>
      <c r="AG84" s="45">
        <f t="shared" si="24"/>
        <v>500</v>
      </c>
      <c r="AH84" s="45">
        <f t="shared" si="24"/>
        <v>500</v>
      </c>
      <c r="AI84" s="45">
        <f t="shared" si="24"/>
        <v>500</v>
      </c>
      <c r="AJ84" s="45">
        <f t="shared" si="24"/>
        <v>500</v>
      </c>
      <c r="AK84" s="45">
        <f t="shared" si="24"/>
        <v>500</v>
      </c>
      <c r="AL84" s="45">
        <f t="shared" si="24"/>
        <v>500</v>
      </c>
      <c r="AM84" s="45">
        <f t="shared" si="24"/>
        <v>500</v>
      </c>
    </row>
    <row r="85" spans="2:39" x14ac:dyDescent="0.25">
      <c r="B85" t="str">
        <f t="shared" si="7"/>
        <v>Materia Prima 16</v>
      </c>
      <c r="D85" s="45">
        <f t="shared" si="8"/>
        <v>1000</v>
      </c>
      <c r="E85" s="45">
        <f t="shared" si="9"/>
        <v>500</v>
      </c>
      <c r="F85" s="45">
        <f t="shared" si="9"/>
        <v>500</v>
      </c>
      <c r="G85" s="45">
        <f t="shared" ref="G85:AM85" si="25">+G41+G63-F63</f>
        <v>500</v>
      </c>
      <c r="H85" s="45">
        <f t="shared" si="25"/>
        <v>500</v>
      </c>
      <c r="I85" s="45">
        <f t="shared" si="25"/>
        <v>500</v>
      </c>
      <c r="J85" s="45">
        <f t="shared" si="25"/>
        <v>500</v>
      </c>
      <c r="K85" s="45">
        <f t="shared" si="25"/>
        <v>500</v>
      </c>
      <c r="L85" s="45">
        <f t="shared" si="25"/>
        <v>500</v>
      </c>
      <c r="M85" s="45">
        <f t="shared" si="25"/>
        <v>500</v>
      </c>
      <c r="N85" s="45">
        <f t="shared" si="25"/>
        <v>500</v>
      </c>
      <c r="O85" s="45">
        <f t="shared" si="25"/>
        <v>500</v>
      </c>
      <c r="P85" s="45">
        <f t="shared" si="25"/>
        <v>500</v>
      </c>
      <c r="Q85" s="45">
        <f t="shared" si="25"/>
        <v>500</v>
      </c>
      <c r="R85" s="45">
        <f t="shared" si="25"/>
        <v>500</v>
      </c>
      <c r="S85" s="45">
        <f t="shared" si="25"/>
        <v>500</v>
      </c>
      <c r="T85" s="45">
        <f t="shared" si="25"/>
        <v>500</v>
      </c>
      <c r="U85" s="45">
        <f t="shared" si="25"/>
        <v>500</v>
      </c>
      <c r="V85" s="45">
        <f t="shared" si="25"/>
        <v>500</v>
      </c>
      <c r="W85" s="45">
        <f t="shared" si="25"/>
        <v>500</v>
      </c>
      <c r="X85" s="45">
        <f t="shared" si="25"/>
        <v>500</v>
      </c>
      <c r="Y85" s="45">
        <f t="shared" si="25"/>
        <v>500</v>
      </c>
      <c r="Z85" s="45">
        <f t="shared" si="25"/>
        <v>500</v>
      </c>
      <c r="AA85" s="45">
        <f t="shared" si="25"/>
        <v>500</v>
      </c>
      <c r="AB85" s="45">
        <f t="shared" si="25"/>
        <v>500</v>
      </c>
      <c r="AC85" s="45">
        <f t="shared" si="25"/>
        <v>500</v>
      </c>
      <c r="AD85" s="45">
        <f t="shared" si="25"/>
        <v>500</v>
      </c>
      <c r="AE85" s="45">
        <f t="shared" si="25"/>
        <v>500</v>
      </c>
      <c r="AF85" s="45">
        <f t="shared" si="25"/>
        <v>500</v>
      </c>
      <c r="AG85" s="45">
        <f t="shared" si="25"/>
        <v>500</v>
      </c>
      <c r="AH85" s="45">
        <f t="shared" si="25"/>
        <v>500</v>
      </c>
      <c r="AI85" s="45">
        <f t="shared" si="25"/>
        <v>500</v>
      </c>
      <c r="AJ85" s="45">
        <f t="shared" si="25"/>
        <v>500</v>
      </c>
      <c r="AK85" s="45">
        <f t="shared" si="25"/>
        <v>500</v>
      </c>
      <c r="AL85" s="45">
        <f t="shared" si="25"/>
        <v>500</v>
      </c>
      <c r="AM85" s="45">
        <f t="shared" si="25"/>
        <v>500</v>
      </c>
    </row>
    <row r="86" spans="2:39" x14ac:dyDescent="0.25">
      <c r="B86" t="str">
        <f t="shared" si="7"/>
        <v>Materia Prima 17</v>
      </c>
      <c r="D86" s="45">
        <f t="shared" si="8"/>
        <v>1000</v>
      </c>
      <c r="E86" s="45">
        <f t="shared" si="9"/>
        <v>500</v>
      </c>
      <c r="F86" s="45">
        <f t="shared" si="9"/>
        <v>500</v>
      </c>
      <c r="G86" s="45">
        <f t="shared" ref="G86:AM86" si="26">+G42+G64-F64</f>
        <v>500</v>
      </c>
      <c r="H86" s="45">
        <f t="shared" si="26"/>
        <v>500</v>
      </c>
      <c r="I86" s="45">
        <f t="shared" si="26"/>
        <v>500</v>
      </c>
      <c r="J86" s="45">
        <f t="shared" si="26"/>
        <v>500</v>
      </c>
      <c r="K86" s="45">
        <f t="shared" si="26"/>
        <v>500</v>
      </c>
      <c r="L86" s="45">
        <f t="shared" si="26"/>
        <v>500</v>
      </c>
      <c r="M86" s="45">
        <f t="shared" si="26"/>
        <v>500</v>
      </c>
      <c r="N86" s="45">
        <f t="shared" si="26"/>
        <v>500</v>
      </c>
      <c r="O86" s="45">
        <f t="shared" si="26"/>
        <v>500</v>
      </c>
      <c r="P86" s="45">
        <f t="shared" si="26"/>
        <v>500</v>
      </c>
      <c r="Q86" s="45">
        <f t="shared" si="26"/>
        <v>500</v>
      </c>
      <c r="R86" s="45">
        <f t="shared" si="26"/>
        <v>500</v>
      </c>
      <c r="S86" s="45">
        <f t="shared" si="26"/>
        <v>500</v>
      </c>
      <c r="T86" s="45">
        <f t="shared" si="26"/>
        <v>500</v>
      </c>
      <c r="U86" s="45">
        <f t="shared" si="26"/>
        <v>500</v>
      </c>
      <c r="V86" s="45">
        <f t="shared" si="26"/>
        <v>500</v>
      </c>
      <c r="W86" s="45">
        <f t="shared" si="26"/>
        <v>500</v>
      </c>
      <c r="X86" s="45">
        <f t="shared" si="26"/>
        <v>500</v>
      </c>
      <c r="Y86" s="45">
        <f t="shared" si="26"/>
        <v>500</v>
      </c>
      <c r="Z86" s="45">
        <f t="shared" si="26"/>
        <v>500</v>
      </c>
      <c r="AA86" s="45">
        <f t="shared" si="26"/>
        <v>500</v>
      </c>
      <c r="AB86" s="45">
        <f t="shared" si="26"/>
        <v>500</v>
      </c>
      <c r="AC86" s="45">
        <f t="shared" si="26"/>
        <v>500</v>
      </c>
      <c r="AD86" s="45">
        <f t="shared" si="26"/>
        <v>500</v>
      </c>
      <c r="AE86" s="45">
        <f t="shared" si="26"/>
        <v>500</v>
      </c>
      <c r="AF86" s="45">
        <f t="shared" si="26"/>
        <v>500</v>
      </c>
      <c r="AG86" s="45">
        <f t="shared" si="26"/>
        <v>500</v>
      </c>
      <c r="AH86" s="45">
        <f t="shared" si="26"/>
        <v>500</v>
      </c>
      <c r="AI86" s="45">
        <f t="shared" si="26"/>
        <v>500</v>
      </c>
      <c r="AJ86" s="45">
        <f t="shared" si="26"/>
        <v>500</v>
      </c>
      <c r="AK86" s="45">
        <f t="shared" si="26"/>
        <v>500</v>
      </c>
      <c r="AL86" s="45">
        <f t="shared" si="26"/>
        <v>500</v>
      </c>
      <c r="AM86" s="45">
        <f t="shared" si="26"/>
        <v>500</v>
      </c>
    </row>
    <row r="87" spans="2:39" x14ac:dyDescent="0.25">
      <c r="B87" t="str">
        <f t="shared" si="7"/>
        <v>Materia Prima 18</v>
      </c>
      <c r="D87" s="45">
        <f t="shared" si="8"/>
        <v>10000</v>
      </c>
      <c r="E87" s="45">
        <f t="shared" si="9"/>
        <v>5000</v>
      </c>
      <c r="F87" s="45">
        <f t="shared" si="9"/>
        <v>5000</v>
      </c>
      <c r="G87" s="45">
        <f t="shared" ref="G87:AM87" si="27">+G43+G65-F65</f>
        <v>5000</v>
      </c>
      <c r="H87" s="45">
        <f t="shared" si="27"/>
        <v>5000</v>
      </c>
      <c r="I87" s="45">
        <f t="shared" si="27"/>
        <v>5000</v>
      </c>
      <c r="J87" s="45">
        <f t="shared" si="27"/>
        <v>5000</v>
      </c>
      <c r="K87" s="45">
        <f t="shared" si="27"/>
        <v>5000</v>
      </c>
      <c r="L87" s="45">
        <f t="shared" si="27"/>
        <v>5000</v>
      </c>
      <c r="M87" s="45">
        <f t="shared" si="27"/>
        <v>5000</v>
      </c>
      <c r="N87" s="45">
        <f t="shared" si="27"/>
        <v>5000</v>
      </c>
      <c r="O87" s="45">
        <f t="shared" si="27"/>
        <v>5000</v>
      </c>
      <c r="P87" s="45">
        <f t="shared" si="27"/>
        <v>5000</v>
      </c>
      <c r="Q87" s="45">
        <f t="shared" si="27"/>
        <v>5000</v>
      </c>
      <c r="R87" s="45">
        <f t="shared" si="27"/>
        <v>5000</v>
      </c>
      <c r="S87" s="45">
        <f t="shared" si="27"/>
        <v>5000</v>
      </c>
      <c r="T87" s="45">
        <f t="shared" si="27"/>
        <v>5000</v>
      </c>
      <c r="U87" s="45">
        <f t="shared" si="27"/>
        <v>5000</v>
      </c>
      <c r="V87" s="45">
        <f t="shared" si="27"/>
        <v>5000</v>
      </c>
      <c r="W87" s="45">
        <f t="shared" si="27"/>
        <v>5000</v>
      </c>
      <c r="X87" s="45">
        <f t="shared" si="27"/>
        <v>5000</v>
      </c>
      <c r="Y87" s="45">
        <f t="shared" si="27"/>
        <v>5000</v>
      </c>
      <c r="Z87" s="45">
        <f t="shared" si="27"/>
        <v>5000</v>
      </c>
      <c r="AA87" s="45">
        <f t="shared" si="27"/>
        <v>5000</v>
      </c>
      <c r="AB87" s="45">
        <f t="shared" si="27"/>
        <v>5000</v>
      </c>
      <c r="AC87" s="45">
        <f t="shared" si="27"/>
        <v>5000</v>
      </c>
      <c r="AD87" s="45">
        <f t="shared" si="27"/>
        <v>5000</v>
      </c>
      <c r="AE87" s="45">
        <f t="shared" si="27"/>
        <v>5000</v>
      </c>
      <c r="AF87" s="45">
        <f t="shared" si="27"/>
        <v>5000</v>
      </c>
      <c r="AG87" s="45">
        <f t="shared" si="27"/>
        <v>5000</v>
      </c>
      <c r="AH87" s="45">
        <f t="shared" si="27"/>
        <v>5000</v>
      </c>
      <c r="AI87" s="45">
        <f t="shared" si="27"/>
        <v>5000</v>
      </c>
      <c r="AJ87" s="45">
        <f t="shared" si="27"/>
        <v>5000</v>
      </c>
      <c r="AK87" s="45">
        <f t="shared" si="27"/>
        <v>5000</v>
      </c>
      <c r="AL87" s="45">
        <f t="shared" si="27"/>
        <v>5000</v>
      </c>
      <c r="AM87" s="45">
        <f t="shared" si="27"/>
        <v>5000</v>
      </c>
    </row>
    <row r="88" spans="2:39" x14ac:dyDescent="0.25">
      <c r="B88" t="str">
        <f t="shared" si="7"/>
        <v>Materia Prima 19</v>
      </c>
      <c r="D88" s="45">
        <f t="shared" si="8"/>
        <v>6000</v>
      </c>
      <c r="E88" s="45">
        <f t="shared" si="9"/>
        <v>3000</v>
      </c>
      <c r="F88" s="45">
        <f t="shared" si="9"/>
        <v>3000</v>
      </c>
      <c r="G88" s="45">
        <f t="shared" ref="G88:AM88" si="28">+G44+G66-F66</f>
        <v>3000</v>
      </c>
      <c r="H88" s="45">
        <f t="shared" si="28"/>
        <v>3000</v>
      </c>
      <c r="I88" s="45">
        <f t="shared" si="28"/>
        <v>3000</v>
      </c>
      <c r="J88" s="45">
        <f t="shared" si="28"/>
        <v>3000</v>
      </c>
      <c r="K88" s="45">
        <f t="shared" si="28"/>
        <v>3000</v>
      </c>
      <c r="L88" s="45">
        <f t="shared" si="28"/>
        <v>3000</v>
      </c>
      <c r="M88" s="45">
        <f t="shared" si="28"/>
        <v>3000</v>
      </c>
      <c r="N88" s="45">
        <f t="shared" si="28"/>
        <v>3000</v>
      </c>
      <c r="O88" s="45">
        <f t="shared" si="28"/>
        <v>3000</v>
      </c>
      <c r="P88" s="45">
        <f t="shared" si="28"/>
        <v>3000</v>
      </c>
      <c r="Q88" s="45">
        <f t="shared" si="28"/>
        <v>3000</v>
      </c>
      <c r="R88" s="45">
        <f t="shared" si="28"/>
        <v>3000</v>
      </c>
      <c r="S88" s="45">
        <f t="shared" si="28"/>
        <v>3000</v>
      </c>
      <c r="T88" s="45">
        <f t="shared" si="28"/>
        <v>3000</v>
      </c>
      <c r="U88" s="45">
        <f t="shared" si="28"/>
        <v>3000</v>
      </c>
      <c r="V88" s="45">
        <f t="shared" si="28"/>
        <v>3000</v>
      </c>
      <c r="W88" s="45">
        <f t="shared" si="28"/>
        <v>3000</v>
      </c>
      <c r="X88" s="45">
        <f t="shared" si="28"/>
        <v>3000</v>
      </c>
      <c r="Y88" s="45">
        <f t="shared" si="28"/>
        <v>3000</v>
      </c>
      <c r="Z88" s="45">
        <f t="shared" si="28"/>
        <v>3000</v>
      </c>
      <c r="AA88" s="45">
        <f t="shared" si="28"/>
        <v>3000</v>
      </c>
      <c r="AB88" s="45">
        <f t="shared" si="28"/>
        <v>3000</v>
      </c>
      <c r="AC88" s="45">
        <f t="shared" si="28"/>
        <v>3000</v>
      </c>
      <c r="AD88" s="45">
        <f t="shared" si="28"/>
        <v>3000</v>
      </c>
      <c r="AE88" s="45">
        <f t="shared" si="28"/>
        <v>3000</v>
      </c>
      <c r="AF88" s="45">
        <f t="shared" si="28"/>
        <v>3000</v>
      </c>
      <c r="AG88" s="45">
        <f t="shared" si="28"/>
        <v>3000</v>
      </c>
      <c r="AH88" s="45">
        <f t="shared" si="28"/>
        <v>3000</v>
      </c>
      <c r="AI88" s="45">
        <f t="shared" si="28"/>
        <v>3000</v>
      </c>
      <c r="AJ88" s="45">
        <f t="shared" si="28"/>
        <v>3000</v>
      </c>
      <c r="AK88" s="45">
        <f t="shared" si="28"/>
        <v>3000</v>
      </c>
      <c r="AL88" s="45">
        <f t="shared" si="28"/>
        <v>3000</v>
      </c>
      <c r="AM88" s="45">
        <f t="shared" si="28"/>
        <v>3000</v>
      </c>
    </row>
    <row r="89" spans="2:39" x14ac:dyDescent="0.25">
      <c r="B89" t="str">
        <f t="shared" si="7"/>
        <v>Materia Prima 20</v>
      </c>
      <c r="D89" s="45">
        <f t="shared" si="8"/>
        <v>14000</v>
      </c>
      <c r="E89" s="45">
        <f t="shared" si="9"/>
        <v>7000</v>
      </c>
      <c r="F89" s="45">
        <f t="shared" si="9"/>
        <v>7000</v>
      </c>
      <c r="G89" s="45">
        <f t="shared" ref="G89:AM89" si="29">+G45+G67-F67</f>
        <v>7000</v>
      </c>
      <c r="H89" s="45">
        <f t="shared" si="29"/>
        <v>7000</v>
      </c>
      <c r="I89" s="45">
        <f t="shared" si="29"/>
        <v>7000</v>
      </c>
      <c r="J89" s="45">
        <f t="shared" si="29"/>
        <v>7000</v>
      </c>
      <c r="K89" s="45">
        <f t="shared" si="29"/>
        <v>7000</v>
      </c>
      <c r="L89" s="45">
        <f t="shared" si="29"/>
        <v>7000</v>
      </c>
      <c r="M89" s="45">
        <f t="shared" si="29"/>
        <v>7000</v>
      </c>
      <c r="N89" s="45">
        <f t="shared" si="29"/>
        <v>7000</v>
      </c>
      <c r="O89" s="45">
        <f t="shared" si="29"/>
        <v>7000</v>
      </c>
      <c r="P89" s="45">
        <f t="shared" si="29"/>
        <v>7000</v>
      </c>
      <c r="Q89" s="45">
        <f t="shared" si="29"/>
        <v>7000</v>
      </c>
      <c r="R89" s="45">
        <f t="shared" si="29"/>
        <v>7000</v>
      </c>
      <c r="S89" s="45">
        <f t="shared" si="29"/>
        <v>7000</v>
      </c>
      <c r="T89" s="45">
        <f t="shared" si="29"/>
        <v>7000</v>
      </c>
      <c r="U89" s="45">
        <f t="shared" si="29"/>
        <v>7000</v>
      </c>
      <c r="V89" s="45">
        <f t="shared" si="29"/>
        <v>7000</v>
      </c>
      <c r="W89" s="45">
        <f t="shared" si="29"/>
        <v>7000</v>
      </c>
      <c r="X89" s="45">
        <f t="shared" si="29"/>
        <v>7000</v>
      </c>
      <c r="Y89" s="45">
        <f t="shared" si="29"/>
        <v>7000</v>
      </c>
      <c r="Z89" s="45">
        <f t="shared" si="29"/>
        <v>7000</v>
      </c>
      <c r="AA89" s="45">
        <f t="shared" si="29"/>
        <v>7000</v>
      </c>
      <c r="AB89" s="45">
        <f t="shared" si="29"/>
        <v>7000</v>
      </c>
      <c r="AC89" s="45">
        <f t="shared" si="29"/>
        <v>7000</v>
      </c>
      <c r="AD89" s="45">
        <f t="shared" si="29"/>
        <v>7000</v>
      </c>
      <c r="AE89" s="45">
        <f t="shared" si="29"/>
        <v>7000</v>
      </c>
      <c r="AF89" s="45">
        <f t="shared" si="29"/>
        <v>7000</v>
      </c>
      <c r="AG89" s="45">
        <f t="shared" si="29"/>
        <v>7000</v>
      </c>
      <c r="AH89" s="45">
        <f t="shared" si="29"/>
        <v>7000</v>
      </c>
      <c r="AI89" s="45">
        <f t="shared" si="29"/>
        <v>7000</v>
      </c>
      <c r="AJ89" s="45">
        <f t="shared" si="29"/>
        <v>7000</v>
      </c>
      <c r="AK89" s="45">
        <f t="shared" si="29"/>
        <v>7000</v>
      </c>
      <c r="AL89" s="45">
        <f t="shared" si="29"/>
        <v>7000</v>
      </c>
      <c r="AM89" s="45">
        <f t="shared" si="29"/>
        <v>7000</v>
      </c>
    </row>
    <row r="91" spans="2:39" x14ac:dyDescent="0.25">
      <c r="B91" s="20" t="s">
        <v>208</v>
      </c>
      <c r="D91" s="33">
        <f>+D3</f>
        <v>41640</v>
      </c>
      <c r="E91" s="33">
        <f t="shared" ref="E91:AM91" si="30">+E3</f>
        <v>41698</v>
      </c>
      <c r="F91" s="33">
        <f t="shared" si="30"/>
        <v>41729</v>
      </c>
      <c r="G91" s="33">
        <f t="shared" si="30"/>
        <v>41759</v>
      </c>
      <c r="H91" s="33">
        <f t="shared" si="30"/>
        <v>41790</v>
      </c>
      <c r="I91" s="33">
        <f t="shared" si="30"/>
        <v>41820</v>
      </c>
      <c r="J91" s="33">
        <f t="shared" si="30"/>
        <v>41851</v>
      </c>
      <c r="K91" s="33">
        <f t="shared" si="30"/>
        <v>41882</v>
      </c>
      <c r="L91" s="33">
        <f t="shared" si="30"/>
        <v>41912</v>
      </c>
      <c r="M91" s="33">
        <f t="shared" si="30"/>
        <v>41943</v>
      </c>
      <c r="N91" s="33">
        <f t="shared" si="30"/>
        <v>41973</v>
      </c>
      <c r="O91" s="33">
        <f t="shared" si="30"/>
        <v>42004</v>
      </c>
      <c r="P91" s="33">
        <f t="shared" si="30"/>
        <v>42035</v>
      </c>
      <c r="Q91" s="33">
        <f t="shared" si="30"/>
        <v>42063</v>
      </c>
      <c r="R91" s="33">
        <f t="shared" si="30"/>
        <v>42094</v>
      </c>
      <c r="S91" s="33">
        <f t="shared" si="30"/>
        <v>42124</v>
      </c>
      <c r="T91" s="33">
        <f t="shared" si="30"/>
        <v>42155</v>
      </c>
      <c r="U91" s="33">
        <f t="shared" si="30"/>
        <v>42185</v>
      </c>
      <c r="V91" s="33">
        <f t="shared" si="30"/>
        <v>42216</v>
      </c>
      <c r="W91" s="33">
        <f t="shared" si="30"/>
        <v>42247</v>
      </c>
      <c r="X91" s="33">
        <f t="shared" si="30"/>
        <v>42277</v>
      </c>
      <c r="Y91" s="33">
        <f t="shared" si="30"/>
        <v>42308</v>
      </c>
      <c r="Z91" s="33">
        <f t="shared" si="30"/>
        <v>42338</v>
      </c>
      <c r="AA91" s="33">
        <f t="shared" si="30"/>
        <v>42369</v>
      </c>
      <c r="AB91" s="33">
        <f t="shared" si="30"/>
        <v>42400</v>
      </c>
      <c r="AC91" s="33">
        <f t="shared" si="30"/>
        <v>42429</v>
      </c>
      <c r="AD91" s="33">
        <f t="shared" si="30"/>
        <v>42460</v>
      </c>
      <c r="AE91" s="33">
        <f t="shared" si="30"/>
        <v>42490</v>
      </c>
      <c r="AF91" s="33">
        <f t="shared" si="30"/>
        <v>42521</v>
      </c>
      <c r="AG91" s="33">
        <f t="shared" si="30"/>
        <v>42551</v>
      </c>
      <c r="AH91" s="33">
        <f t="shared" si="30"/>
        <v>42582</v>
      </c>
      <c r="AI91" s="33">
        <f t="shared" si="30"/>
        <v>42613</v>
      </c>
      <c r="AJ91" s="33">
        <f t="shared" si="30"/>
        <v>42643</v>
      </c>
      <c r="AK91" s="33">
        <f t="shared" si="30"/>
        <v>42674</v>
      </c>
      <c r="AL91" s="33">
        <f t="shared" si="30"/>
        <v>42704</v>
      </c>
      <c r="AM91" s="33">
        <f t="shared" si="30"/>
        <v>42735</v>
      </c>
    </row>
    <row r="92" spans="2:39" x14ac:dyDescent="0.25">
      <c r="B92" t="str">
        <f>+B4</f>
        <v>Materia Prima 1</v>
      </c>
      <c r="D92" s="46">
        <f>+D70*D4</f>
        <v>25000</v>
      </c>
      <c r="E92" s="46">
        <f t="shared" ref="E92:AM99" si="31">+E70*E4</f>
        <v>12500</v>
      </c>
      <c r="F92" s="46">
        <f t="shared" si="31"/>
        <v>12500</v>
      </c>
      <c r="G92" s="46">
        <f t="shared" si="31"/>
        <v>12500</v>
      </c>
      <c r="H92" s="46">
        <f t="shared" si="31"/>
        <v>12500</v>
      </c>
      <c r="I92" s="46">
        <f t="shared" si="31"/>
        <v>12500</v>
      </c>
      <c r="J92" s="46">
        <f t="shared" si="31"/>
        <v>12500</v>
      </c>
      <c r="K92" s="46">
        <f t="shared" si="31"/>
        <v>12500</v>
      </c>
      <c r="L92" s="46">
        <f t="shared" si="31"/>
        <v>12500</v>
      </c>
      <c r="M92" s="46">
        <f t="shared" si="31"/>
        <v>12500</v>
      </c>
      <c r="N92" s="46">
        <f t="shared" si="31"/>
        <v>12500</v>
      </c>
      <c r="O92" s="46">
        <f t="shared" si="31"/>
        <v>12500</v>
      </c>
      <c r="P92" s="46">
        <f t="shared" si="31"/>
        <v>12500</v>
      </c>
      <c r="Q92" s="46">
        <f t="shared" si="31"/>
        <v>12500</v>
      </c>
      <c r="R92" s="46">
        <f t="shared" si="31"/>
        <v>12500</v>
      </c>
      <c r="S92" s="46">
        <f t="shared" si="31"/>
        <v>12500</v>
      </c>
      <c r="T92" s="46">
        <f t="shared" si="31"/>
        <v>12500</v>
      </c>
      <c r="U92" s="46">
        <f t="shared" si="31"/>
        <v>12500</v>
      </c>
      <c r="V92" s="46">
        <f t="shared" si="31"/>
        <v>12500</v>
      </c>
      <c r="W92" s="46">
        <f t="shared" si="31"/>
        <v>12500</v>
      </c>
      <c r="X92" s="46">
        <f t="shared" si="31"/>
        <v>12500</v>
      </c>
      <c r="Y92" s="46">
        <f t="shared" si="31"/>
        <v>12500</v>
      </c>
      <c r="Z92" s="46">
        <f t="shared" si="31"/>
        <v>12500</v>
      </c>
      <c r="AA92" s="46">
        <f t="shared" si="31"/>
        <v>12500</v>
      </c>
      <c r="AB92" s="46">
        <f t="shared" si="31"/>
        <v>12500</v>
      </c>
      <c r="AC92" s="46">
        <f t="shared" si="31"/>
        <v>12500</v>
      </c>
      <c r="AD92" s="46">
        <f t="shared" si="31"/>
        <v>12500</v>
      </c>
      <c r="AE92" s="46">
        <f t="shared" si="31"/>
        <v>12500</v>
      </c>
      <c r="AF92" s="46">
        <f t="shared" si="31"/>
        <v>12500</v>
      </c>
      <c r="AG92" s="46">
        <f t="shared" si="31"/>
        <v>12500</v>
      </c>
      <c r="AH92" s="46">
        <f t="shared" si="31"/>
        <v>12500</v>
      </c>
      <c r="AI92" s="46">
        <f t="shared" si="31"/>
        <v>12500</v>
      </c>
      <c r="AJ92" s="46">
        <f t="shared" si="31"/>
        <v>12500</v>
      </c>
      <c r="AK92" s="46">
        <f t="shared" si="31"/>
        <v>12500</v>
      </c>
      <c r="AL92" s="46">
        <f t="shared" si="31"/>
        <v>12500</v>
      </c>
      <c r="AM92" s="46">
        <f t="shared" si="31"/>
        <v>12500</v>
      </c>
    </row>
    <row r="93" spans="2:39" x14ac:dyDescent="0.25">
      <c r="B93" t="str">
        <f t="shared" ref="B93:B111" si="32">+B5</f>
        <v>Materia Prima 2</v>
      </c>
      <c r="D93" s="46">
        <f t="shared" ref="D93:S111" si="33">+D71*D5</f>
        <v>12000</v>
      </c>
      <c r="E93" s="46">
        <f t="shared" si="33"/>
        <v>6000</v>
      </c>
      <c r="F93" s="46">
        <f t="shared" si="33"/>
        <v>6000</v>
      </c>
      <c r="G93" s="46">
        <f t="shared" si="33"/>
        <v>6000</v>
      </c>
      <c r="H93" s="46">
        <f t="shared" si="33"/>
        <v>6000</v>
      </c>
      <c r="I93" s="46">
        <f t="shared" si="33"/>
        <v>6000</v>
      </c>
      <c r="J93" s="46">
        <f t="shared" si="33"/>
        <v>6000</v>
      </c>
      <c r="K93" s="46">
        <f t="shared" si="33"/>
        <v>6000</v>
      </c>
      <c r="L93" s="46">
        <f t="shared" si="33"/>
        <v>6000</v>
      </c>
      <c r="M93" s="46">
        <f t="shared" si="33"/>
        <v>6000</v>
      </c>
      <c r="N93" s="46">
        <f t="shared" si="33"/>
        <v>6000</v>
      </c>
      <c r="O93" s="46">
        <f t="shared" si="33"/>
        <v>6000</v>
      </c>
      <c r="P93" s="46">
        <f t="shared" si="33"/>
        <v>6000</v>
      </c>
      <c r="Q93" s="46">
        <f t="shared" si="33"/>
        <v>6000</v>
      </c>
      <c r="R93" s="46">
        <f t="shared" si="33"/>
        <v>6000</v>
      </c>
      <c r="S93" s="46">
        <f t="shared" si="33"/>
        <v>6000</v>
      </c>
      <c r="T93" s="46">
        <f t="shared" si="31"/>
        <v>6000</v>
      </c>
      <c r="U93" s="46">
        <f t="shared" si="31"/>
        <v>6000</v>
      </c>
      <c r="V93" s="46">
        <f t="shared" si="31"/>
        <v>6000</v>
      </c>
      <c r="W93" s="46">
        <f t="shared" si="31"/>
        <v>6000</v>
      </c>
      <c r="X93" s="46">
        <f t="shared" si="31"/>
        <v>6000</v>
      </c>
      <c r="Y93" s="46">
        <f t="shared" si="31"/>
        <v>6000</v>
      </c>
      <c r="Z93" s="46">
        <f t="shared" si="31"/>
        <v>6000</v>
      </c>
      <c r="AA93" s="46">
        <f t="shared" si="31"/>
        <v>6000</v>
      </c>
      <c r="AB93" s="46">
        <f t="shared" si="31"/>
        <v>6000</v>
      </c>
      <c r="AC93" s="46">
        <f t="shared" si="31"/>
        <v>6000</v>
      </c>
      <c r="AD93" s="46">
        <f t="shared" si="31"/>
        <v>6000</v>
      </c>
      <c r="AE93" s="46">
        <f t="shared" si="31"/>
        <v>6000</v>
      </c>
      <c r="AF93" s="46">
        <f t="shared" si="31"/>
        <v>6000</v>
      </c>
      <c r="AG93" s="46">
        <f t="shared" si="31"/>
        <v>6000</v>
      </c>
      <c r="AH93" s="46">
        <f t="shared" si="31"/>
        <v>6000</v>
      </c>
      <c r="AI93" s="46">
        <f t="shared" si="31"/>
        <v>6000</v>
      </c>
      <c r="AJ93" s="46">
        <f t="shared" si="31"/>
        <v>6000</v>
      </c>
      <c r="AK93" s="46">
        <f t="shared" si="31"/>
        <v>6000</v>
      </c>
      <c r="AL93" s="46">
        <f t="shared" si="31"/>
        <v>6000</v>
      </c>
      <c r="AM93" s="46">
        <f t="shared" si="31"/>
        <v>6000</v>
      </c>
    </row>
    <row r="94" spans="2:39" x14ac:dyDescent="0.25">
      <c r="B94" t="str">
        <f t="shared" si="32"/>
        <v>Materia Prima 3</v>
      </c>
      <c r="D94" s="46">
        <f t="shared" si="33"/>
        <v>21000</v>
      </c>
      <c r="E94" s="46">
        <f t="shared" si="31"/>
        <v>10500</v>
      </c>
      <c r="F94" s="46">
        <f t="shared" si="31"/>
        <v>10500</v>
      </c>
      <c r="G94" s="46">
        <f t="shared" si="31"/>
        <v>10500</v>
      </c>
      <c r="H94" s="46">
        <f t="shared" si="31"/>
        <v>10500</v>
      </c>
      <c r="I94" s="46">
        <f t="shared" si="31"/>
        <v>10500</v>
      </c>
      <c r="J94" s="46">
        <f t="shared" si="31"/>
        <v>10500</v>
      </c>
      <c r="K94" s="46">
        <f t="shared" si="31"/>
        <v>10500</v>
      </c>
      <c r="L94" s="46">
        <f t="shared" si="31"/>
        <v>10500</v>
      </c>
      <c r="M94" s="46">
        <f t="shared" si="31"/>
        <v>10500</v>
      </c>
      <c r="N94" s="46">
        <f t="shared" si="31"/>
        <v>10500</v>
      </c>
      <c r="O94" s="46">
        <f t="shared" si="31"/>
        <v>10500</v>
      </c>
      <c r="P94" s="46">
        <f t="shared" si="31"/>
        <v>10500</v>
      </c>
      <c r="Q94" s="46">
        <f t="shared" si="31"/>
        <v>10500</v>
      </c>
      <c r="R94" s="46">
        <f t="shared" si="31"/>
        <v>10500</v>
      </c>
      <c r="S94" s="46">
        <f t="shared" si="31"/>
        <v>10500</v>
      </c>
      <c r="T94" s="46">
        <f t="shared" si="31"/>
        <v>10500</v>
      </c>
      <c r="U94" s="46">
        <f t="shared" si="31"/>
        <v>10500</v>
      </c>
      <c r="V94" s="46">
        <f t="shared" si="31"/>
        <v>10500</v>
      </c>
      <c r="W94" s="46">
        <f t="shared" si="31"/>
        <v>10500</v>
      </c>
      <c r="X94" s="46">
        <f t="shared" si="31"/>
        <v>10500</v>
      </c>
      <c r="Y94" s="46">
        <f t="shared" si="31"/>
        <v>10500</v>
      </c>
      <c r="Z94" s="46">
        <f t="shared" si="31"/>
        <v>10500</v>
      </c>
      <c r="AA94" s="46">
        <f t="shared" si="31"/>
        <v>10500</v>
      </c>
      <c r="AB94" s="46">
        <f t="shared" si="31"/>
        <v>10500</v>
      </c>
      <c r="AC94" s="46">
        <f t="shared" si="31"/>
        <v>10500</v>
      </c>
      <c r="AD94" s="46">
        <f t="shared" si="31"/>
        <v>10500</v>
      </c>
      <c r="AE94" s="46">
        <f t="shared" si="31"/>
        <v>10500</v>
      </c>
      <c r="AF94" s="46">
        <f t="shared" si="31"/>
        <v>10500</v>
      </c>
      <c r="AG94" s="46">
        <f t="shared" si="31"/>
        <v>10500</v>
      </c>
      <c r="AH94" s="46">
        <f t="shared" si="31"/>
        <v>10500</v>
      </c>
      <c r="AI94" s="46">
        <f t="shared" si="31"/>
        <v>10500</v>
      </c>
      <c r="AJ94" s="46">
        <f t="shared" si="31"/>
        <v>10500</v>
      </c>
      <c r="AK94" s="46">
        <f t="shared" si="31"/>
        <v>10500</v>
      </c>
      <c r="AL94" s="46">
        <f t="shared" si="31"/>
        <v>10500</v>
      </c>
      <c r="AM94" s="46">
        <f t="shared" si="31"/>
        <v>10500</v>
      </c>
    </row>
    <row r="95" spans="2:39" x14ac:dyDescent="0.25">
      <c r="B95" t="str">
        <f t="shared" si="32"/>
        <v>Materia Prima 4</v>
      </c>
      <c r="D95" s="46">
        <f t="shared" si="33"/>
        <v>14000</v>
      </c>
      <c r="E95" s="46">
        <f t="shared" si="31"/>
        <v>7000</v>
      </c>
      <c r="F95" s="46">
        <f t="shared" si="31"/>
        <v>7000</v>
      </c>
      <c r="G95" s="46">
        <f t="shared" si="31"/>
        <v>7000</v>
      </c>
      <c r="H95" s="46">
        <f t="shared" si="31"/>
        <v>7000</v>
      </c>
      <c r="I95" s="46">
        <f t="shared" si="31"/>
        <v>7000</v>
      </c>
      <c r="J95" s="46">
        <f t="shared" si="31"/>
        <v>7000</v>
      </c>
      <c r="K95" s="46">
        <f t="shared" si="31"/>
        <v>7000</v>
      </c>
      <c r="L95" s="46">
        <f t="shared" si="31"/>
        <v>7000</v>
      </c>
      <c r="M95" s="46">
        <f t="shared" si="31"/>
        <v>7000</v>
      </c>
      <c r="N95" s="46">
        <f t="shared" si="31"/>
        <v>7000</v>
      </c>
      <c r="O95" s="46">
        <f t="shared" si="31"/>
        <v>7000</v>
      </c>
      <c r="P95" s="46">
        <f t="shared" si="31"/>
        <v>7000</v>
      </c>
      <c r="Q95" s="46">
        <f t="shared" si="31"/>
        <v>7000</v>
      </c>
      <c r="R95" s="46">
        <f t="shared" si="31"/>
        <v>7000</v>
      </c>
      <c r="S95" s="46">
        <f t="shared" si="31"/>
        <v>7000</v>
      </c>
      <c r="T95" s="46">
        <f t="shared" si="31"/>
        <v>7000</v>
      </c>
      <c r="U95" s="46">
        <f t="shared" si="31"/>
        <v>7000</v>
      </c>
      <c r="V95" s="46">
        <f t="shared" si="31"/>
        <v>7000</v>
      </c>
      <c r="W95" s="46">
        <f t="shared" si="31"/>
        <v>7000</v>
      </c>
      <c r="X95" s="46">
        <f t="shared" si="31"/>
        <v>7000</v>
      </c>
      <c r="Y95" s="46">
        <f t="shared" si="31"/>
        <v>7000</v>
      </c>
      <c r="Z95" s="46">
        <f t="shared" si="31"/>
        <v>7000</v>
      </c>
      <c r="AA95" s="46">
        <f t="shared" si="31"/>
        <v>7000</v>
      </c>
      <c r="AB95" s="46">
        <f t="shared" si="31"/>
        <v>7000</v>
      </c>
      <c r="AC95" s="46">
        <f t="shared" si="31"/>
        <v>7000</v>
      </c>
      <c r="AD95" s="46">
        <f t="shared" si="31"/>
        <v>7000</v>
      </c>
      <c r="AE95" s="46">
        <f t="shared" si="31"/>
        <v>7000</v>
      </c>
      <c r="AF95" s="46">
        <f t="shared" si="31"/>
        <v>7000</v>
      </c>
      <c r="AG95" s="46">
        <f t="shared" si="31"/>
        <v>7000</v>
      </c>
      <c r="AH95" s="46">
        <f t="shared" si="31"/>
        <v>7000</v>
      </c>
      <c r="AI95" s="46">
        <f t="shared" si="31"/>
        <v>7000</v>
      </c>
      <c r="AJ95" s="46">
        <f t="shared" si="31"/>
        <v>7000</v>
      </c>
      <c r="AK95" s="46">
        <f t="shared" si="31"/>
        <v>7000</v>
      </c>
      <c r="AL95" s="46">
        <f t="shared" si="31"/>
        <v>7000</v>
      </c>
      <c r="AM95" s="46">
        <f t="shared" si="31"/>
        <v>7000</v>
      </c>
    </row>
    <row r="96" spans="2:39" x14ac:dyDescent="0.25">
      <c r="B96" t="str">
        <f t="shared" si="32"/>
        <v>Materia Prima 5</v>
      </c>
      <c r="D96" s="46">
        <f t="shared" si="33"/>
        <v>3000</v>
      </c>
      <c r="E96" s="46">
        <f t="shared" si="31"/>
        <v>1000</v>
      </c>
      <c r="F96" s="46">
        <f t="shared" si="31"/>
        <v>1000</v>
      </c>
      <c r="G96" s="46">
        <f t="shared" si="31"/>
        <v>1000</v>
      </c>
      <c r="H96" s="46">
        <f t="shared" si="31"/>
        <v>1000</v>
      </c>
      <c r="I96" s="46">
        <f t="shared" si="31"/>
        <v>1000</v>
      </c>
      <c r="J96" s="46">
        <f t="shared" si="31"/>
        <v>1000</v>
      </c>
      <c r="K96" s="46">
        <f t="shared" si="31"/>
        <v>1000</v>
      </c>
      <c r="L96" s="46">
        <f t="shared" si="31"/>
        <v>1000</v>
      </c>
      <c r="M96" s="46">
        <f t="shared" si="31"/>
        <v>1000</v>
      </c>
      <c r="N96" s="46">
        <f t="shared" si="31"/>
        <v>1000</v>
      </c>
      <c r="O96" s="46">
        <f t="shared" si="31"/>
        <v>1000</v>
      </c>
      <c r="P96" s="46">
        <f t="shared" si="31"/>
        <v>1000</v>
      </c>
      <c r="Q96" s="46">
        <f t="shared" si="31"/>
        <v>1000</v>
      </c>
      <c r="R96" s="46">
        <f t="shared" si="31"/>
        <v>1000</v>
      </c>
      <c r="S96" s="46">
        <f t="shared" si="31"/>
        <v>1000</v>
      </c>
      <c r="T96" s="46">
        <f t="shared" si="31"/>
        <v>1000</v>
      </c>
      <c r="U96" s="46">
        <f t="shared" si="31"/>
        <v>1000</v>
      </c>
      <c r="V96" s="46">
        <f t="shared" si="31"/>
        <v>1000</v>
      </c>
      <c r="W96" s="46">
        <f t="shared" si="31"/>
        <v>1000</v>
      </c>
      <c r="X96" s="46">
        <f t="shared" si="31"/>
        <v>1000</v>
      </c>
      <c r="Y96" s="46">
        <f t="shared" si="31"/>
        <v>1000</v>
      </c>
      <c r="Z96" s="46">
        <f t="shared" si="31"/>
        <v>1000</v>
      </c>
      <c r="AA96" s="46">
        <f t="shared" si="31"/>
        <v>1000</v>
      </c>
      <c r="AB96" s="46">
        <f t="shared" si="31"/>
        <v>1000</v>
      </c>
      <c r="AC96" s="46">
        <f t="shared" si="31"/>
        <v>1000</v>
      </c>
      <c r="AD96" s="46">
        <f t="shared" si="31"/>
        <v>1000</v>
      </c>
      <c r="AE96" s="46">
        <f t="shared" si="31"/>
        <v>1000</v>
      </c>
      <c r="AF96" s="46">
        <f t="shared" si="31"/>
        <v>1000</v>
      </c>
      <c r="AG96" s="46">
        <f t="shared" si="31"/>
        <v>1000</v>
      </c>
      <c r="AH96" s="46">
        <f t="shared" si="31"/>
        <v>1000</v>
      </c>
      <c r="AI96" s="46">
        <f t="shared" si="31"/>
        <v>1000</v>
      </c>
      <c r="AJ96" s="46">
        <f t="shared" si="31"/>
        <v>1000</v>
      </c>
      <c r="AK96" s="46">
        <f t="shared" si="31"/>
        <v>1000</v>
      </c>
      <c r="AL96" s="46">
        <f t="shared" si="31"/>
        <v>1000</v>
      </c>
      <c r="AM96" s="46">
        <f t="shared" si="31"/>
        <v>1000</v>
      </c>
    </row>
    <row r="97" spans="2:39" x14ac:dyDescent="0.25">
      <c r="B97" t="str">
        <f t="shared" si="32"/>
        <v>Materia Prima 6</v>
      </c>
      <c r="D97" s="46">
        <f t="shared" si="33"/>
        <v>27000</v>
      </c>
      <c r="E97" s="46">
        <f t="shared" si="31"/>
        <v>9000</v>
      </c>
      <c r="F97" s="46">
        <f t="shared" si="31"/>
        <v>9000</v>
      </c>
      <c r="G97" s="46">
        <f t="shared" si="31"/>
        <v>9000</v>
      </c>
      <c r="H97" s="46">
        <f t="shared" si="31"/>
        <v>9000</v>
      </c>
      <c r="I97" s="46">
        <f t="shared" si="31"/>
        <v>9000</v>
      </c>
      <c r="J97" s="46">
        <f t="shared" si="31"/>
        <v>9000</v>
      </c>
      <c r="K97" s="46">
        <f t="shared" si="31"/>
        <v>9000</v>
      </c>
      <c r="L97" s="46">
        <f t="shared" si="31"/>
        <v>9000</v>
      </c>
      <c r="M97" s="46">
        <f t="shared" si="31"/>
        <v>9000</v>
      </c>
      <c r="N97" s="46">
        <f t="shared" si="31"/>
        <v>9000</v>
      </c>
      <c r="O97" s="46">
        <f t="shared" si="31"/>
        <v>9000</v>
      </c>
      <c r="P97" s="46">
        <f t="shared" si="31"/>
        <v>9000</v>
      </c>
      <c r="Q97" s="46">
        <f t="shared" si="31"/>
        <v>9000</v>
      </c>
      <c r="R97" s="46">
        <f t="shared" si="31"/>
        <v>9000</v>
      </c>
      <c r="S97" s="46">
        <f t="shared" si="31"/>
        <v>9000</v>
      </c>
      <c r="T97" s="46">
        <f t="shared" si="31"/>
        <v>9000</v>
      </c>
      <c r="U97" s="46">
        <f t="shared" si="31"/>
        <v>9000</v>
      </c>
      <c r="V97" s="46">
        <f t="shared" si="31"/>
        <v>9000</v>
      </c>
      <c r="W97" s="46">
        <f t="shared" si="31"/>
        <v>9000</v>
      </c>
      <c r="X97" s="46">
        <f t="shared" si="31"/>
        <v>9000</v>
      </c>
      <c r="Y97" s="46">
        <f t="shared" si="31"/>
        <v>9000</v>
      </c>
      <c r="Z97" s="46">
        <f t="shared" si="31"/>
        <v>9000</v>
      </c>
      <c r="AA97" s="46">
        <f t="shared" si="31"/>
        <v>9000</v>
      </c>
      <c r="AB97" s="46">
        <f t="shared" si="31"/>
        <v>9000</v>
      </c>
      <c r="AC97" s="46">
        <f t="shared" si="31"/>
        <v>9000</v>
      </c>
      <c r="AD97" s="46">
        <f t="shared" si="31"/>
        <v>9000</v>
      </c>
      <c r="AE97" s="46">
        <f t="shared" si="31"/>
        <v>9000</v>
      </c>
      <c r="AF97" s="46">
        <f t="shared" si="31"/>
        <v>9000</v>
      </c>
      <c r="AG97" s="46">
        <f t="shared" si="31"/>
        <v>9000</v>
      </c>
      <c r="AH97" s="46">
        <f t="shared" si="31"/>
        <v>9000</v>
      </c>
      <c r="AI97" s="46">
        <f t="shared" si="31"/>
        <v>9000</v>
      </c>
      <c r="AJ97" s="46">
        <f t="shared" si="31"/>
        <v>9000</v>
      </c>
      <c r="AK97" s="46">
        <f t="shared" si="31"/>
        <v>9000</v>
      </c>
      <c r="AL97" s="46">
        <f t="shared" si="31"/>
        <v>9000</v>
      </c>
      <c r="AM97" s="46">
        <f t="shared" si="31"/>
        <v>9000</v>
      </c>
    </row>
    <row r="98" spans="2:39" x14ac:dyDescent="0.25">
      <c r="B98" t="str">
        <f t="shared" si="32"/>
        <v>Materia Prima 7</v>
      </c>
      <c r="D98" s="46">
        <f t="shared" si="33"/>
        <v>42000</v>
      </c>
      <c r="E98" s="46">
        <f t="shared" si="31"/>
        <v>14000</v>
      </c>
      <c r="F98" s="46">
        <f t="shared" si="31"/>
        <v>14000</v>
      </c>
      <c r="G98" s="46">
        <f t="shared" si="31"/>
        <v>14000</v>
      </c>
      <c r="H98" s="46">
        <f t="shared" si="31"/>
        <v>14000</v>
      </c>
      <c r="I98" s="46">
        <f t="shared" si="31"/>
        <v>14000</v>
      </c>
      <c r="J98" s="46">
        <f t="shared" si="31"/>
        <v>14000</v>
      </c>
      <c r="K98" s="46">
        <f t="shared" si="31"/>
        <v>14000</v>
      </c>
      <c r="L98" s="46">
        <f t="shared" si="31"/>
        <v>14000</v>
      </c>
      <c r="M98" s="46">
        <f t="shared" si="31"/>
        <v>14000</v>
      </c>
      <c r="N98" s="46">
        <f t="shared" si="31"/>
        <v>14000</v>
      </c>
      <c r="O98" s="46">
        <f t="shared" si="31"/>
        <v>14000</v>
      </c>
      <c r="P98" s="46">
        <f t="shared" si="31"/>
        <v>14000</v>
      </c>
      <c r="Q98" s="46">
        <f t="shared" si="31"/>
        <v>14000</v>
      </c>
      <c r="R98" s="46">
        <f t="shared" si="31"/>
        <v>14000</v>
      </c>
      <c r="S98" s="46">
        <f t="shared" si="31"/>
        <v>14000</v>
      </c>
      <c r="T98" s="46">
        <f t="shared" si="31"/>
        <v>14000</v>
      </c>
      <c r="U98" s="46">
        <f t="shared" si="31"/>
        <v>14000</v>
      </c>
      <c r="V98" s="46">
        <f t="shared" si="31"/>
        <v>14000</v>
      </c>
      <c r="W98" s="46">
        <f t="shared" si="31"/>
        <v>14000</v>
      </c>
      <c r="X98" s="46">
        <f t="shared" si="31"/>
        <v>14000</v>
      </c>
      <c r="Y98" s="46">
        <f t="shared" si="31"/>
        <v>14000</v>
      </c>
      <c r="Z98" s="46">
        <f t="shared" si="31"/>
        <v>14000</v>
      </c>
      <c r="AA98" s="46">
        <f t="shared" si="31"/>
        <v>14000</v>
      </c>
      <c r="AB98" s="46">
        <f t="shared" si="31"/>
        <v>14000</v>
      </c>
      <c r="AC98" s="46">
        <f t="shared" si="31"/>
        <v>14000</v>
      </c>
      <c r="AD98" s="46">
        <f t="shared" si="31"/>
        <v>14000</v>
      </c>
      <c r="AE98" s="46">
        <f t="shared" si="31"/>
        <v>14000</v>
      </c>
      <c r="AF98" s="46">
        <f t="shared" si="31"/>
        <v>14000</v>
      </c>
      <c r="AG98" s="46">
        <f t="shared" si="31"/>
        <v>14000</v>
      </c>
      <c r="AH98" s="46">
        <f t="shared" si="31"/>
        <v>14000</v>
      </c>
      <c r="AI98" s="46">
        <f t="shared" si="31"/>
        <v>14000</v>
      </c>
      <c r="AJ98" s="46">
        <f t="shared" si="31"/>
        <v>14000</v>
      </c>
      <c r="AK98" s="46">
        <f t="shared" si="31"/>
        <v>14000</v>
      </c>
      <c r="AL98" s="46">
        <f t="shared" si="31"/>
        <v>14000</v>
      </c>
      <c r="AM98" s="46">
        <f t="shared" si="31"/>
        <v>14000</v>
      </c>
    </row>
    <row r="99" spans="2:39" x14ac:dyDescent="0.25">
      <c r="B99" t="str">
        <f t="shared" si="32"/>
        <v>Materia Prima 8</v>
      </c>
      <c r="D99" s="46">
        <f t="shared" si="33"/>
        <v>12000</v>
      </c>
      <c r="E99" s="46">
        <f t="shared" si="31"/>
        <v>4000</v>
      </c>
      <c r="F99" s="46">
        <f t="shared" si="31"/>
        <v>4000</v>
      </c>
      <c r="G99" s="46">
        <f t="shared" si="31"/>
        <v>4000</v>
      </c>
      <c r="H99" s="46">
        <f t="shared" si="31"/>
        <v>4000</v>
      </c>
      <c r="I99" s="46">
        <f t="shared" si="31"/>
        <v>4000</v>
      </c>
      <c r="J99" s="46">
        <f t="shared" si="31"/>
        <v>4000</v>
      </c>
      <c r="K99" s="46">
        <f t="shared" si="31"/>
        <v>4000</v>
      </c>
      <c r="L99" s="46">
        <f t="shared" si="31"/>
        <v>4000</v>
      </c>
      <c r="M99" s="46">
        <f t="shared" si="31"/>
        <v>4000</v>
      </c>
      <c r="N99" s="46">
        <f t="shared" si="31"/>
        <v>4000</v>
      </c>
      <c r="O99" s="46">
        <f t="shared" si="31"/>
        <v>4000</v>
      </c>
      <c r="P99" s="46">
        <f t="shared" si="31"/>
        <v>4000</v>
      </c>
      <c r="Q99" s="46">
        <f t="shared" si="31"/>
        <v>4000</v>
      </c>
      <c r="R99" s="46">
        <f t="shared" si="31"/>
        <v>4000</v>
      </c>
      <c r="S99" s="46">
        <f t="shared" si="31"/>
        <v>4000</v>
      </c>
      <c r="T99" s="46">
        <f t="shared" si="31"/>
        <v>4000</v>
      </c>
      <c r="U99" s="46">
        <f t="shared" si="31"/>
        <v>4000</v>
      </c>
      <c r="V99" s="46">
        <f t="shared" si="31"/>
        <v>4000</v>
      </c>
      <c r="W99" s="46">
        <f t="shared" si="31"/>
        <v>4000</v>
      </c>
      <c r="X99" s="46">
        <f t="shared" si="31"/>
        <v>4000</v>
      </c>
      <c r="Y99" s="46">
        <f t="shared" si="31"/>
        <v>4000</v>
      </c>
      <c r="Z99" s="46">
        <f t="shared" si="31"/>
        <v>4000</v>
      </c>
      <c r="AA99" s="46">
        <f t="shared" si="31"/>
        <v>4000</v>
      </c>
      <c r="AB99" s="46">
        <f t="shared" si="31"/>
        <v>4000</v>
      </c>
      <c r="AC99" s="46">
        <f t="shared" si="31"/>
        <v>4000</v>
      </c>
      <c r="AD99" s="46">
        <f t="shared" ref="E99:AM106" si="34">+AD77*AD11</f>
        <v>4000</v>
      </c>
      <c r="AE99" s="46">
        <f t="shared" si="34"/>
        <v>4000</v>
      </c>
      <c r="AF99" s="46">
        <f t="shared" si="34"/>
        <v>4000</v>
      </c>
      <c r="AG99" s="46">
        <f t="shared" si="34"/>
        <v>4000</v>
      </c>
      <c r="AH99" s="46">
        <f t="shared" si="34"/>
        <v>4000</v>
      </c>
      <c r="AI99" s="46">
        <f t="shared" si="34"/>
        <v>4000</v>
      </c>
      <c r="AJ99" s="46">
        <f t="shared" si="34"/>
        <v>4000</v>
      </c>
      <c r="AK99" s="46">
        <f t="shared" si="34"/>
        <v>4000</v>
      </c>
      <c r="AL99" s="46">
        <f t="shared" si="34"/>
        <v>4000</v>
      </c>
      <c r="AM99" s="46">
        <f t="shared" si="34"/>
        <v>4000</v>
      </c>
    </row>
    <row r="100" spans="2:39" x14ac:dyDescent="0.25">
      <c r="B100" t="str">
        <f t="shared" si="32"/>
        <v>Materia Prima 9</v>
      </c>
      <c r="D100" s="46">
        <f t="shared" si="33"/>
        <v>2250</v>
      </c>
      <c r="E100" s="46">
        <f t="shared" si="34"/>
        <v>750</v>
      </c>
      <c r="F100" s="46">
        <f t="shared" si="34"/>
        <v>750</v>
      </c>
      <c r="G100" s="46">
        <f t="shared" si="34"/>
        <v>750</v>
      </c>
      <c r="H100" s="46">
        <f t="shared" si="34"/>
        <v>750</v>
      </c>
      <c r="I100" s="46">
        <f t="shared" si="34"/>
        <v>750</v>
      </c>
      <c r="J100" s="46">
        <f t="shared" si="34"/>
        <v>750</v>
      </c>
      <c r="K100" s="46">
        <f t="shared" si="34"/>
        <v>750</v>
      </c>
      <c r="L100" s="46">
        <f t="shared" si="34"/>
        <v>750</v>
      </c>
      <c r="M100" s="46">
        <f t="shared" si="34"/>
        <v>750</v>
      </c>
      <c r="N100" s="46">
        <f t="shared" si="34"/>
        <v>750</v>
      </c>
      <c r="O100" s="46">
        <f t="shared" si="34"/>
        <v>750</v>
      </c>
      <c r="P100" s="46">
        <f t="shared" si="34"/>
        <v>750</v>
      </c>
      <c r="Q100" s="46">
        <f t="shared" si="34"/>
        <v>750</v>
      </c>
      <c r="R100" s="46">
        <f t="shared" si="34"/>
        <v>750</v>
      </c>
      <c r="S100" s="46">
        <f t="shared" si="34"/>
        <v>750</v>
      </c>
      <c r="T100" s="46">
        <f t="shared" si="34"/>
        <v>750</v>
      </c>
      <c r="U100" s="46">
        <f t="shared" si="34"/>
        <v>750</v>
      </c>
      <c r="V100" s="46">
        <f t="shared" si="34"/>
        <v>750</v>
      </c>
      <c r="W100" s="46">
        <f t="shared" si="34"/>
        <v>750</v>
      </c>
      <c r="X100" s="46">
        <f t="shared" si="34"/>
        <v>750</v>
      </c>
      <c r="Y100" s="46">
        <f t="shared" si="34"/>
        <v>750</v>
      </c>
      <c r="Z100" s="46">
        <f t="shared" si="34"/>
        <v>750</v>
      </c>
      <c r="AA100" s="46">
        <f t="shared" si="34"/>
        <v>750</v>
      </c>
      <c r="AB100" s="46">
        <f t="shared" si="34"/>
        <v>750</v>
      </c>
      <c r="AC100" s="46">
        <f t="shared" si="34"/>
        <v>750</v>
      </c>
      <c r="AD100" s="46">
        <f t="shared" si="34"/>
        <v>750</v>
      </c>
      <c r="AE100" s="46">
        <f t="shared" si="34"/>
        <v>750</v>
      </c>
      <c r="AF100" s="46">
        <f t="shared" si="34"/>
        <v>750</v>
      </c>
      <c r="AG100" s="46">
        <f t="shared" si="34"/>
        <v>750</v>
      </c>
      <c r="AH100" s="46">
        <f t="shared" si="34"/>
        <v>750</v>
      </c>
      <c r="AI100" s="46">
        <f t="shared" si="34"/>
        <v>750</v>
      </c>
      <c r="AJ100" s="46">
        <f t="shared" si="34"/>
        <v>750</v>
      </c>
      <c r="AK100" s="46">
        <f t="shared" si="34"/>
        <v>750</v>
      </c>
      <c r="AL100" s="46">
        <f t="shared" si="34"/>
        <v>750</v>
      </c>
      <c r="AM100" s="46">
        <f t="shared" si="34"/>
        <v>750</v>
      </c>
    </row>
    <row r="101" spans="2:39" x14ac:dyDescent="0.25">
      <c r="B101" t="str">
        <f t="shared" si="32"/>
        <v>Materia Prima 10</v>
      </c>
      <c r="D101" s="46">
        <f t="shared" si="33"/>
        <v>36000</v>
      </c>
      <c r="E101" s="46">
        <f t="shared" si="34"/>
        <v>12000</v>
      </c>
      <c r="F101" s="46">
        <f t="shared" si="34"/>
        <v>12000</v>
      </c>
      <c r="G101" s="46">
        <f t="shared" si="34"/>
        <v>12000</v>
      </c>
      <c r="H101" s="46">
        <f t="shared" si="34"/>
        <v>12000</v>
      </c>
      <c r="I101" s="46">
        <f t="shared" si="34"/>
        <v>12000</v>
      </c>
      <c r="J101" s="46">
        <f t="shared" si="34"/>
        <v>12000</v>
      </c>
      <c r="K101" s="46">
        <f t="shared" si="34"/>
        <v>12000</v>
      </c>
      <c r="L101" s="46">
        <f t="shared" si="34"/>
        <v>12000</v>
      </c>
      <c r="M101" s="46">
        <f t="shared" si="34"/>
        <v>12000</v>
      </c>
      <c r="N101" s="46">
        <f t="shared" si="34"/>
        <v>12000</v>
      </c>
      <c r="O101" s="46">
        <f t="shared" si="34"/>
        <v>12000</v>
      </c>
      <c r="P101" s="46">
        <f t="shared" si="34"/>
        <v>12000</v>
      </c>
      <c r="Q101" s="46">
        <f t="shared" si="34"/>
        <v>12000</v>
      </c>
      <c r="R101" s="46">
        <f t="shared" si="34"/>
        <v>12000</v>
      </c>
      <c r="S101" s="46">
        <f t="shared" si="34"/>
        <v>12000</v>
      </c>
      <c r="T101" s="46">
        <f t="shared" si="34"/>
        <v>12000</v>
      </c>
      <c r="U101" s="46">
        <f t="shared" si="34"/>
        <v>12000</v>
      </c>
      <c r="V101" s="46">
        <f t="shared" si="34"/>
        <v>12000</v>
      </c>
      <c r="W101" s="46">
        <f t="shared" si="34"/>
        <v>12000</v>
      </c>
      <c r="X101" s="46">
        <f t="shared" si="34"/>
        <v>12000</v>
      </c>
      <c r="Y101" s="46">
        <f t="shared" si="34"/>
        <v>12000</v>
      </c>
      <c r="Z101" s="46">
        <f t="shared" si="34"/>
        <v>12000</v>
      </c>
      <c r="AA101" s="46">
        <f t="shared" si="34"/>
        <v>12000</v>
      </c>
      <c r="AB101" s="46">
        <f t="shared" si="34"/>
        <v>12000</v>
      </c>
      <c r="AC101" s="46">
        <f t="shared" si="34"/>
        <v>12000</v>
      </c>
      <c r="AD101" s="46">
        <f t="shared" si="34"/>
        <v>12000</v>
      </c>
      <c r="AE101" s="46">
        <f t="shared" si="34"/>
        <v>12000</v>
      </c>
      <c r="AF101" s="46">
        <f t="shared" si="34"/>
        <v>12000</v>
      </c>
      <c r="AG101" s="46">
        <f t="shared" si="34"/>
        <v>12000</v>
      </c>
      <c r="AH101" s="46">
        <f t="shared" si="34"/>
        <v>12000</v>
      </c>
      <c r="AI101" s="46">
        <f t="shared" si="34"/>
        <v>12000</v>
      </c>
      <c r="AJ101" s="46">
        <f t="shared" si="34"/>
        <v>12000</v>
      </c>
      <c r="AK101" s="46">
        <f t="shared" si="34"/>
        <v>12000</v>
      </c>
      <c r="AL101" s="46">
        <f t="shared" si="34"/>
        <v>12000</v>
      </c>
      <c r="AM101" s="46">
        <f t="shared" si="34"/>
        <v>12000</v>
      </c>
    </row>
    <row r="102" spans="2:39" x14ac:dyDescent="0.25">
      <c r="B102" t="str">
        <f t="shared" si="32"/>
        <v>Materia Prima 11</v>
      </c>
      <c r="D102" s="46">
        <f t="shared" si="33"/>
        <v>12000</v>
      </c>
      <c r="E102" s="46">
        <f t="shared" si="34"/>
        <v>6000</v>
      </c>
      <c r="F102" s="46">
        <f t="shared" si="34"/>
        <v>6000</v>
      </c>
      <c r="G102" s="46">
        <f t="shared" si="34"/>
        <v>6000</v>
      </c>
      <c r="H102" s="46">
        <f t="shared" si="34"/>
        <v>6000</v>
      </c>
      <c r="I102" s="46">
        <f t="shared" si="34"/>
        <v>6000</v>
      </c>
      <c r="J102" s="46">
        <f t="shared" si="34"/>
        <v>6000</v>
      </c>
      <c r="K102" s="46">
        <f t="shared" si="34"/>
        <v>6000</v>
      </c>
      <c r="L102" s="46">
        <f t="shared" si="34"/>
        <v>6000</v>
      </c>
      <c r="M102" s="46">
        <f t="shared" si="34"/>
        <v>6000</v>
      </c>
      <c r="N102" s="46">
        <f t="shared" si="34"/>
        <v>6000</v>
      </c>
      <c r="O102" s="46">
        <f t="shared" si="34"/>
        <v>6000</v>
      </c>
      <c r="P102" s="46">
        <f t="shared" si="34"/>
        <v>6000</v>
      </c>
      <c r="Q102" s="46">
        <f t="shared" si="34"/>
        <v>6000</v>
      </c>
      <c r="R102" s="46">
        <f t="shared" si="34"/>
        <v>6000</v>
      </c>
      <c r="S102" s="46">
        <f t="shared" si="34"/>
        <v>6000</v>
      </c>
      <c r="T102" s="46">
        <f t="shared" si="34"/>
        <v>6000</v>
      </c>
      <c r="U102" s="46">
        <f t="shared" si="34"/>
        <v>6000</v>
      </c>
      <c r="V102" s="46">
        <f t="shared" si="34"/>
        <v>6000</v>
      </c>
      <c r="W102" s="46">
        <f t="shared" si="34"/>
        <v>6000</v>
      </c>
      <c r="X102" s="46">
        <f t="shared" si="34"/>
        <v>6000</v>
      </c>
      <c r="Y102" s="46">
        <f t="shared" si="34"/>
        <v>6000</v>
      </c>
      <c r="Z102" s="46">
        <f t="shared" si="34"/>
        <v>6000</v>
      </c>
      <c r="AA102" s="46">
        <f t="shared" si="34"/>
        <v>6000</v>
      </c>
      <c r="AB102" s="46">
        <f t="shared" si="34"/>
        <v>6000</v>
      </c>
      <c r="AC102" s="46">
        <f t="shared" si="34"/>
        <v>6000</v>
      </c>
      <c r="AD102" s="46">
        <f t="shared" si="34"/>
        <v>6000</v>
      </c>
      <c r="AE102" s="46">
        <f t="shared" si="34"/>
        <v>6000</v>
      </c>
      <c r="AF102" s="46">
        <f t="shared" si="34"/>
        <v>6000</v>
      </c>
      <c r="AG102" s="46">
        <f t="shared" si="34"/>
        <v>6000</v>
      </c>
      <c r="AH102" s="46">
        <f t="shared" si="34"/>
        <v>6000</v>
      </c>
      <c r="AI102" s="46">
        <f t="shared" si="34"/>
        <v>6000</v>
      </c>
      <c r="AJ102" s="46">
        <f t="shared" si="34"/>
        <v>6000</v>
      </c>
      <c r="AK102" s="46">
        <f t="shared" si="34"/>
        <v>6000</v>
      </c>
      <c r="AL102" s="46">
        <f t="shared" si="34"/>
        <v>6000</v>
      </c>
      <c r="AM102" s="46">
        <f t="shared" si="34"/>
        <v>6000</v>
      </c>
    </row>
    <row r="103" spans="2:39" x14ac:dyDescent="0.25">
      <c r="B103" t="str">
        <f t="shared" si="32"/>
        <v>Materia Prima 12</v>
      </c>
      <c r="D103" s="46">
        <f t="shared" si="33"/>
        <v>10000</v>
      </c>
      <c r="E103" s="46">
        <f t="shared" si="34"/>
        <v>5000</v>
      </c>
      <c r="F103" s="46">
        <f t="shared" si="34"/>
        <v>5000</v>
      </c>
      <c r="G103" s="46">
        <f t="shared" si="34"/>
        <v>5000</v>
      </c>
      <c r="H103" s="46">
        <f t="shared" si="34"/>
        <v>5000</v>
      </c>
      <c r="I103" s="46">
        <f t="shared" si="34"/>
        <v>5000</v>
      </c>
      <c r="J103" s="46">
        <f t="shared" si="34"/>
        <v>5000</v>
      </c>
      <c r="K103" s="46">
        <f t="shared" si="34"/>
        <v>5000</v>
      </c>
      <c r="L103" s="46">
        <f t="shared" si="34"/>
        <v>5000</v>
      </c>
      <c r="M103" s="46">
        <f t="shared" si="34"/>
        <v>5000</v>
      </c>
      <c r="N103" s="46">
        <f t="shared" si="34"/>
        <v>5000</v>
      </c>
      <c r="O103" s="46">
        <f t="shared" si="34"/>
        <v>5000</v>
      </c>
      <c r="P103" s="46">
        <f t="shared" si="34"/>
        <v>5000</v>
      </c>
      <c r="Q103" s="46">
        <f t="shared" si="34"/>
        <v>5000</v>
      </c>
      <c r="R103" s="46">
        <f t="shared" si="34"/>
        <v>5000</v>
      </c>
      <c r="S103" s="46">
        <f t="shared" si="34"/>
        <v>5000</v>
      </c>
      <c r="T103" s="46">
        <f t="shared" si="34"/>
        <v>5000</v>
      </c>
      <c r="U103" s="46">
        <f t="shared" si="34"/>
        <v>5000</v>
      </c>
      <c r="V103" s="46">
        <f t="shared" si="34"/>
        <v>5000</v>
      </c>
      <c r="W103" s="46">
        <f t="shared" si="34"/>
        <v>5000</v>
      </c>
      <c r="X103" s="46">
        <f t="shared" si="34"/>
        <v>5000</v>
      </c>
      <c r="Y103" s="46">
        <f t="shared" si="34"/>
        <v>5000</v>
      </c>
      <c r="Z103" s="46">
        <f t="shared" si="34"/>
        <v>5000</v>
      </c>
      <c r="AA103" s="46">
        <f t="shared" si="34"/>
        <v>5000</v>
      </c>
      <c r="AB103" s="46">
        <f t="shared" si="34"/>
        <v>5000</v>
      </c>
      <c r="AC103" s="46">
        <f t="shared" si="34"/>
        <v>5000</v>
      </c>
      <c r="AD103" s="46">
        <f t="shared" si="34"/>
        <v>5000</v>
      </c>
      <c r="AE103" s="46">
        <f t="shared" si="34"/>
        <v>5000</v>
      </c>
      <c r="AF103" s="46">
        <f t="shared" si="34"/>
        <v>5000</v>
      </c>
      <c r="AG103" s="46">
        <f t="shared" si="34"/>
        <v>5000</v>
      </c>
      <c r="AH103" s="46">
        <f t="shared" si="34"/>
        <v>5000</v>
      </c>
      <c r="AI103" s="46">
        <f t="shared" si="34"/>
        <v>5000</v>
      </c>
      <c r="AJ103" s="46">
        <f t="shared" si="34"/>
        <v>5000</v>
      </c>
      <c r="AK103" s="46">
        <f t="shared" si="34"/>
        <v>5000</v>
      </c>
      <c r="AL103" s="46">
        <f t="shared" si="34"/>
        <v>5000</v>
      </c>
      <c r="AM103" s="46">
        <f t="shared" si="34"/>
        <v>5000</v>
      </c>
    </row>
    <row r="104" spans="2:39" x14ac:dyDescent="0.25">
      <c r="B104" t="str">
        <f t="shared" si="32"/>
        <v>Materia Prima 13</v>
      </c>
      <c r="D104" s="46">
        <f t="shared" si="33"/>
        <v>10000</v>
      </c>
      <c r="E104" s="46">
        <f t="shared" si="34"/>
        <v>5000</v>
      </c>
      <c r="F104" s="46">
        <f t="shared" si="34"/>
        <v>5000</v>
      </c>
      <c r="G104" s="46">
        <f t="shared" si="34"/>
        <v>5000</v>
      </c>
      <c r="H104" s="46">
        <f t="shared" si="34"/>
        <v>5000</v>
      </c>
      <c r="I104" s="46">
        <f t="shared" si="34"/>
        <v>5000</v>
      </c>
      <c r="J104" s="46">
        <f t="shared" si="34"/>
        <v>5000</v>
      </c>
      <c r="K104" s="46">
        <f t="shared" si="34"/>
        <v>5000</v>
      </c>
      <c r="L104" s="46">
        <f t="shared" si="34"/>
        <v>5000</v>
      </c>
      <c r="M104" s="46">
        <f t="shared" si="34"/>
        <v>5000</v>
      </c>
      <c r="N104" s="46">
        <f t="shared" si="34"/>
        <v>5000</v>
      </c>
      <c r="O104" s="46">
        <f t="shared" si="34"/>
        <v>5000</v>
      </c>
      <c r="P104" s="46">
        <f t="shared" si="34"/>
        <v>5000</v>
      </c>
      <c r="Q104" s="46">
        <f t="shared" si="34"/>
        <v>5000</v>
      </c>
      <c r="R104" s="46">
        <f t="shared" si="34"/>
        <v>5000</v>
      </c>
      <c r="S104" s="46">
        <f t="shared" si="34"/>
        <v>5000</v>
      </c>
      <c r="T104" s="46">
        <f t="shared" si="34"/>
        <v>5000</v>
      </c>
      <c r="U104" s="46">
        <f t="shared" si="34"/>
        <v>5000</v>
      </c>
      <c r="V104" s="46">
        <f t="shared" si="34"/>
        <v>5000</v>
      </c>
      <c r="W104" s="46">
        <f t="shared" si="34"/>
        <v>5000</v>
      </c>
      <c r="X104" s="46">
        <f t="shared" si="34"/>
        <v>5000</v>
      </c>
      <c r="Y104" s="46">
        <f t="shared" si="34"/>
        <v>5000</v>
      </c>
      <c r="Z104" s="46">
        <f t="shared" si="34"/>
        <v>5000</v>
      </c>
      <c r="AA104" s="46">
        <f t="shared" si="34"/>
        <v>5000</v>
      </c>
      <c r="AB104" s="46">
        <f t="shared" si="34"/>
        <v>5000</v>
      </c>
      <c r="AC104" s="46">
        <f t="shared" si="34"/>
        <v>5000</v>
      </c>
      <c r="AD104" s="46">
        <f t="shared" si="34"/>
        <v>5000</v>
      </c>
      <c r="AE104" s="46">
        <f t="shared" si="34"/>
        <v>5000</v>
      </c>
      <c r="AF104" s="46">
        <f t="shared" si="34"/>
        <v>5000</v>
      </c>
      <c r="AG104" s="46">
        <f t="shared" si="34"/>
        <v>5000</v>
      </c>
      <c r="AH104" s="46">
        <f t="shared" si="34"/>
        <v>5000</v>
      </c>
      <c r="AI104" s="46">
        <f t="shared" si="34"/>
        <v>5000</v>
      </c>
      <c r="AJ104" s="46">
        <f t="shared" si="34"/>
        <v>5000</v>
      </c>
      <c r="AK104" s="46">
        <f t="shared" si="34"/>
        <v>5000</v>
      </c>
      <c r="AL104" s="46">
        <f t="shared" si="34"/>
        <v>5000</v>
      </c>
      <c r="AM104" s="46">
        <f t="shared" si="34"/>
        <v>5000</v>
      </c>
    </row>
    <row r="105" spans="2:39" x14ac:dyDescent="0.25">
      <c r="B105" t="str">
        <f t="shared" si="32"/>
        <v>Materia Prima 14</v>
      </c>
      <c r="D105" s="46">
        <f t="shared" si="33"/>
        <v>3500</v>
      </c>
      <c r="E105" s="46">
        <f t="shared" si="34"/>
        <v>1750</v>
      </c>
      <c r="F105" s="46">
        <f t="shared" si="34"/>
        <v>1750</v>
      </c>
      <c r="G105" s="46">
        <f t="shared" si="34"/>
        <v>1750</v>
      </c>
      <c r="H105" s="46">
        <f t="shared" si="34"/>
        <v>1750</v>
      </c>
      <c r="I105" s="46">
        <f t="shared" si="34"/>
        <v>1750</v>
      </c>
      <c r="J105" s="46">
        <f t="shared" si="34"/>
        <v>1750</v>
      </c>
      <c r="K105" s="46">
        <f t="shared" si="34"/>
        <v>1750</v>
      </c>
      <c r="L105" s="46">
        <f t="shared" si="34"/>
        <v>1750</v>
      </c>
      <c r="M105" s="46">
        <f t="shared" si="34"/>
        <v>1750</v>
      </c>
      <c r="N105" s="46">
        <f t="shared" si="34"/>
        <v>1750</v>
      </c>
      <c r="O105" s="46">
        <f t="shared" si="34"/>
        <v>1750</v>
      </c>
      <c r="P105" s="46">
        <f t="shared" si="34"/>
        <v>1750</v>
      </c>
      <c r="Q105" s="46">
        <f t="shared" si="34"/>
        <v>1750</v>
      </c>
      <c r="R105" s="46">
        <f t="shared" si="34"/>
        <v>1750</v>
      </c>
      <c r="S105" s="46">
        <f t="shared" si="34"/>
        <v>1750</v>
      </c>
      <c r="T105" s="46">
        <f t="shared" si="34"/>
        <v>1750</v>
      </c>
      <c r="U105" s="46">
        <f t="shared" si="34"/>
        <v>1750</v>
      </c>
      <c r="V105" s="46">
        <f t="shared" si="34"/>
        <v>1750</v>
      </c>
      <c r="W105" s="46">
        <f t="shared" si="34"/>
        <v>1750</v>
      </c>
      <c r="X105" s="46">
        <f t="shared" si="34"/>
        <v>1750</v>
      </c>
      <c r="Y105" s="46">
        <f t="shared" si="34"/>
        <v>1750</v>
      </c>
      <c r="Z105" s="46">
        <f t="shared" si="34"/>
        <v>1750</v>
      </c>
      <c r="AA105" s="46">
        <f t="shared" si="34"/>
        <v>1750</v>
      </c>
      <c r="AB105" s="46">
        <f t="shared" si="34"/>
        <v>1750</v>
      </c>
      <c r="AC105" s="46">
        <f t="shared" si="34"/>
        <v>1750</v>
      </c>
      <c r="AD105" s="46">
        <f t="shared" si="34"/>
        <v>1750</v>
      </c>
      <c r="AE105" s="46">
        <f t="shared" si="34"/>
        <v>1750</v>
      </c>
      <c r="AF105" s="46">
        <f t="shared" si="34"/>
        <v>1750</v>
      </c>
      <c r="AG105" s="46">
        <f t="shared" si="34"/>
        <v>1750</v>
      </c>
      <c r="AH105" s="46">
        <f t="shared" si="34"/>
        <v>1750</v>
      </c>
      <c r="AI105" s="46">
        <f t="shared" si="34"/>
        <v>1750</v>
      </c>
      <c r="AJ105" s="46">
        <f t="shared" si="34"/>
        <v>1750</v>
      </c>
      <c r="AK105" s="46">
        <f t="shared" si="34"/>
        <v>1750</v>
      </c>
      <c r="AL105" s="46">
        <f t="shared" si="34"/>
        <v>1750</v>
      </c>
      <c r="AM105" s="46">
        <f t="shared" si="34"/>
        <v>1750</v>
      </c>
    </row>
    <row r="106" spans="2:39" x14ac:dyDescent="0.25">
      <c r="B106" t="str">
        <f t="shared" si="32"/>
        <v>Materia Prima 15</v>
      </c>
      <c r="D106" s="46">
        <f t="shared" si="33"/>
        <v>2000</v>
      </c>
      <c r="E106" s="46">
        <f t="shared" si="34"/>
        <v>1000</v>
      </c>
      <c r="F106" s="46">
        <f t="shared" si="34"/>
        <v>1000</v>
      </c>
      <c r="G106" s="46">
        <f t="shared" si="34"/>
        <v>1000</v>
      </c>
      <c r="H106" s="46">
        <f t="shared" si="34"/>
        <v>1000</v>
      </c>
      <c r="I106" s="46">
        <f t="shared" si="34"/>
        <v>1000</v>
      </c>
      <c r="J106" s="46">
        <f t="shared" si="34"/>
        <v>1000</v>
      </c>
      <c r="K106" s="46">
        <f t="shared" si="34"/>
        <v>1000</v>
      </c>
      <c r="L106" s="46">
        <f t="shared" si="34"/>
        <v>1000</v>
      </c>
      <c r="M106" s="46">
        <f t="shared" si="34"/>
        <v>1000</v>
      </c>
      <c r="N106" s="46">
        <f t="shared" si="34"/>
        <v>1000</v>
      </c>
      <c r="O106" s="46">
        <f t="shared" si="34"/>
        <v>1000</v>
      </c>
      <c r="P106" s="46">
        <f t="shared" si="34"/>
        <v>1000</v>
      </c>
      <c r="Q106" s="46">
        <f t="shared" si="34"/>
        <v>1000</v>
      </c>
      <c r="R106" s="46">
        <f t="shared" si="34"/>
        <v>1000</v>
      </c>
      <c r="S106" s="46">
        <f t="shared" si="34"/>
        <v>1000</v>
      </c>
      <c r="T106" s="46">
        <f t="shared" si="34"/>
        <v>1000</v>
      </c>
      <c r="U106" s="46">
        <f t="shared" si="34"/>
        <v>1000</v>
      </c>
      <c r="V106" s="46">
        <f t="shared" si="34"/>
        <v>1000</v>
      </c>
      <c r="W106" s="46">
        <f t="shared" si="34"/>
        <v>1000</v>
      </c>
      <c r="X106" s="46">
        <f t="shared" si="34"/>
        <v>1000</v>
      </c>
      <c r="Y106" s="46">
        <f t="shared" si="34"/>
        <v>1000</v>
      </c>
      <c r="Z106" s="46">
        <f t="shared" si="34"/>
        <v>1000</v>
      </c>
      <c r="AA106" s="46">
        <f t="shared" si="34"/>
        <v>1000</v>
      </c>
      <c r="AB106" s="46">
        <f t="shared" si="34"/>
        <v>1000</v>
      </c>
      <c r="AC106" s="46">
        <f t="shared" si="34"/>
        <v>1000</v>
      </c>
      <c r="AD106" s="46">
        <f t="shared" si="34"/>
        <v>1000</v>
      </c>
      <c r="AE106" s="46">
        <f t="shared" si="34"/>
        <v>1000</v>
      </c>
      <c r="AF106" s="46">
        <f t="shared" si="34"/>
        <v>1000</v>
      </c>
      <c r="AG106" s="46">
        <f t="shared" si="34"/>
        <v>1000</v>
      </c>
      <c r="AH106" s="46">
        <f t="shared" si="34"/>
        <v>1000</v>
      </c>
      <c r="AI106" s="46">
        <f t="shared" si="34"/>
        <v>1000</v>
      </c>
      <c r="AJ106" s="46">
        <f t="shared" si="34"/>
        <v>1000</v>
      </c>
      <c r="AK106" s="46">
        <f t="shared" si="34"/>
        <v>1000</v>
      </c>
      <c r="AL106" s="46">
        <f t="shared" si="34"/>
        <v>1000</v>
      </c>
      <c r="AM106" s="46">
        <f t="shared" si="34"/>
        <v>1000</v>
      </c>
    </row>
    <row r="107" spans="2:39" x14ac:dyDescent="0.25">
      <c r="B107" t="str">
        <f t="shared" si="32"/>
        <v>Materia Prima 16</v>
      </c>
      <c r="D107" s="46">
        <f t="shared" si="33"/>
        <v>1500</v>
      </c>
      <c r="E107" s="46">
        <f t="shared" ref="E107:AM111" si="35">+E85*E19</f>
        <v>750</v>
      </c>
      <c r="F107" s="46">
        <f t="shared" si="35"/>
        <v>750</v>
      </c>
      <c r="G107" s="46">
        <f t="shared" si="35"/>
        <v>750</v>
      </c>
      <c r="H107" s="46">
        <f t="shared" si="35"/>
        <v>750</v>
      </c>
      <c r="I107" s="46">
        <f t="shared" si="35"/>
        <v>750</v>
      </c>
      <c r="J107" s="46">
        <f t="shared" si="35"/>
        <v>750</v>
      </c>
      <c r="K107" s="46">
        <f t="shared" si="35"/>
        <v>750</v>
      </c>
      <c r="L107" s="46">
        <f t="shared" si="35"/>
        <v>750</v>
      </c>
      <c r="M107" s="46">
        <f t="shared" si="35"/>
        <v>750</v>
      </c>
      <c r="N107" s="46">
        <f t="shared" si="35"/>
        <v>750</v>
      </c>
      <c r="O107" s="46">
        <f t="shared" si="35"/>
        <v>750</v>
      </c>
      <c r="P107" s="46">
        <f t="shared" si="35"/>
        <v>750</v>
      </c>
      <c r="Q107" s="46">
        <f t="shared" si="35"/>
        <v>750</v>
      </c>
      <c r="R107" s="46">
        <f t="shared" si="35"/>
        <v>750</v>
      </c>
      <c r="S107" s="46">
        <f t="shared" si="35"/>
        <v>750</v>
      </c>
      <c r="T107" s="46">
        <f t="shared" si="35"/>
        <v>750</v>
      </c>
      <c r="U107" s="46">
        <f t="shared" si="35"/>
        <v>750</v>
      </c>
      <c r="V107" s="46">
        <f t="shared" si="35"/>
        <v>750</v>
      </c>
      <c r="W107" s="46">
        <f t="shared" si="35"/>
        <v>750</v>
      </c>
      <c r="X107" s="46">
        <f t="shared" si="35"/>
        <v>750</v>
      </c>
      <c r="Y107" s="46">
        <f t="shared" si="35"/>
        <v>750</v>
      </c>
      <c r="Z107" s="46">
        <f t="shared" si="35"/>
        <v>750</v>
      </c>
      <c r="AA107" s="46">
        <f t="shared" si="35"/>
        <v>750</v>
      </c>
      <c r="AB107" s="46">
        <f t="shared" si="35"/>
        <v>750</v>
      </c>
      <c r="AC107" s="46">
        <f t="shared" si="35"/>
        <v>750</v>
      </c>
      <c r="AD107" s="46">
        <f t="shared" si="35"/>
        <v>750</v>
      </c>
      <c r="AE107" s="46">
        <f t="shared" si="35"/>
        <v>750</v>
      </c>
      <c r="AF107" s="46">
        <f t="shared" si="35"/>
        <v>750</v>
      </c>
      <c r="AG107" s="46">
        <f t="shared" si="35"/>
        <v>750</v>
      </c>
      <c r="AH107" s="46">
        <f t="shared" si="35"/>
        <v>750</v>
      </c>
      <c r="AI107" s="46">
        <f t="shared" si="35"/>
        <v>750</v>
      </c>
      <c r="AJ107" s="46">
        <f t="shared" si="35"/>
        <v>750</v>
      </c>
      <c r="AK107" s="46">
        <f t="shared" si="35"/>
        <v>750</v>
      </c>
      <c r="AL107" s="46">
        <f t="shared" si="35"/>
        <v>750</v>
      </c>
      <c r="AM107" s="46">
        <f t="shared" si="35"/>
        <v>750</v>
      </c>
    </row>
    <row r="108" spans="2:39" x14ac:dyDescent="0.25">
      <c r="B108" t="str">
        <f>+B20</f>
        <v>Materia Prima 17</v>
      </c>
      <c r="D108" s="46">
        <f t="shared" si="33"/>
        <v>2500</v>
      </c>
      <c r="E108" s="46">
        <f t="shared" si="35"/>
        <v>1250</v>
      </c>
      <c r="F108" s="46">
        <f t="shared" si="35"/>
        <v>1250</v>
      </c>
      <c r="G108" s="46">
        <f t="shared" si="35"/>
        <v>1250</v>
      </c>
      <c r="H108" s="46">
        <f t="shared" si="35"/>
        <v>1250</v>
      </c>
      <c r="I108" s="46">
        <f t="shared" si="35"/>
        <v>1250</v>
      </c>
      <c r="J108" s="46">
        <f t="shared" si="35"/>
        <v>1250</v>
      </c>
      <c r="K108" s="46">
        <f t="shared" si="35"/>
        <v>1250</v>
      </c>
      <c r="L108" s="46">
        <f t="shared" si="35"/>
        <v>1250</v>
      </c>
      <c r="M108" s="46">
        <f t="shared" si="35"/>
        <v>1250</v>
      </c>
      <c r="N108" s="46">
        <f t="shared" si="35"/>
        <v>1250</v>
      </c>
      <c r="O108" s="46">
        <f t="shared" si="35"/>
        <v>1250</v>
      </c>
      <c r="P108" s="46">
        <f t="shared" si="35"/>
        <v>1250</v>
      </c>
      <c r="Q108" s="46">
        <f t="shared" si="35"/>
        <v>1250</v>
      </c>
      <c r="R108" s="46">
        <f t="shared" si="35"/>
        <v>1250</v>
      </c>
      <c r="S108" s="46">
        <f t="shared" si="35"/>
        <v>1250</v>
      </c>
      <c r="T108" s="46">
        <f t="shared" si="35"/>
        <v>1250</v>
      </c>
      <c r="U108" s="46">
        <f t="shared" si="35"/>
        <v>1250</v>
      </c>
      <c r="V108" s="46">
        <f t="shared" si="35"/>
        <v>1250</v>
      </c>
      <c r="W108" s="46">
        <f t="shared" si="35"/>
        <v>1250</v>
      </c>
      <c r="X108" s="46">
        <f t="shared" si="35"/>
        <v>1250</v>
      </c>
      <c r="Y108" s="46">
        <f t="shared" si="35"/>
        <v>1250</v>
      </c>
      <c r="Z108" s="46">
        <f t="shared" si="35"/>
        <v>1250</v>
      </c>
      <c r="AA108" s="46">
        <f t="shared" si="35"/>
        <v>1250</v>
      </c>
      <c r="AB108" s="46">
        <f t="shared" si="35"/>
        <v>1250</v>
      </c>
      <c r="AC108" s="46">
        <f t="shared" si="35"/>
        <v>1250</v>
      </c>
      <c r="AD108" s="46">
        <f t="shared" si="35"/>
        <v>1250</v>
      </c>
      <c r="AE108" s="46">
        <f t="shared" si="35"/>
        <v>1250</v>
      </c>
      <c r="AF108" s="46">
        <f t="shared" si="35"/>
        <v>1250</v>
      </c>
      <c r="AG108" s="46">
        <f t="shared" si="35"/>
        <v>1250</v>
      </c>
      <c r="AH108" s="46">
        <f t="shared" si="35"/>
        <v>1250</v>
      </c>
      <c r="AI108" s="46">
        <f t="shared" si="35"/>
        <v>1250</v>
      </c>
      <c r="AJ108" s="46">
        <f t="shared" si="35"/>
        <v>1250</v>
      </c>
      <c r="AK108" s="46">
        <f t="shared" si="35"/>
        <v>1250</v>
      </c>
      <c r="AL108" s="46">
        <f t="shared" si="35"/>
        <v>1250</v>
      </c>
      <c r="AM108" s="46">
        <f t="shared" si="35"/>
        <v>1250</v>
      </c>
    </row>
    <row r="109" spans="2:39" x14ac:dyDescent="0.25">
      <c r="B109" t="str">
        <f t="shared" si="32"/>
        <v>Materia Prima 18</v>
      </c>
      <c r="D109" s="46">
        <f t="shared" si="33"/>
        <v>25000</v>
      </c>
      <c r="E109" s="46">
        <f t="shared" si="35"/>
        <v>12500</v>
      </c>
      <c r="F109" s="46">
        <f t="shared" si="35"/>
        <v>12500</v>
      </c>
      <c r="G109" s="46">
        <f t="shared" si="35"/>
        <v>12500</v>
      </c>
      <c r="H109" s="46">
        <f t="shared" si="35"/>
        <v>12500</v>
      </c>
      <c r="I109" s="46">
        <f t="shared" si="35"/>
        <v>12500</v>
      </c>
      <c r="J109" s="46">
        <f t="shared" si="35"/>
        <v>12500</v>
      </c>
      <c r="K109" s="46">
        <f t="shared" si="35"/>
        <v>12500</v>
      </c>
      <c r="L109" s="46">
        <f t="shared" si="35"/>
        <v>12500</v>
      </c>
      <c r="M109" s="46">
        <f t="shared" si="35"/>
        <v>12500</v>
      </c>
      <c r="N109" s="46">
        <f t="shared" si="35"/>
        <v>12500</v>
      </c>
      <c r="O109" s="46">
        <f t="shared" si="35"/>
        <v>12500</v>
      </c>
      <c r="P109" s="46">
        <f t="shared" si="35"/>
        <v>12500</v>
      </c>
      <c r="Q109" s="46">
        <f t="shared" si="35"/>
        <v>12500</v>
      </c>
      <c r="R109" s="46">
        <f t="shared" si="35"/>
        <v>12500</v>
      </c>
      <c r="S109" s="46">
        <f t="shared" si="35"/>
        <v>12500</v>
      </c>
      <c r="T109" s="46">
        <f t="shared" si="35"/>
        <v>12500</v>
      </c>
      <c r="U109" s="46">
        <f t="shared" si="35"/>
        <v>12500</v>
      </c>
      <c r="V109" s="46">
        <f t="shared" si="35"/>
        <v>12500</v>
      </c>
      <c r="W109" s="46">
        <f t="shared" si="35"/>
        <v>12500</v>
      </c>
      <c r="X109" s="46">
        <f t="shared" si="35"/>
        <v>12500</v>
      </c>
      <c r="Y109" s="46">
        <f t="shared" si="35"/>
        <v>12500</v>
      </c>
      <c r="Z109" s="46">
        <f t="shared" si="35"/>
        <v>12500</v>
      </c>
      <c r="AA109" s="46">
        <f t="shared" si="35"/>
        <v>12500</v>
      </c>
      <c r="AB109" s="46">
        <f t="shared" si="35"/>
        <v>12500</v>
      </c>
      <c r="AC109" s="46">
        <f t="shared" si="35"/>
        <v>12500</v>
      </c>
      <c r="AD109" s="46">
        <f t="shared" si="35"/>
        <v>12500</v>
      </c>
      <c r="AE109" s="46">
        <f t="shared" si="35"/>
        <v>12500</v>
      </c>
      <c r="AF109" s="46">
        <f t="shared" si="35"/>
        <v>12500</v>
      </c>
      <c r="AG109" s="46">
        <f t="shared" si="35"/>
        <v>12500</v>
      </c>
      <c r="AH109" s="46">
        <f t="shared" si="35"/>
        <v>12500</v>
      </c>
      <c r="AI109" s="46">
        <f t="shared" si="35"/>
        <v>12500</v>
      </c>
      <c r="AJ109" s="46">
        <f t="shared" si="35"/>
        <v>12500</v>
      </c>
      <c r="AK109" s="46">
        <f t="shared" si="35"/>
        <v>12500</v>
      </c>
      <c r="AL109" s="46">
        <f t="shared" si="35"/>
        <v>12500</v>
      </c>
      <c r="AM109" s="46">
        <f t="shared" si="35"/>
        <v>12500</v>
      </c>
    </row>
    <row r="110" spans="2:39" x14ac:dyDescent="0.25">
      <c r="B110" t="str">
        <f t="shared" si="32"/>
        <v>Materia Prima 19</v>
      </c>
      <c r="D110" s="46">
        <f t="shared" si="33"/>
        <v>15000</v>
      </c>
      <c r="E110" s="46">
        <f t="shared" si="35"/>
        <v>7500</v>
      </c>
      <c r="F110" s="46">
        <f t="shared" si="35"/>
        <v>7500</v>
      </c>
      <c r="G110" s="46">
        <f t="shared" si="35"/>
        <v>7500</v>
      </c>
      <c r="H110" s="46">
        <f t="shared" si="35"/>
        <v>7500</v>
      </c>
      <c r="I110" s="46">
        <f t="shared" si="35"/>
        <v>7500</v>
      </c>
      <c r="J110" s="46">
        <f t="shared" si="35"/>
        <v>7500</v>
      </c>
      <c r="K110" s="46">
        <f t="shared" si="35"/>
        <v>7500</v>
      </c>
      <c r="L110" s="46">
        <f t="shared" si="35"/>
        <v>7500</v>
      </c>
      <c r="M110" s="46">
        <f t="shared" si="35"/>
        <v>7500</v>
      </c>
      <c r="N110" s="46">
        <f t="shared" si="35"/>
        <v>7500</v>
      </c>
      <c r="O110" s="46">
        <f t="shared" si="35"/>
        <v>7500</v>
      </c>
      <c r="P110" s="46">
        <f t="shared" si="35"/>
        <v>7500</v>
      </c>
      <c r="Q110" s="46">
        <f t="shared" si="35"/>
        <v>7500</v>
      </c>
      <c r="R110" s="46">
        <f t="shared" si="35"/>
        <v>7500</v>
      </c>
      <c r="S110" s="46">
        <f t="shared" si="35"/>
        <v>7500</v>
      </c>
      <c r="T110" s="46">
        <f t="shared" si="35"/>
        <v>7500</v>
      </c>
      <c r="U110" s="46">
        <f t="shared" si="35"/>
        <v>7500</v>
      </c>
      <c r="V110" s="46">
        <f t="shared" si="35"/>
        <v>7500</v>
      </c>
      <c r="W110" s="46">
        <f t="shared" si="35"/>
        <v>7500</v>
      </c>
      <c r="X110" s="46">
        <f t="shared" si="35"/>
        <v>7500</v>
      </c>
      <c r="Y110" s="46">
        <f t="shared" si="35"/>
        <v>7500</v>
      </c>
      <c r="Z110" s="46">
        <f t="shared" si="35"/>
        <v>7500</v>
      </c>
      <c r="AA110" s="46">
        <f t="shared" si="35"/>
        <v>7500</v>
      </c>
      <c r="AB110" s="46">
        <f t="shared" si="35"/>
        <v>7500</v>
      </c>
      <c r="AC110" s="46">
        <f t="shared" si="35"/>
        <v>7500</v>
      </c>
      <c r="AD110" s="46">
        <f t="shared" si="35"/>
        <v>7500</v>
      </c>
      <c r="AE110" s="46">
        <f t="shared" si="35"/>
        <v>7500</v>
      </c>
      <c r="AF110" s="46">
        <f t="shared" si="35"/>
        <v>7500</v>
      </c>
      <c r="AG110" s="46">
        <f t="shared" si="35"/>
        <v>7500</v>
      </c>
      <c r="AH110" s="46">
        <f t="shared" si="35"/>
        <v>7500</v>
      </c>
      <c r="AI110" s="46">
        <f t="shared" si="35"/>
        <v>7500</v>
      </c>
      <c r="AJ110" s="46">
        <f t="shared" si="35"/>
        <v>7500</v>
      </c>
      <c r="AK110" s="46">
        <f t="shared" si="35"/>
        <v>7500</v>
      </c>
      <c r="AL110" s="46">
        <f t="shared" si="35"/>
        <v>7500</v>
      </c>
      <c r="AM110" s="46">
        <f t="shared" si="35"/>
        <v>7500</v>
      </c>
    </row>
    <row r="111" spans="2:39" x14ac:dyDescent="0.25">
      <c r="B111" t="str">
        <f t="shared" si="32"/>
        <v>Materia Prima 20</v>
      </c>
      <c r="D111" s="46">
        <f t="shared" si="33"/>
        <v>35000</v>
      </c>
      <c r="E111" s="46">
        <f t="shared" si="35"/>
        <v>17500</v>
      </c>
      <c r="F111" s="46">
        <f t="shared" si="35"/>
        <v>17500</v>
      </c>
      <c r="G111" s="46">
        <f t="shared" si="35"/>
        <v>17500</v>
      </c>
      <c r="H111" s="46">
        <f t="shared" si="35"/>
        <v>17500</v>
      </c>
      <c r="I111" s="46">
        <f t="shared" si="35"/>
        <v>17500</v>
      </c>
      <c r="J111" s="46">
        <f t="shared" si="35"/>
        <v>17500</v>
      </c>
      <c r="K111" s="46">
        <f t="shared" si="35"/>
        <v>17500</v>
      </c>
      <c r="L111" s="46">
        <f t="shared" si="35"/>
        <v>17500</v>
      </c>
      <c r="M111" s="46">
        <f t="shared" si="35"/>
        <v>17500</v>
      </c>
      <c r="N111" s="46">
        <f t="shared" si="35"/>
        <v>17500</v>
      </c>
      <c r="O111" s="46">
        <f t="shared" si="35"/>
        <v>17500</v>
      </c>
      <c r="P111" s="46">
        <f t="shared" si="35"/>
        <v>17500</v>
      </c>
      <c r="Q111" s="46">
        <f t="shared" si="35"/>
        <v>17500</v>
      </c>
      <c r="R111" s="46">
        <f t="shared" si="35"/>
        <v>17500</v>
      </c>
      <c r="S111" s="46">
        <f t="shared" si="35"/>
        <v>17500</v>
      </c>
      <c r="T111" s="46">
        <f t="shared" si="35"/>
        <v>17500</v>
      </c>
      <c r="U111" s="46">
        <f t="shared" si="35"/>
        <v>17500</v>
      </c>
      <c r="V111" s="46">
        <f t="shared" si="35"/>
        <v>17500</v>
      </c>
      <c r="W111" s="46">
        <f t="shared" si="35"/>
        <v>17500</v>
      </c>
      <c r="X111" s="46">
        <f t="shared" si="35"/>
        <v>17500</v>
      </c>
      <c r="Y111" s="46">
        <f t="shared" si="35"/>
        <v>17500</v>
      </c>
      <c r="Z111" s="46">
        <f t="shared" si="35"/>
        <v>17500</v>
      </c>
      <c r="AA111" s="46">
        <f t="shared" si="35"/>
        <v>17500</v>
      </c>
      <c r="AB111" s="46">
        <f t="shared" si="35"/>
        <v>17500</v>
      </c>
      <c r="AC111" s="46">
        <f t="shared" si="35"/>
        <v>17500</v>
      </c>
      <c r="AD111" s="46">
        <f t="shared" si="35"/>
        <v>17500</v>
      </c>
      <c r="AE111" s="46">
        <f t="shared" si="35"/>
        <v>17500</v>
      </c>
      <c r="AF111" s="46">
        <f t="shared" si="35"/>
        <v>17500</v>
      </c>
      <c r="AG111" s="46">
        <f t="shared" si="35"/>
        <v>17500</v>
      </c>
      <c r="AH111" s="46">
        <f t="shared" si="35"/>
        <v>17500</v>
      </c>
      <c r="AI111" s="46">
        <f t="shared" si="35"/>
        <v>17500</v>
      </c>
      <c r="AJ111" s="46">
        <f t="shared" si="35"/>
        <v>17500</v>
      </c>
      <c r="AK111" s="46">
        <f t="shared" si="35"/>
        <v>17500</v>
      </c>
      <c r="AL111" s="46">
        <f t="shared" si="35"/>
        <v>17500</v>
      </c>
      <c r="AM111" s="46">
        <f t="shared" si="35"/>
        <v>17500</v>
      </c>
    </row>
    <row r="112" spans="2:39" s="61" customFormat="1" x14ac:dyDescent="0.25">
      <c r="B112" s="61" t="s">
        <v>175</v>
      </c>
      <c r="D112" s="62">
        <f>SUM(D92:D111)</f>
        <v>310750</v>
      </c>
      <c r="E112" s="62">
        <f t="shared" ref="E112:AM112" si="36">SUM(E92:E111)</f>
        <v>135000</v>
      </c>
      <c r="F112" s="62">
        <f t="shared" si="36"/>
        <v>135000</v>
      </c>
      <c r="G112" s="62">
        <f t="shared" si="36"/>
        <v>135000</v>
      </c>
      <c r="H112" s="62">
        <f t="shared" si="36"/>
        <v>135000</v>
      </c>
      <c r="I112" s="62">
        <f t="shared" si="36"/>
        <v>135000</v>
      </c>
      <c r="J112" s="62">
        <f t="shared" si="36"/>
        <v>135000</v>
      </c>
      <c r="K112" s="62">
        <f t="shared" si="36"/>
        <v>135000</v>
      </c>
      <c r="L112" s="62">
        <f t="shared" si="36"/>
        <v>135000</v>
      </c>
      <c r="M112" s="62">
        <f t="shared" si="36"/>
        <v>135000</v>
      </c>
      <c r="N112" s="62">
        <f t="shared" si="36"/>
        <v>135000</v>
      </c>
      <c r="O112" s="62">
        <f t="shared" si="36"/>
        <v>135000</v>
      </c>
      <c r="P112" s="62">
        <f t="shared" si="36"/>
        <v>135000</v>
      </c>
      <c r="Q112" s="62">
        <f t="shared" si="36"/>
        <v>135000</v>
      </c>
      <c r="R112" s="62">
        <f t="shared" si="36"/>
        <v>135000</v>
      </c>
      <c r="S112" s="62">
        <f t="shared" si="36"/>
        <v>135000</v>
      </c>
      <c r="T112" s="62">
        <f t="shared" si="36"/>
        <v>135000</v>
      </c>
      <c r="U112" s="62">
        <f t="shared" si="36"/>
        <v>135000</v>
      </c>
      <c r="V112" s="62">
        <f t="shared" si="36"/>
        <v>135000</v>
      </c>
      <c r="W112" s="62">
        <f t="shared" si="36"/>
        <v>135000</v>
      </c>
      <c r="X112" s="62">
        <f t="shared" si="36"/>
        <v>135000</v>
      </c>
      <c r="Y112" s="62">
        <f t="shared" si="36"/>
        <v>135000</v>
      </c>
      <c r="Z112" s="62">
        <f t="shared" si="36"/>
        <v>135000</v>
      </c>
      <c r="AA112" s="62">
        <f t="shared" si="36"/>
        <v>135000</v>
      </c>
      <c r="AB112" s="62">
        <f t="shared" si="36"/>
        <v>135000</v>
      </c>
      <c r="AC112" s="62">
        <f t="shared" si="36"/>
        <v>135000</v>
      </c>
      <c r="AD112" s="62">
        <f t="shared" si="36"/>
        <v>135000</v>
      </c>
      <c r="AE112" s="62">
        <f t="shared" si="36"/>
        <v>135000</v>
      </c>
      <c r="AF112" s="62">
        <f t="shared" si="36"/>
        <v>135000</v>
      </c>
      <c r="AG112" s="62">
        <f t="shared" si="36"/>
        <v>135000</v>
      </c>
      <c r="AH112" s="62">
        <f t="shared" si="36"/>
        <v>135000</v>
      </c>
      <c r="AI112" s="62">
        <f t="shared" si="36"/>
        <v>135000</v>
      </c>
      <c r="AJ112" s="62">
        <f t="shared" si="36"/>
        <v>135000</v>
      </c>
      <c r="AK112" s="62">
        <f t="shared" si="36"/>
        <v>135000</v>
      </c>
      <c r="AL112" s="62">
        <f t="shared" si="36"/>
        <v>135000</v>
      </c>
      <c r="AM112" s="62">
        <f t="shared" si="36"/>
        <v>135000</v>
      </c>
    </row>
    <row r="114" spans="2:39" x14ac:dyDescent="0.25">
      <c r="B114" s="20" t="s">
        <v>206</v>
      </c>
      <c r="D114" s="33">
        <f>+CEm!B2</f>
        <v>41640</v>
      </c>
      <c r="E114" s="33">
        <f>+CEm!C2</f>
        <v>41698</v>
      </c>
      <c r="F114" s="33">
        <f>+CEm!D2</f>
        <v>41729</v>
      </c>
      <c r="G114" s="33">
        <f>+CEm!E2</f>
        <v>41759</v>
      </c>
      <c r="H114" s="33">
        <f>+CEm!F2</f>
        <v>41790</v>
      </c>
      <c r="I114" s="33">
        <f>+CEm!G2</f>
        <v>41820</v>
      </c>
      <c r="J114" s="33">
        <f>+CEm!H2</f>
        <v>41851</v>
      </c>
      <c r="K114" s="33">
        <f>+CEm!I2</f>
        <v>41882</v>
      </c>
      <c r="L114" s="33">
        <f>+CEm!J2</f>
        <v>41912</v>
      </c>
      <c r="M114" s="33">
        <f>+CEm!K2</f>
        <v>41943</v>
      </c>
      <c r="N114" s="33">
        <f>+CEm!L2</f>
        <v>41973</v>
      </c>
      <c r="O114" s="33">
        <f>+CEm!M2</f>
        <v>42004</v>
      </c>
      <c r="P114" s="33">
        <f>+CEm!N2</f>
        <v>42035</v>
      </c>
      <c r="Q114" s="33">
        <f>+CEm!O2</f>
        <v>42063</v>
      </c>
      <c r="R114" s="33">
        <f>+CEm!P2</f>
        <v>42094</v>
      </c>
      <c r="S114" s="33">
        <f>+CEm!Q2</f>
        <v>42124</v>
      </c>
      <c r="T114" s="33">
        <f>+CEm!R2</f>
        <v>42155</v>
      </c>
      <c r="U114" s="33">
        <f>+CEm!S2</f>
        <v>42185</v>
      </c>
      <c r="V114" s="33">
        <f>+CEm!T2</f>
        <v>42216</v>
      </c>
      <c r="W114" s="33">
        <f>+CEm!U2</f>
        <v>42247</v>
      </c>
      <c r="X114" s="33">
        <f>+CEm!V2</f>
        <v>42277</v>
      </c>
      <c r="Y114" s="33">
        <f>+CEm!W2</f>
        <v>42308</v>
      </c>
      <c r="Z114" s="33">
        <f>+CEm!X2</f>
        <v>42338</v>
      </c>
      <c r="AA114" s="33">
        <f>+CEm!Y2</f>
        <v>42369</v>
      </c>
      <c r="AB114" s="33">
        <f>+CEm!Z2</f>
        <v>42400</v>
      </c>
      <c r="AC114" s="33">
        <f>+CEm!AA2</f>
        <v>42429</v>
      </c>
      <c r="AD114" s="33">
        <f>+CEm!AB2</f>
        <v>42460</v>
      </c>
      <c r="AE114" s="33">
        <f>+CEm!AC2</f>
        <v>42490</v>
      </c>
      <c r="AF114" s="33">
        <f>+CEm!AD2</f>
        <v>42521</v>
      </c>
      <c r="AG114" s="33">
        <f>+CEm!AE2</f>
        <v>42551</v>
      </c>
      <c r="AH114" s="33">
        <f>+CEm!AF2</f>
        <v>42582</v>
      </c>
      <c r="AI114" s="33">
        <f>+CEm!AG2</f>
        <v>42613</v>
      </c>
      <c r="AJ114" s="33">
        <f>+CEm!AH2</f>
        <v>42643</v>
      </c>
      <c r="AK114" s="33">
        <f>+CEm!AI2</f>
        <v>42674</v>
      </c>
      <c r="AL114" s="33">
        <f>+CEm!AJ2</f>
        <v>42704</v>
      </c>
      <c r="AM114" s="33">
        <f>+CEm!AK2</f>
        <v>42735</v>
      </c>
    </row>
    <row r="115" spans="2:39" x14ac:dyDescent="0.25">
      <c r="B115" t="str">
        <f t="shared" ref="B115:B134" si="37">+B26</f>
        <v>Materia Prima 1</v>
      </c>
      <c r="D115" s="46">
        <f>+D48*D4</f>
        <v>12500</v>
      </c>
      <c r="E115" s="46">
        <f t="shared" ref="E115:AM122" si="38">+E48*E4</f>
        <v>12500</v>
      </c>
      <c r="F115" s="46">
        <f t="shared" si="38"/>
        <v>12500</v>
      </c>
      <c r="G115" s="46">
        <f t="shared" si="38"/>
        <v>12500</v>
      </c>
      <c r="H115" s="46">
        <f t="shared" si="38"/>
        <v>12500</v>
      </c>
      <c r="I115" s="46">
        <f t="shared" si="38"/>
        <v>12500</v>
      </c>
      <c r="J115" s="46">
        <f t="shared" si="38"/>
        <v>12500</v>
      </c>
      <c r="K115" s="46">
        <f t="shared" si="38"/>
        <v>12500</v>
      </c>
      <c r="L115" s="46">
        <f t="shared" si="38"/>
        <v>12500</v>
      </c>
      <c r="M115" s="46">
        <f t="shared" si="38"/>
        <v>12500</v>
      </c>
      <c r="N115" s="46">
        <f t="shared" si="38"/>
        <v>12500</v>
      </c>
      <c r="O115" s="46">
        <f t="shared" si="38"/>
        <v>12500</v>
      </c>
      <c r="P115" s="46">
        <f t="shared" si="38"/>
        <v>12500</v>
      </c>
      <c r="Q115" s="46">
        <f t="shared" si="38"/>
        <v>12500</v>
      </c>
      <c r="R115" s="46">
        <f t="shared" si="38"/>
        <v>12500</v>
      </c>
      <c r="S115" s="46">
        <f t="shared" si="38"/>
        <v>12500</v>
      </c>
      <c r="T115" s="46">
        <f t="shared" si="38"/>
        <v>12500</v>
      </c>
      <c r="U115" s="46">
        <f t="shared" si="38"/>
        <v>12500</v>
      </c>
      <c r="V115" s="46">
        <f t="shared" si="38"/>
        <v>12500</v>
      </c>
      <c r="W115" s="46">
        <f t="shared" si="38"/>
        <v>12500</v>
      </c>
      <c r="X115" s="46">
        <f t="shared" si="38"/>
        <v>12500</v>
      </c>
      <c r="Y115" s="46">
        <f t="shared" si="38"/>
        <v>12500</v>
      </c>
      <c r="Z115" s="46">
        <f t="shared" si="38"/>
        <v>12500</v>
      </c>
      <c r="AA115" s="46">
        <f t="shared" si="38"/>
        <v>12500</v>
      </c>
      <c r="AB115" s="46">
        <f t="shared" si="38"/>
        <v>12500</v>
      </c>
      <c r="AC115" s="46">
        <f t="shared" si="38"/>
        <v>12500</v>
      </c>
      <c r="AD115" s="46">
        <f t="shared" si="38"/>
        <v>12500</v>
      </c>
      <c r="AE115" s="46">
        <f t="shared" si="38"/>
        <v>12500</v>
      </c>
      <c r="AF115" s="46">
        <f t="shared" si="38"/>
        <v>12500</v>
      </c>
      <c r="AG115" s="46">
        <f t="shared" si="38"/>
        <v>12500</v>
      </c>
      <c r="AH115" s="46">
        <f t="shared" si="38"/>
        <v>12500</v>
      </c>
      <c r="AI115" s="46">
        <f t="shared" si="38"/>
        <v>12500</v>
      </c>
      <c r="AJ115" s="46">
        <f t="shared" si="38"/>
        <v>12500</v>
      </c>
      <c r="AK115" s="46">
        <f t="shared" si="38"/>
        <v>12500</v>
      </c>
      <c r="AL115" s="46">
        <f t="shared" si="38"/>
        <v>12500</v>
      </c>
      <c r="AM115" s="46">
        <f t="shared" si="38"/>
        <v>12500</v>
      </c>
    </row>
    <row r="116" spans="2:39" x14ac:dyDescent="0.25">
      <c r="B116" t="str">
        <f t="shared" si="37"/>
        <v>Materia Prima 2</v>
      </c>
      <c r="D116" s="46">
        <f t="shared" ref="D116:S134" si="39">+D49*D5</f>
        <v>6000</v>
      </c>
      <c r="E116" s="46">
        <f t="shared" si="39"/>
        <v>6000</v>
      </c>
      <c r="F116" s="46">
        <f t="shared" si="39"/>
        <v>6000</v>
      </c>
      <c r="G116" s="46">
        <f t="shared" si="39"/>
        <v>6000</v>
      </c>
      <c r="H116" s="46">
        <f t="shared" si="39"/>
        <v>6000</v>
      </c>
      <c r="I116" s="46">
        <f t="shared" si="39"/>
        <v>6000</v>
      </c>
      <c r="J116" s="46">
        <f t="shared" si="39"/>
        <v>6000</v>
      </c>
      <c r="K116" s="46">
        <f t="shared" si="39"/>
        <v>6000</v>
      </c>
      <c r="L116" s="46">
        <f t="shared" si="39"/>
        <v>6000</v>
      </c>
      <c r="M116" s="46">
        <f t="shared" si="39"/>
        <v>6000</v>
      </c>
      <c r="N116" s="46">
        <f t="shared" si="39"/>
        <v>6000</v>
      </c>
      <c r="O116" s="46">
        <f t="shared" si="39"/>
        <v>6000</v>
      </c>
      <c r="P116" s="46">
        <f t="shared" si="39"/>
        <v>6000</v>
      </c>
      <c r="Q116" s="46">
        <f t="shared" si="39"/>
        <v>6000</v>
      </c>
      <c r="R116" s="46">
        <f t="shared" si="39"/>
        <v>6000</v>
      </c>
      <c r="S116" s="46">
        <f t="shared" si="39"/>
        <v>6000</v>
      </c>
      <c r="T116" s="46">
        <f t="shared" si="38"/>
        <v>6000</v>
      </c>
      <c r="U116" s="46">
        <f t="shared" si="38"/>
        <v>6000</v>
      </c>
      <c r="V116" s="46">
        <f t="shared" si="38"/>
        <v>6000</v>
      </c>
      <c r="W116" s="46">
        <f t="shared" si="38"/>
        <v>6000</v>
      </c>
      <c r="X116" s="46">
        <f t="shared" si="38"/>
        <v>6000</v>
      </c>
      <c r="Y116" s="46">
        <f t="shared" si="38"/>
        <v>6000</v>
      </c>
      <c r="Z116" s="46">
        <f t="shared" si="38"/>
        <v>6000</v>
      </c>
      <c r="AA116" s="46">
        <f t="shared" si="38"/>
        <v>6000</v>
      </c>
      <c r="AB116" s="46">
        <f t="shared" si="38"/>
        <v>6000</v>
      </c>
      <c r="AC116" s="46">
        <f t="shared" si="38"/>
        <v>6000</v>
      </c>
      <c r="AD116" s="46">
        <f t="shared" si="38"/>
        <v>6000</v>
      </c>
      <c r="AE116" s="46">
        <f t="shared" si="38"/>
        <v>6000</v>
      </c>
      <c r="AF116" s="46">
        <f t="shared" si="38"/>
        <v>6000</v>
      </c>
      <c r="AG116" s="46">
        <f t="shared" si="38"/>
        <v>6000</v>
      </c>
      <c r="AH116" s="46">
        <f t="shared" si="38"/>
        <v>6000</v>
      </c>
      <c r="AI116" s="46">
        <f t="shared" si="38"/>
        <v>6000</v>
      </c>
      <c r="AJ116" s="46">
        <f t="shared" si="38"/>
        <v>6000</v>
      </c>
      <c r="AK116" s="46">
        <f t="shared" si="38"/>
        <v>6000</v>
      </c>
      <c r="AL116" s="46">
        <f t="shared" si="38"/>
        <v>6000</v>
      </c>
      <c r="AM116" s="46">
        <f t="shared" si="38"/>
        <v>6000</v>
      </c>
    </row>
    <row r="117" spans="2:39" x14ac:dyDescent="0.25">
      <c r="B117" t="str">
        <f t="shared" si="37"/>
        <v>Materia Prima 3</v>
      </c>
      <c r="D117" s="46">
        <f t="shared" si="39"/>
        <v>10500</v>
      </c>
      <c r="E117" s="46">
        <f t="shared" si="38"/>
        <v>10500</v>
      </c>
      <c r="F117" s="46">
        <f t="shared" si="38"/>
        <v>10500</v>
      </c>
      <c r="G117" s="46">
        <f t="shared" si="38"/>
        <v>10500</v>
      </c>
      <c r="H117" s="46">
        <f t="shared" si="38"/>
        <v>10500</v>
      </c>
      <c r="I117" s="46">
        <f t="shared" si="38"/>
        <v>10500</v>
      </c>
      <c r="J117" s="46">
        <f t="shared" si="38"/>
        <v>10500</v>
      </c>
      <c r="K117" s="46">
        <f t="shared" si="38"/>
        <v>10500</v>
      </c>
      <c r="L117" s="46">
        <f t="shared" si="38"/>
        <v>10500</v>
      </c>
      <c r="M117" s="46">
        <f t="shared" si="38"/>
        <v>10500</v>
      </c>
      <c r="N117" s="46">
        <f t="shared" si="38"/>
        <v>10500</v>
      </c>
      <c r="O117" s="46">
        <f t="shared" si="38"/>
        <v>10500</v>
      </c>
      <c r="P117" s="46">
        <f t="shared" si="38"/>
        <v>10500</v>
      </c>
      <c r="Q117" s="46">
        <f t="shared" si="38"/>
        <v>10500</v>
      </c>
      <c r="R117" s="46">
        <f t="shared" si="38"/>
        <v>10500</v>
      </c>
      <c r="S117" s="46">
        <f t="shared" si="38"/>
        <v>10500</v>
      </c>
      <c r="T117" s="46">
        <f t="shared" si="38"/>
        <v>10500</v>
      </c>
      <c r="U117" s="46">
        <f t="shared" si="38"/>
        <v>10500</v>
      </c>
      <c r="V117" s="46">
        <f t="shared" si="38"/>
        <v>10500</v>
      </c>
      <c r="W117" s="46">
        <f t="shared" si="38"/>
        <v>10500</v>
      </c>
      <c r="X117" s="46">
        <f t="shared" si="38"/>
        <v>10500</v>
      </c>
      <c r="Y117" s="46">
        <f t="shared" si="38"/>
        <v>10500</v>
      </c>
      <c r="Z117" s="46">
        <f t="shared" si="38"/>
        <v>10500</v>
      </c>
      <c r="AA117" s="46">
        <f t="shared" si="38"/>
        <v>10500</v>
      </c>
      <c r="AB117" s="46">
        <f t="shared" si="38"/>
        <v>10500</v>
      </c>
      <c r="AC117" s="46">
        <f t="shared" si="38"/>
        <v>10500</v>
      </c>
      <c r="AD117" s="46">
        <f t="shared" si="38"/>
        <v>10500</v>
      </c>
      <c r="AE117" s="46">
        <f t="shared" si="38"/>
        <v>10500</v>
      </c>
      <c r="AF117" s="46">
        <f t="shared" si="38"/>
        <v>10500</v>
      </c>
      <c r="AG117" s="46">
        <f t="shared" si="38"/>
        <v>10500</v>
      </c>
      <c r="AH117" s="46">
        <f t="shared" si="38"/>
        <v>10500</v>
      </c>
      <c r="AI117" s="46">
        <f t="shared" si="38"/>
        <v>10500</v>
      </c>
      <c r="AJ117" s="46">
        <f t="shared" si="38"/>
        <v>10500</v>
      </c>
      <c r="AK117" s="46">
        <f t="shared" si="38"/>
        <v>10500</v>
      </c>
      <c r="AL117" s="46">
        <f t="shared" si="38"/>
        <v>10500</v>
      </c>
      <c r="AM117" s="46">
        <f t="shared" si="38"/>
        <v>10500</v>
      </c>
    </row>
    <row r="118" spans="2:39" x14ac:dyDescent="0.25">
      <c r="B118" t="str">
        <f t="shared" si="37"/>
        <v>Materia Prima 4</v>
      </c>
      <c r="D118" s="46">
        <f t="shared" si="39"/>
        <v>7000</v>
      </c>
      <c r="E118" s="46">
        <f t="shared" si="38"/>
        <v>7000</v>
      </c>
      <c r="F118" s="46">
        <f t="shared" si="38"/>
        <v>7000</v>
      </c>
      <c r="G118" s="46">
        <f t="shared" si="38"/>
        <v>7000</v>
      </c>
      <c r="H118" s="46">
        <f t="shared" si="38"/>
        <v>7000</v>
      </c>
      <c r="I118" s="46">
        <f t="shared" si="38"/>
        <v>7000</v>
      </c>
      <c r="J118" s="46">
        <f t="shared" si="38"/>
        <v>7000</v>
      </c>
      <c r="K118" s="46">
        <f t="shared" si="38"/>
        <v>7000</v>
      </c>
      <c r="L118" s="46">
        <f t="shared" si="38"/>
        <v>7000</v>
      </c>
      <c r="M118" s="46">
        <f t="shared" si="38"/>
        <v>7000</v>
      </c>
      <c r="N118" s="46">
        <f t="shared" si="38"/>
        <v>7000</v>
      </c>
      <c r="O118" s="46">
        <f t="shared" si="38"/>
        <v>7000</v>
      </c>
      <c r="P118" s="46">
        <f t="shared" si="38"/>
        <v>7000</v>
      </c>
      <c r="Q118" s="46">
        <f t="shared" si="38"/>
        <v>7000</v>
      </c>
      <c r="R118" s="46">
        <f t="shared" si="38"/>
        <v>7000</v>
      </c>
      <c r="S118" s="46">
        <f t="shared" si="38"/>
        <v>7000</v>
      </c>
      <c r="T118" s="46">
        <f t="shared" si="38"/>
        <v>7000</v>
      </c>
      <c r="U118" s="46">
        <f t="shared" si="38"/>
        <v>7000</v>
      </c>
      <c r="V118" s="46">
        <f t="shared" si="38"/>
        <v>7000</v>
      </c>
      <c r="W118" s="46">
        <f t="shared" si="38"/>
        <v>7000</v>
      </c>
      <c r="X118" s="46">
        <f t="shared" si="38"/>
        <v>7000</v>
      </c>
      <c r="Y118" s="46">
        <f t="shared" si="38"/>
        <v>7000</v>
      </c>
      <c r="Z118" s="46">
        <f t="shared" si="38"/>
        <v>7000</v>
      </c>
      <c r="AA118" s="46">
        <f t="shared" si="38"/>
        <v>7000</v>
      </c>
      <c r="AB118" s="46">
        <f t="shared" si="38"/>
        <v>7000</v>
      </c>
      <c r="AC118" s="46">
        <f t="shared" si="38"/>
        <v>7000</v>
      </c>
      <c r="AD118" s="46">
        <f t="shared" si="38"/>
        <v>7000</v>
      </c>
      <c r="AE118" s="46">
        <f t="shared" si="38"/>
        <v>7000</v>
      </c>
      <c r="AF118" s="46">
        <f t="shared" si="38"/>
        <v>7000</v>
      </c>
      <c r="AG118" s="46">
        <f t="shared" si="38"/>
        <v>7000</v>
      </c>
      <c r="AH118" s="46">
        <f t="shared" si="38"/>
        <v>7000</v>
      </c>
      <c r="AI118" s="46">
        <f t="shared" si="38"/>
        <v>7000</v>
      </c>
      <c r="AJ118" s="46">
        <f t="shared" si="38"/>
        <v>7000</v>
      </c>
      <c r="AK118" s="46">
        <f t="shared" si="38"/>
        <v>7000</v>
      </c>
      <c r="AL118" s="46">
        <f t="shared" si="38"/>
        <v>7000</v>
      </c>
      <c r="AM118" s="46">
        <f t="shared" si="38"/>
        <v>7000</v>
      </c>
    </row>
    <row r="119" spans="2:39" x14ac:dyDescent="0.25">
      <c r="B119" t="str">
        <f t="shared" si="37"/>
        <v>Materia Prima 5</v>
      </c>
      <c r="D119" s="46">
        <f t="shared" si="39"/>
        <v>2000</v>
      </c>
      <c r="E119" s="46">
        <f t="shared" si="38"/>
        <v>2000</v>
      </c>
      <c r="F119" s="46">
        <f t="shared" si="38"/>
        <v>2000</v>
      </c>
      <c r="G119" s="46">
        <f t="shared" si="38"/>
        <v>2000</v>
      </c>
      <c r="H119" s="46">
        <f t="shared" si="38"/>
        <v>2000</v>
      </c>
      <c r="I119" s="46">
        <f t="shared" si="38"/>
        <v>2000</v>
      </c>
      <c r="J119" s="46">
        <f t="shared" si="38"/>
        <v>2000</v>
      </c>
      <c r="K119" s="46">
        <f t="shared" si="38"/>
        <v>2000</v>
      </c>
      <c r="L119" s="46">
        <f t="shared" si="38"/>
        <v>2000</v>
      </c>
      <c r="M119" s="46">
        <f t="shared" si="38"/>
        <v>2000</v>
      </c>
      <c r="N119" s="46">
        <f t="shared" si="38"/>
        <v>2000</v>
      </c>
      <c r="O119" s="46">
        <f t="shared" si="38"/>
        <v>2000</v>
      </c>
      <c r="P119" s="46">
        <f t="shared" si="38"/>
        <v>2000</v>
      </c>
      <c r="Q119" s="46">
        <f t="shared" si="38"/>
        <v>2000</v>
      </c>
      <c r="R119" s="46">
        <f t="shared" si="38"/>
        <v>2000</v>
      </c>
      <c r="S119" s="46">
        <f t="shared" si="38"/>
        <v>2000</v>
      </c>
      <c r="T119" s="46">
        <f t="shared" si="38"/>
        <v>2000</v>
      </c>
      <c r="U119" s="46">
        <f t="shared" si="38"/>
        <v>2000</v>
      </c>
      <c r="V119" s="46">
        <f t="shared" si="38"/>
        <v>2000</v>
      </c>
      <c r="W119" s="46">
        <f t="shared" si="38"/>
        <v>2000</v>
      </c>
      <c r="X119" s="46">
        <f t="shared" si="38"/>
        <v>2000</v>
      </c>
      <c r="Y119" s="46">
        <f t="shared" si="38"/>
        <v>2000</v>
      </c>
      <c r="Z119" s="46">
        <f t="shared" si="38"/>
        <v>2000</v>
      </c>
      <c r="AA119" s="46">
        <f t="shared" si="38"/>
        <v>2000</v>
      </c>
      <c r="AB119" s="46">
        <f t="shared" si="38"/>
        <v>2000</v>
      </c>
      <c r="AC119" s="46">
        <f t="shared" si="38"/>
        <v>2000</v>
      </c>
      <c r="AD119" s="46">
        <f t="shared" si="38"/>
        <v>2000</v>
      </c>
      <c r="AE119" s="46">
        <f t="shared" si="38"/>
        <v>2000</v>
      </c>
      <c r="AF119" s="46">
        <f t="shared" si="38"/>
        <v>2000</v>
      </c>
      <c r="AG119" s="46">
        <f t="shared" si="38"/>
        <v>2000</v>
      </c>
      <c r="AH119" s="46">
        <f t="shared" si="38"/>
        <v>2000</v>
      </c>
      <c r="AI119" s="46">
        <f t="shared" si="38"/>
        <v>2000</v>
      </c>
      <c r="AJ119" s="46">
        <f t="shared" si="38"/>
        <v>2000</v>
      </c>
      <c r="AK119" s="46">
        <f t="shared" si="38"/>
        <v>2000</v>
      </c>
      <c r="AL119" s="46">
        <f t="shared" si="38"/>
        <v>2000</v>
      </c>
      <c r="AM119" s="46">
        <f t="shared" si="38"/>
        <v>2000</v>
      </c>
    </row>
    <row r="120" spans="2:39" x14ac:dyDescent="0.25">
      <c r="B120" t="str">
        <f t="shared" si="37"/>
        <v>Materia Prima 6</v>
      </c>
      <c r="D120" s="46">
        <f t="shared" si="39"/>
        <v>18000</v>
      </c>
      <c r="E120" s="46">
        <f t="shared" si="38"/>
        <v>18000</v>
      </c>
      <c r="F120" s="46">
        <f t="shared" si="38"/>
        <v>18000</v>
      </c>
      <c r="G120" s="46">
        <f t="shared" si="38"/>
        <v>18000</v>
      </c>
      <c r="H120" s="46">
        <f t="shared" si="38"/>
        <v>18000</v>
      </c>
      <c r="I120" s="46">
        <f t="shared" si="38"/>
        <v>18000</v>
      </c>
      <c r="J120" s="46">
        <f t="shared" si="38"/>
        <v>18000</v>
      </c>
      <c r="K120" s="46">
        <f t="shared" si="38"/>
        <v>18000</v>
      </c>
      <c r="L120" s="46">
        <f t="shared" si="38"/>
        <v>18000</v>
      </c>
      <c r="M120" s="46">
        <f t="shared" si="38"/>
        <v>18000</v>
      </c>
      <c r="N120" s="46">
        <f t="shared" si="38"/>
        <v>18000</v>
      </c>
      <c r="O120" s="46">
        <f t="shared" si="38"/>
        <v>18000</v>
      </c>
      <c r="P120" s="46">
        <f t="shared" si="38"/>
        <v>18000</v>
      </c>
      <c r="Q120" s="46">
        <f t="shared" si="38"/>
        <v>18000</v>
      </c>
      <c r="R120" s="46">
        <f t="shared" si="38"/>
        <v>18000</v>
      </c>
      <c r="S120" s="46">
        <f t="shared" si="38"/>
        <v>18000</v>
      </c>
      <c r="T120" s="46">
        <f t="shared" si="38"/>
        <v>18000</v>
      </c>
      <c r="U120" s="46">
        <f t="shared" si="38"/>
        <v>18000</v>
      </c>
      <c r="V120" s="46">
        <f t="shared" si="38"/>
        <v>18000</v>
      </c>
      <c r="W120" s="46">
        <f t="shared" si="38"/>
        <v>18000</v>
      </c>
      <c r="X120" s="46">
        <f t="shared" si="38"/>
        <v>18000</v>
      </c>
      <c r="Y120" s="46">
        <f t="shared" si="38"/>
        <v>18000</v>
      </c>
      <c r="Z120" s="46">
        <f t="shared" si="38"/>
        <v>18000</v>
      </c>
      <c r="AA120" s="46">
        <f t="shared" si="38"/>
        <v>18000</v>
      </c>
      <c r="AB120" s="46">
        <f t="shared" si="38"/>
        <v>18000</v>
      </c>
      <c r="AC120" s="46">
        <f t="shared" si="38"/>
        <v>18000</v>
      </c>
      <c r="AD120" s="46">
        <f t="shared" si="38"/>
        <v>18000</v>
      </c>
      <c r="AE120" s="46">
        <f t="shared" si="38"/>
        <v>18000</v>
      </c>
      <c r="AF120" s="46">
        <f t="shared" si="38"/>
        <v>18000</v>
      </c>
      <c r="AG120" s="46">
        <f t="shared" si="38"/>
        <v>18000</v>
      </c>
      <c r="AH120" s="46">
        <f t="shared" si="38"/>
        <v>18000</v>
      </c>
      <c r="AI120" s="46">
        <f t="shared" si="38"/>
        <v>18000</v>
      </c>
      <c r="AJ120" s="46">
        <f t="shared" si="38"/>
        <v>18000</v>
      </c>
      <c r="AK120" s="46">
        <f t="shared" si="38"/>
        <v>18000</v>
      </c>
      <c r="AL120" s="46">
        <f t="shared" si="38"/>
        <v>18000</v>
      </c>
      <c r="AM120" s="46">
        <f t="shared" si="38"/>
        <v>18000</v>
      </c>
    </row>
    <row r="121" spans="2:39" x14ac:dyDescent="0.25">
      <c r="B121" t="str">
        <f t="shared" si="37"/>
        <v>Materia Prima 7</v>
      </c>
      <c r="D121" s="46">
        <f t="shared" si="39"/>
        <v>28000</v>
      </c>
      <c r="E121" s="46">
        <f t="shared" si="38"/>
        <v>28000</v>
      </c>
      <c r="F121" s="46">
        <f t="shared" si="38"/>
        <v>28000</v>
      </c>
      <c r="G121" s="46">
        <f t="shared" si="38"/>
        <v>28000</v>
      </c>
      <c r="H121" s="46">
        <f t="shared" si="38"/>
        <v>28000</v>
      </c>
      <c r="I121" s="46">
        <f t="shared" si="38"/>
        <v>28000</v>
      </c>
      <c r="J121" s="46">
        <f t="shared" si="38"/>
        <v>28000</v>
      </c>
      <c r="K121" s="46">
        <f t="shared" si="38"/>
        <v>28000</v>
      </c>
      <c r="L121" s="46">
        <f t="shared" si="38"/>
        <v>28000</v>
      </c>
      <c r="M121" s="46">
        <f t="shared" si="38"/>
        <v>28000</v>
      </c>
      <c r="N121" s="46">
        <f t="shared" si="38"/>
        <v>28000</v>
      </c>
      <c r="O121" s="46">
        <f t="shared" si="38"/>
        <v>28000</v>
      </c>
      <c r="P121" s="46">
        <f t="shared" si="38"/>
        <v>28000</v>
      </c>
      <c r="Q121" s="46">
        <f t="shared" si="38"/>
        <v>28000</v>
      </c>
      <c r="R121" s="46">
        <f t="shared" si="38"/>
        <v>28000</v>
      </c>
      <c r="S121" s="46">
        <f t="shared" si="38"/>
        <v>28000</v>
      </c>
      <c r="T121" s="46">
        <f t="shared" si="38"/>
        <v>28000</v>
      </c>
      <c r="U121" s="46">
        <f t="shared" si="38"/>
        <v>28000</v>
      </c>
      <c r="V121" s="46">
        <f t="shared" si="38"/>
        <v>28000</v>
      </c>
      <c r="W121" s="46">
        <f t="shared" si="38"/>
        <v>28000</v>
      </c>
      <c r="X121" s="46">
        <f t="shared" si="38"/>
        <v>28000</v>
      </c>
      <c r="Y121" s="46">
        <f t="shared" si="38"/>
        <v>28000</v>
      </c>
      <c r="Z121" s="46">
        <f t="shared" si="38"/>
        <v>28000</v>
      </c>
      <c r="AA121" s="46">
        <f t="shared" si="38"/>
        <v>28000</v>
      </c>
      <c r="AB121" s="46">
        <f t="shared" si="38"/>
        <v>28000</v>
      </c>
      <c r="AC121" s="46">
        <f t="shared" si="38"/>
        <v>28000</v>
      </c>
      <c r="AD121" s="46">
        <f t="shared" si="38"/>
        <v>28000</v>
      </c>
      <c r="AE121" s="46">
        <f t="shared" si="38"/>
        <v>28000</v>
      </c>
      <c r="AF121" s="46">
        <f t="shared" si="38"/>
        <v>28000</v>
      </c>
      <c r="AG121" s="46">
        <f t="shared" si="38"/>
        <v>28000</v>
      </c>
      <c r="AH121" s="46">
        <f t="shared" si="38"/>
        <v>28000</v>
      </c>
      <c r="AI121" s="46">
        <f t="shared" si="38"/>
        <v>28000</v>
      </c>
      <c r="AJ121" s="46">
        <f t="shared" si="38"/>
        <v>28000</v>
      </c>
      <c r="AK121" s="46">
        <f t="shared" si="38"/>
        <v>28000</v>
      </c>
      <c r="AL121" s="46">
        <f t="shared" si="38"/>
        <v>28000</v>
      </c>
      <c r="AM121" s="46">
        <f t="shared" si="38"/>
        <v>28000</v>
      </c>
    </row>
    <row r="122" spans="2:39" x14ac:dyDescent="0.25">
      <c r="B122" t="str">
        <f t="shared" si="37"/>
        <v>Materia Prima 8</v>
      </c>
      <c r="D122" s="46">
        <f t="shared" si="39"/>
        <v>8000</v>
      </c>
      <c r="E122" s="46">
        <f t="shared" si="38"/>
        <v>8000</v>
      </c>
      <c r="F122" s="46">
        <f t="shared" si="38"/>
        <v>8000</v>
      </c>
      <c r="G122" s="46">
        <f t="shared" si="38"/>
        <v>8000</v>
      </c>
      <c r="H122" s="46">
        <f t="shared" si="38"/>
        <v>8000</v>
      </c>
      <c r="I122" s="46">
        <f t="shared" si="38"/>
        <v>8000</v>
      </c>
      <c r="J122" s="46">
        <f t="shared" si="38"/>
        <v>8000</v>
      </c>
      <c r="K122" s="46">
        <f t="shared" si="38"/>
        <v>8000</v>
      </c>
      <c r="L122" s="46">
        <f t="shared" si="38"/>
        <v>8000</v>
      </c>
      <c r="M122" s="46">
        <f t="shared" si="38"/>
        <v>8000</v>
      </c>
      <c r="N122" s="46">
        <f t="shared" si="38"/>
        <v>8000</v>
      </c>
      <c r="O122" s="46">
        <f t="shared" si="38"/>
        <v>8000</v>
      </c>
      <c r="P122" s="46">
        <f t="shared" si="38"/>
        <v>8000</v>
      </c>
      <c r="Q122" s="46">
        <f t="shared" si="38"/>
        <v>8000</v>
      </c>
      <c r="R122" s="46">
        <f t="shared" si="38"/>
        <v>8000</v>
      </c>
      <c r="S122" s="46">
        <f t="shared" si="38"/>
        <v>8000</v>
      </c>
      <c r="T122" s="46">
        <f t="shared" si="38"/>
        <v>8000</v>
      </c>
      <c r="U122" s="46">
        <f t="shared" si="38"/>
        <v>8000</v>
      </c>
      <c r="V122" s="46">
        <f t="shared" si="38"/>
        <v>8000</v>
      </c>
      <c r="W122" s="46">
        <f t="shared" si="38"/>
        <v>8000</v>
      </c>
      <c r="X122" s="46">
        <f t="shared" si="38"/>
        <v>8000</v>
      </c>
      <c r="Y122" s="46">
        <f t="shared" si="38"/>
        <v>8000</v>
      </c>
      <c r="Z122" s="46">
        <f t="shared" si="38"/>
        <v>8000</v>
      </c>
      <c r="AA122" s="46">
        <f t="shared" si="38"/>
        <v>8000</v>
      </c>
      <c r="AB122" s="46">
        <f t="shared" si="38"/>
        <v>8000</v>
      </c>
      <c r="AC122" s="46">
        <f t="shared" si="38"/>
        <v>8000</v>
      </c>
      <c r="AD122" s="46">
        <f t="shared" ref="E122:AM129" si="40">+AD55*AD11</f>
        <v>8000</v>
      </c>
      <c r="AE122" s="46">
        <f t="shared" si="40"/>
        <v>8000</v>
      </c>
      <c r="AF122" s="46">
        <f t="shared" si="40"/>
        <v>8000</v>
      </c>
      <c r="AG122" s="46">
        <f t="shared" si="40"/>
        <v>8000</v>
      </c>
      <c r="AH122" s="46">
        <f t="shared" si="40"/>
        <v>8000</v>
      </c>
      <c r="AI122" s="46">
        <f t="shared" si="40"/>
        <v>8000</v>
      </c>
      <c r="AJ122" s="46">
        <f t="shared" si="40"/>
        <v>8000</v>
      </c>
      <c r="AK122" s="46">
        <f t="shared" si="40"/>
        <v>8000</v>
      </c>
      <c r="AL122" s="46">
        <f t="shared" si="40"/>
        <v>8000</v>
      </c>
      <c r="AM122" s="46">
        <f t="shared" si="40"/>
        <v>8000</v>
      </c>
    </row>
    <row r="123" spans="2:39" x14ac:dyDescent="0.25">
      <c r="B123" t="str">
        <f t="shared" si="37"/>
        <v>Materia Prima 9</v>
      </c>
      <c r="D123" s="46">
        <f t="shared" si="39"/>
        <v>1500</v>
      </c>
      <c r="E123" s="46">
        <f t="shared" si="40"/>
        <v>1500</v>
      </c>
      <c r="F123" s="46">
        <f t="shared" si="40"/>
        <v>1500</v>
      </c>
      <c r="G123" s="46">
        <f t="shared" si="40"/>
        <v>1500</v>
      </c>
      <c r="H123" s="46">
        <f t="shared" si="40"/>
        <v>1500</v>
      </c>
      <c r="I123" s="46">
        <f t="shared" si="40"/>
        <v>1500</v>
      </c>
      <c r="J123" s="46">
        <f t="shared" si="40"/>
        <v>1500</v>
      </c>
      <c r="K123" s="46">
        <f t="shared" si="40"/>
        <v>1500</v>
      </c>
      <c r="L123" s="46">
        <f t="shared" si="40"/>
        <v>1500</v>
      </c>
      <c r="M123" s="46">
        <f t="shared" si="40"/>
        <v>1500</v>
      </c>
      <c r="N123" s="46">
        <f t="shared" si="40"/>
        <v>1500</v>
      </c>
      <c r="O123" s="46">
        <f t="shared" si="40"/>
        <v>1500</v>
      </c>
      <c r="P123" s="46">
        <f t="shared" si="40"/>
        <v>1500</v>
      </c>
      <c r="Q123" s="46">
        <f t="shared" si="40"/>
        <v>1500</v>
      </c>
      <c r="R123" s="46">
        <f t="shared" si="40"/>
        <v>1500</v>
      </c>
      <c r="S123" s="46">
        <f t="shared" si="40"/>
        <v>1500</v>
      </c>
      <c r="T123" s="46">
        <f t="shared" si="40"/>
        <v>1500</v>
      </c>
      <c r="U123" s="46">
        <f t="shared" si="40"/>
        <v>1500</v>
      </c>
      <c r="V123" s="46">
        <f t="shared" si="40"/>
        <v>1500</v>
      </c>
      <c r="W123" s="46">
        <f t="shared" si="40"/>
        <v>1500</v>
      </c>
      <c r="X123" s="46">
        <f t="shared" si="40"/>
        <v>1500</v>
      </c>
      <c r="Y123" s="46">
        <f t="shared" si="40"/>
        <v>1500</v>
      </c>
      <c r="Z123" s="46">
        <f t="shared" si="40"/>
        <v>1500</v>
      </c>
      <c r="AA123" s="46">
        <f t="shared" si="40"/>
        <v>1500</v>
      </c>
      <c r="AB123" s="46">
        <f t="shared" si="40"/>
        <v>1500</v>
      </c>
      <c r="AC123" s="46">
        <f t="shared" si="40"/>
        <v>1500</v>
      </c>
      <c r="AD123" s="46">
        <f t="shared" si="40"/>
        <v>1500</v>
      </c>
      <c r="AE123" s="46">
        <f t="shared" si="40"/>
        <v>1500</v>
      </c>
      <c r="AF123" s="46">
        <f t="shared" si="40"/>
        <v>1500</v>
      </c>
      <c r="AG123" s="46">
        <f t="shared" si="40"/>
        <v>1500</v>
      </c>
      <c r="AH123" s="46">
        <f t="shared" si="40"/>
        <v>1500</v>
      </c>
      <c r="AI123" s="46">
        <f t="shared" si="40"/>
        <v>1500</v>
      </c>
      <c r="AJ123" s="46">
        <f t="shared" si="40"/>
        <v>1500</v>
      </c>
      <c r="AK123" s="46">
        <f t="shared" si="40"/>
        <v>1500</v>
      </c>
      <c r="AL123" s="46">
        <f t="shared" si="40"/>
        <v>1500</v>
      </c>
      <c r="AM123" s="46">
        <f t="shared" si="40"/>
        <v>1500</v>
      </c>
    </row>
    <row r="124" spans="2:39" x14ac:dyDescent="0.25">
      <c r="B124" t="str">
        <f t="shared" si="37"/>
        <v>Materia Prima 10</v>
      </c>
      <c r="D124" s="46">
        <f t="shared" si="39"/>
        <v>24000</v>
      </c>
      <c r="E124" s="46">
        <f t="shared" si="40"/>
        <v>24000</v>
      </c>
      <c r="F124" s="46">
        <f t="shared" si="40"/>
        <v>24000</v>
      </c>
      <c r="G124" s="46">
        <f t="shared" si="40"/>
        <v>24000</v>
      </c>
      <c r="H124" s="46">
        <f t="shared" si="40"/>
        <v>24000</v>
      </c>
      <c r="I124" s="46">
        <f t="shared" si="40"/>
        <v>24000</v>
      </c>
      <c r="J124" s="46">
        <f t="shared" si="40"/>
        <v>24000</v>
      </c>
      <c r="K124" s="46">
        <f t="shared" si="40"/>
        <v>24000</v>
      </c>
      <c r="L124" s="46">
        <f t="shared" si="40"/>
        <v>24000</v>
      </c>
      <c r="M124" s="46">
        <f t="shared" si="40"/>
        <v>24000</v>
      </c>
      <c r="N124" s="46">
        <f t="shared" si="40"/>
        <v>24000</v>
      </c>
      <c r="O124" s="46">
        <f t="shared" si="40"/>
        <v>24000</v>
      </c>
      <c r="P124" s="46">
        <f t="shared" si="40"/>
        <v>24000</v>
      </c>
      <c r="Q124" s="46">
        <f t="shared" si="40"/>
        <v>24000</v>
      </c>
      <c r="R124" s="46">
        <f t="shared" si="40"/>
        <v>24000</v>
      </c>
      <c r="S124" s="46">
        <f t="shared" si="40"/>
        <v>24000</v>
      </c>
      <c r="T124" s="46">
        <f t="shared" si="40"/>
        <v>24000</v>
      </c>
      <c r="U124" s="46">
        <f t="shared" si="40"/>
        <v>24000</v>
      </c>
      <c r="V124" s="46">
        <f t="shared" si="40"/>
        <v>24000</v>
      </c>
      <c r="W124" s="46">
        <f t="shared" si="40"/>
        <v>24000</v>
      </c>
      <c r="X124" s="46">
        <f t="shared" si="40"/>
        <v>24000</v>
      </c>
      <c r="Y124" s="46">
        <f t="shared" si="40"/>
        <v>24000</v>
      </c>
      <c r="Z124" s="46">
        <f t="shared" si="40"/>
        <v>24000</v>
      </c>
      <c r="AA124" s="46">
        <f t="shared" si="40"/>
        <v>24000</v>
      </c>
      <c r="AB124" s="46">
        <f t="shared" si="40"/>
        <v>24000</v>
      </c>
      <c r="AC124" s="46">
        <f t="shared" si="40"/>
        <v>24000</v>
      </c>
      <c r="AD124" s="46">
        <f t="shared" si="40"/>
        <v>24000</v>
      </c>
      <c r="AE124" s="46">
        <f t="shared" si="40"/>
        <v>24000</v>
      </c>
      <c r="AF124" s="46">
        <f t="shared" si="40"/>
        <v>24000</v>
      </c>
      <c r="AG124" s="46">
        <f t="shared" si="40"/>
        <v>24000</v>
      </c>
      <c r="AH124" s="46">
        <f t="shared" si="40"/>
        <v>24000</v>
      </c>
      <c r="AI124" s="46">
        <f t="shared" si="40"/>
        <v>24000</v>
      </c>
      <c r="AJ124" s="46">
        <f t="shared" si="40"/>
        <v>24000</v>
      </c>
      <c r="AK124" s="46">
        <f t="shared" si="40"/>
        <v>24000</v>
      </c>
      <c r="AL124" s="46">
        <f t="shared" si="40"/>
        <v>24000</v>
      </c>
      <c r="AM124" s="46">
        <f t="shared" si="40"/>
        <v>24000</v>
      </c>
    </row>
    <row r="125" spans="2:39" x14ac:dyDescent="0.25">
      <c r="B125" t="str">
        <f t="shared" si="37"/>
        <v>Materia Prima 11</v>
      </c>
      <c r="D125" s="46">
        <f t="shared" si="39"/>
        <v>6000</v>
      </c>
      <c r="E125" s="46">
        <f t="shared" si="40"/>
        <v>6000</v>
      </c>
      <c r="F125" s="46">
        <f t="shared" si="40"/>
        <v>6000</v>
      </c>
      <c r="G125" s="46">
        <f t="shared" si="40"/>
        <v>6000</v>
      </c>
      <c r="H125" s="46">
        <f t="shared" si="40"/>
        <v>6000</v>
      </c>
      <c r="I125" s="46">
        <f t="shared" si="40"/>
        <v>6000</v>
      </c>
      <c r="J125" s="46">
        <f t="shared" si="40"/>
        <v>6000</v>
      </c>
      <c r="K125" s="46">
        <f t="shared" si="40"/>
        <v>6000</v>
      </c>
      <c r="L125" s="46">
        <f t="shared" si="40"/>
        <v>6000</v>
      </c>
      <c r="M125" s="46">
        <f t="shared" si="40"/>
        <v>6000</v>
      </c>
      <c r="N125" s="46">
        <f t="shared" si="40"/>
        <v>6000</v>
      </c>
      <c r="O125" s="46">
        <f t="shared" si="40"/>
        <v>6000</v>
      </c>
      <c r="P125" s="46">
        <f t="shared" si="40"/>
        <v>6000</v>
      </c>
      <c r="Q125" s="46">
        <f t="shared" si="40"/>
        <v>6000</v>
      </c>
      <c r="R125" s="46">
        <f t="shared" si="40"/>
        <v>6000</v>
      </c>
      <c r="S125" s="46">
        <f t="shared" si="40"/>
        <v>6000</v>
      </c>
      <c r="T125" s="46">
        <f t="shared" si="40"/>
        <v>6000</v>
      </c>
      <c r="U125" s="46">
        <f t="shared" si="40"/>
        <v>6000</v>
      </c>
      <c r="V125" s="46">
        <f t="shared" si="40"/>
        <v>6000</v>
      </c>
      <c r="W125" s="46">
        <f t="shared" si="40"/>
        <v>6000</v>
      </c>
      <c r="X125" s="46">
        <f t="shared" si="40"/>
        <v>6000</v>
      </c>
      <c r="Y125" s="46">
        <f t="shared" si="40"/>
        <v>6000</v>
      </c>
      <c r="Z125" s="46">
        <f t="shared" si="40"/>
        <v>6000</v>
      </c>
      <c r="AA125" s="46">
        <f t="shared" si="40"/>
        <v>6000</v>
      </c>
      <c r="AB125" s="46">
        <f t="shared" si="40"/>
        <v>6000</v>
      </c>
      <c r="AC125" s="46">
        <f t="shared" si="40"/>
        <v>6000</v>
      </c>
      <c r="AD125" s="46">
        <f t="shared" si="40"/>
        <v>6000</v>
      </c>
      <c r="AE125" s="46">
        <f t="shared" si="40"/>
        <v>6000</v>
      </c>
      <c r="AF125" s="46">
        <f t="shared" si="40"/>
        <v>6000</v>
      </c>
      <c r="AG125" s="46">
        <f t="shared" si="40"/>
        <v>6000</v>
      </c>
      <c r="AH125" s="46">
        <f t="shared" si="40"/>
        <v>6000</v>
      </c>
      <c r="AI125" s="46">
        <f t="shared" si="40"/>
        <v>6000</v>
      </c>
      <c r="AJ125" s="46">
        <f t="shared" si="40"/>
        <v>6000</v>
      </c>
      <c r="AK125" s="46">
        <f t="shared" si="40"/>
        <v>6000</v>
      </c>
      <c r="AL125" s="46">
        <f t="shared" si="40"/>
        <v>6000</v>
      </c>
      <c r="AM125" s="46">
        <f t="shared" si="40"/>
        <v>6000</v>
      </c>
    </row>
    <row r="126" spans="2:39" x14ac:dyDescent="0.25">
      <c r="B126" t="str">
        <f t="shared" si="37"/>
        <v>Materia Prima 12</v>
      </c>
      <c r="D126" s="46">
        <f t="shared" si="39"/>
        <v>5000</v>
      </c>
      <c r="E126" s="46">
        <f t="shared" si="40"/>
        <v>5000</v>
      </c>
      <c r="F126" s="46">
        <f t="shared" si="40"/>
        <v>5000</v>
      </c>
      <c r="G126" s="46">
        <f t="shared" si="40"/>
        <v>5000</v>
      </c>
      <c r="H126" s="46">
        <f t="shared" si="40"/>
        <v>5000</v>
      </c>
      <c r="I126" s="46">
        <f t="shared" si="40"/>
        <v>5000</v>
      </c>
      <c r="J126" s="46">
        <f t="shared" si="40"/>
        <v>5000</v>
      </c>
      <c r="K126" s="46">
        <f t="shared" si="40"/>
        <v>5000</v>
      </c>
      <c r="L126" s="46">
        <f t="shared" si="40"/>
        <v>5000</v>
      </c>
      <c r="M126" s="46">
        <f t="shared" si="40"/>
        <v>5000</v>
      </c>
      <c r="N126" s="46">
        <f t="shared" si="40"/>
        <v>5000</v>
      </c>
      <c r="O126" s="46">
        <f t="shared" si="40"/>
        <v>5000</v>
      </c>
      <c r="P126" s="46">
        <f t="shared" si="40"/>
        <v>5000</v>
      </c>
      <c r="Q126" s="46">
        <f t="shared" si="40"/>
        <v>5000</v>
      </c>
      <c r="R126" s="46">
        <f t="shared" si="40"/>
        <v>5000</v>
      </c>
      <c r="S126" s="46">
        <f t="shared" si="40"/>
        <v>5000</v>
      </c>
      <c r="T126" s="46">
        <f t="shared" si="40"/>
        <v>5000</v>
      </c>
      <c r="U126" s="46">
        <f t="shared" si="40"/>
        <v>5000</v>
      </c>
      <c r="V126" s="46">
        <f t="shared" si="40"/>
        <v>5000</v>
      </c>
      <c r="W126" s="46">
        <f t="shared" si="40"/>
        <v>5000</v>
      </c>
      <c r="X126" s="46">
        <f t="shared" si="40"/>
        <v>5000</v>
      </c>
      <c r="Y126" s="46">
        <f t="shared" si="40"/>
        <v>5000</v>
      </c>
      <c r="Z126" s="46">
        <f t="shared" si="40"/>
        <v>5000</v>
      </c>
      <c r="AA126" s="46">
        <f t="shared" si="40"/>
        <v>5000</v>
      </c>
      <c r="AB126" s="46">
        <f t="shared" si="40"/>
        <v>5000</v>
      </c>
      <c r="AC126" s="46">
        <f t="shared" si="40"/>
        <v>5000</v>
      </c>
      <c r="AD126" s="46">
        <f t="shared" si="40"/>
        <v>5000</v>
      </c>
      <c r="AE126" s="46">
        <f t="shared" si="40"/>
        <v>5000</v>
      </c>
      <c r="AF126" s="46">
        <f t="shared" si="40"/>
        <v>5000</v>
      </c>
      <c r="AG126" s="46">
        <f t="shared" si="40"/>
        <v>5000</v>
      </c>
      <c r="AH126" s="46">
        <f t="shared" si="40"/>
        <v>5000</v>
      </c>
      <c r="AI126" s="46">
        <f t="shared" si="40"/>
        <v>5000</v>
      </c>
      <c r="AJ126" s="46">
        <f t="shared" si="40"/>
        <v>5000</v>
      </c>
      <c r="AK126" s="46">
        <f t="shared" si="40"/>
        <v>5000</v>
      </c>
      <c r="AL126" s="46">
        <f t="shared" si="40"/>
        <v>5000</v>
      </c>
      <c r="AM126" s="46">
        <f t="shared" si="40"/>
        <v>5000</v>
      </c>
    </row>
    <row r="127" spans="2:39" x14ac:dyDescent="0.25">
      <c r="B127" t="str">
        <f t="shared" si="37"/>
        <v>Materia Prima 13</v>
      </c>
      <c r="D127" s="46">
        <f t="shared" si="39"/>
        <v>5000</v>
      </c>
      <c r="E127" s="46">
        <f t="shared" si="40"/>
        <v>5000</v>
      </c>
      <c r="F127" s="46">
        <f t="shared" si="40"/>
        <v>5000</v>
      </c>
      <c r="G127" s="46">
        <f t="shared" si="40"/>
        <v>5000</v>
      </c>
      <c r="H127" s="46">
        <f t="shared" si="40"/>
        <v>5000</v>
      </c>
      <c r="I127" s="46">
        <f t="shared" si="40"/>
        <v>5000</v>
      </c>
      <c r="J127" s="46">
        <f t="shared" si="40"/>
        <v>5000</v>
      </c>
      <c r="K127" s="46">
        <f t="shared" si="40"/>
        <v>5000</v>
      </c>
      <c r="L127" s="46">
        <f t="shared" si="40"/>
        <v>5000</v>
      </c>
      <c r="M127" s="46">
        <f t="shared" si="40"/>
        <v>5000</v>
      </c>
      <c r="N127" s="46">
        <f t="shared" si="40"/>
        <v>5000</v>
      </c>
      <c r="O127" s="46">
        <f t="shared" si="40"/>
        <v>5000</v>
      </c>
      <c r="P127" s="46">
        <f t="shared" si="40"/>
        <v>5000</v>
      </c>
      <c r="Q127" s="46">
        <f t="shared" si="40"/>
        <v>5000</v>
      </c>
      <c r="R127" s="46">
        <f t="shared" si="40"/>
        <v>5000</v>
      </c>
      <c r="S127" s="46">
        <f t="shared" si="40"/>
        <v>5000</v>
      </c>
      <c r="T127" s="46">
        <f t="shared" si="40"/>
        <v>5000</v>
      </c>
      <c r="U127" s="46">
        <f t="shared" si="40"/>
        <v>5000</v>
      </c>
      <c r="V127" s="46">
        <f t="shared" si="40"/>
        <v>5000</v>
      </c>
      <c r="W127" s="46">
        <f t="shared" si="40"/>
        <v>5000</v>
      </c>
      <c r="X127" s="46">
        <f t="shared" si="40"/>
        <v>5000</v>
      </c>
      <c r="Y127" s="46">
        <f t="shared" si="40"/>
        <v>5000</v>
      </c>
      <c r="Z127" s="46">
        <f t="shared" si="40"/>
        <v>5000</v>
      </c>
      <c r="AA127" s="46">
        <f t="shared" si="40"/>
        <v>5000</v>
      </c>
      <c r="AB127" s="46">
        <f t="shared" si="40"/>
        <v>5000</v>
      </c>
      <c r="AC127" s="46">
        <f t="shared" si="40"/>
        <v>5000</v>
      </c>
      <c r="AD127" s="46">
        <f t="shared" si="40"/>
        <v>5000</v>
      </c>
      <c r="AE127" s="46">
        <f t="shared" si="40"/>
        <v>5000</v>
      </c>
      <c r="AF127" s="46">
        <f t="shared" si="40"/>
        <v>5000</v>
      </c>
      <c r="AG127" s="46">
        <f t="shared" si="40"/>
        <v>5000</v>
      </c>
      <c r="AH127" s="46">
        <f t="shared" si="40"/>
        <v>5000</v>
      </c>
      <c r="AI127" s="46">
        <f t="shared" si="40"/>
        <v>5000</v>
      </c>
      <c r="AJ127" s="46">
        <f t="shared" si="40"/>
        <v>5000</v>
      </c>
      <c r="AK127" s="46">
        <f t="shared" si="40"/>
        <v>5000</v>
      </c>
      <c r="AL127" s="46">
        <f t="shared" si="40"/>
        <v>5000</v>
      </c>
      <c r="AM127" s="46">
        <f t="shared" si="40"/>
        <v>5000</v>
      </c>
    </row>
    <row r="128" spans="2:39" x14ac:dyDescent="0.25">
      <c r="B128" t="str">
        <f t="shared" si="37"/>
        <v>Materia Prima 14</v>
      </c>
      <c r="D128" s="46">
        <f t="shared" si="39"/>
        <v>1750</v>
      </c>
      <c r="E128" s="46">
        <f t="shared" si="40"/>
        <v>1750</v>
      </c>
      <c r="F128" s="46">
        <f t="shared" si="40"/>
        <v>1750</v>
      </c>
      <c r="G128" s="46">
        <f t="shared" si="40"/>
        <v>1750</v>
      </c>
      <c r="H128" s="46">
        <f t="shared" si="40"/>
        <v>1750</v>
      </c>
      <c r="I128" s="46">
        <f t="shared" si="40"/>
        <v>1750</v>
      </c>
      <c r="J128" s="46">
        <f t="shared" si="40"/>
        <v>1750</v>
      </c>
      <c r="K128" s="46">
        <f t="shared" si="40"/>
        <v>1750</v>
      </c>
      <c r="L128" s="46">
        <f t="shared" si="40"/>
        <v>1750</v>
      </c>
      <c r="M128" s="46">
        <f t="shared" si="40"/>
        <v>1750</v>
      </c>
      <c r="N128" s="46">
        <f t="shared" si="40"/>
        <v>1750</v>
      </c>
      <c r="O128" s="46">
        <f t="shared" si="40"/>
        <v>1750</v>
      </c>
      <c r="P128" s="46">
        <f t="shared" si="40"/>
        <v>1750</v>
      </c>
      <c r="Q128" s="46">
        <f t="shared" si="40"/>
        <v>1750</v>
      </c>
      <c r="R128" s="46">
        <f t="shared" si="40"/>
        <v>1750</v>
      </c>
      <c r="S128" s="46">
        <f t="shared" si="40"/>
        <v>1750</v>
      </c>
      <c r="T128" s="46">
        <f t="shared" si="40"/>
        <v>1750</v>
      </c>
      <c r="U128" s="46">
        <f t="shared" si="40"/>
        <v>1750</v>
      </c>
      <c r="V128" s="46">
        <f t="shared" si="40"/>
        <v>1750</v>
      </c>
      <c r="W128" s="46">
        <f t="shared" si="40"/>
        <v>1750</v>
      </c>
      <c r="X128" s="46">
        <f t="shared" si="40"/>
        <v>1750</v>
      </c>
      <c r="Y128" s="46">
        <f t="shared" si="40"/>
        <v>1750</v>
      </c>
      <c r="Z128" s="46">
        <f t="shared" si="40"/>
        <v>1750</v>
      </c>
      <c r="AA128" s="46">
        <f t="shared" si="40"/>
        <v>1750</v>
      </c>
      <c r="AB128" s="46">
        <f t="shared" si="40"/>
        <v>1750</v>
      </c>
      <c r="AC128" s="46">
        <f t="shared" si="40"/>
        <v>1750</v>
      </c>
      <c r="AD128" s="46">
        <f t="shared" si="40"/>
        <v>1750</v>
      </c>
      <c r="AE128" s="46">
        <f t="shared" si="40"/>
        <v>1750</v>
      </c>
      <c r="AF128" s="46">
        <f t="shared" si="40"/>
        <v>1750</v>
      </c>
      <c r="AG128" s="46">
        <f t="shared" si="40"/>
        <v>1750</v>
      </c>
      <c r="AH128" s="46">
        <f t="shared" si="40"/>
        <v>1750</v>
      </c>
      <c r="AI128" s="46">
        <f t="shared" si="40"/>
        <v>1750</v>
      </c>
      <c r="AJ128" s="46">
        <f t="shared" si="40"/>
        <v>1750</v>
      </c>
      <c r="AK128" s="46">
        <f t="shared" si="40"/>
        <v>1750</v>
      </c>
      <c r="AL128" s="46">
        <f t="shared" si="40"/>
        <v>1750</v>
      </c>
      <c r="AM128" s="46">
        <f t="shared" si="40"/>
        <v>1750</v>
      </c>
    </row>
    <row r="129" spans="2:39" x14ac:dyDescent="0.25">
      <c r="B129" t="str">
        <f t="shared" si="37"/>
        <v>Materia Prima 15</v>
      </c>
      <c r="D129" s="46">
        <f t="shared" si="39"/>
        <v>1000</v>
      </c>
      <c r="E129" s="46">
        <f t="shared" si="40"/>
        <v>1000</v>
      </c>
      <c r="F129" s="46">
        <f t="shared" si="40"/>
        <v>1000</v>
      </c>
      <c r="G129" s="46">
        <f t="shared" si="40"/>
        <v>1000</v>
      </c>
      <c r="H129" s="46">
        <f t="shared" si="40"/>
        <v>1000</v>
      </c>
      <c r="I129" s="46">
        <f t="shared" si="40"/>
        <v>1000</v>
      </c>
      <c r="J129" s="46">
        <f t="shared" si="40"/>
        <v>1000</v>
      </c>
      <c r="K129" s="46">
        <f t="shared" si="40"/>
        <v>1000</v>
      </c>
      <c r="L129" s="46">
        <f t="shared" si="40"/>
        <v>1000</v>
      </c>
      <c r="M129" s="46">
        <f t="shared" si="40"/>
        <v>1000</v>
      </c>
      <c r="N129" s="46">
        <f t="shared" si="40"/>
        <v>1000</v>
      </c>
      <c r="O129" s="46">
        <f t="shared" si="40"/>
        <v>1000</v>
      </c>
      <c r="P129" s="46">
        <f t="shared" si="40"/>
        <v>1000</v>
      </c>
      <c r="Q129" s="46">
        <f t="shared" si="40"/>
        <v>1000</v>
      </c>
      <c r="R129" s="46">
        <f t="shared" si="40"/>
        <v>1000</v>
      </c>
      <c r="S129" s="46">
        <f t="shared" si="40"/>
        <v>1000</v>
      </c>
      <c r="T129" s="46">
        <f t="shared" si="40"/>
        <v>1000</v>
      </c>
      <c r="U129" s="46">
        <f t="shared" si="40"/>
        <v>1000</v>
      </c>
      <c r="V129" s="46">
        <f t="shared" si="40"/>
        <v>1000</v>
      </c>
      <c r="W129" s="46">
        <f t="shared" si="40"/>
        <v>1000</v>
      </c>
      <c r="X129" s="46">
        <f t="shared" si="40"/>
        <v>1000</v>
      </c>
      <c r="Y129" s="46">
        <f t="shared" si="40"/>
        <v>1000</v>
      </c>
      <c r="Z129" s="46">
        <f t="shared" si="40"/>
        <v>1000</v>
      </c>
      <c r="AA129" s="46">
        <f t="shared" si="40"/>
        <v>1000</v>
      </c>
      <c r="AB129" s="46">
        <f t="shared" si="40"/>
        <v>1000</v>
      </c>
      <c r="AC129" s="46">
        <f t="shared" si="40"/>
        <v>1000</v>
      </c>
      <c r="AD129" s="46">
        <f t="shared" si="40"/>
        <v>1000</v>
      </c>
      <c r="AE129" s="46">
        <f t="shared" si="40"/>
        <v>1000</v>
      </c>
      <c r="AF129" s="46">
        <f t="shared" si="40"/>
        <v>1000</v>
      </c>
      <c r="AG129" s="46">
        <f t="shared" si="40"/>
        <v>1000</v>
      </c>
      <c r="AH129" s="46">
        <f t="shared" si="40"/>
        <v>1000</v>
      </c>
      <c r="AI129" s="46">
        <f t="shared" si="40"/>
        <v>1000</v>
      </c>
      <c r="AJ129" s="46">
        <f t="shared" si="40"/>
        <v>1000</v>
      </c>
      <c r="AK129" s="46">
        <f t="shared" si="40"/>
        <v>1000</v>
      </c>
      <c r="AL129" s="46">
        <f t="shared" si="40"/>
        <v>1000</v>
      </c>
      <c r="AM129" s="46">
        <f t="shared" si="40"/>
        <v>1000</v>
      </c>
    </row>
    <row r="130" spans="2:39" x14ac:dyDescent="0.25">
      <c r="B130" t="str">
        <f t="shared" si="37"/>
        <v>Materia Prima 16</v>
      </c>
      <c r="D130" s="46">
        <f t="shared" si="39"/>
        <v>750</v>
      </c>
      <c r="E130" s="46">
        <f t="shared" ref="E130:AM134" si="41">+E63*E19</f>
        <v>750</v>
      </c>
      <c r="F130" s="46">
        <f t="shared" si="41"/>
        <v>750</v>
      </c>
      <c r="G130" s="46">
        <f t="shared" si="41"/>
        <v>750</v>
      </c>
      <c r="H130" s="46">
        <f t="shared" si="41"/>
        <v>750</v>
      </c>
      <c r="I130" s="46">
        <f t="shared" si="41"/>
        <v>750</v>
      </c>
      <c r="J130" s="46">
        <f t="shared" si="41"/>
        <v>750</v>
      </c>
      <c r="K130" s="46">
        <f t="shared" si="41"/>
        <v>750</v>
      </c>
      <c r="L130" s="46">
        <f t="shared" si="41"/>
        <v>750</v>
      </c>
      <c r="M130" s="46">
        <f t="shared" si="41"/>
        <v>750</v>
      </c>
      <c r="N130" s="46">
        <f t="shared" si="41"/>
        <v>750</v>
      </c>
      <c r="O130" s="46">
        <f t="shared" si="41"/>
        <v>750</v>
      </c>
      <c r="P130" s="46">
        <f t="shared" si="41"/>
        <v>750</v>
      </c>
      <c r="Q130" s="46">
        <f t="shared" si="41"/>
        <v>750</v>
      </c>
      <c r="R130" s="46">
        <f t="shared" si="41"/>
        <v>750</v>
      </c>
      <c r="S130" s="46">
        <f t="shared" si="41"/>
        <v>750</v>
      </c>
      <c r="T130" s="46">
        <f t="shared" si="41"/>
        <v>750</v>
      </c>
      <c r="U130" s="46">
        <f t="shared" si="41"/>
        <v>750</v>
      </c>
      <c r="V130" s="46">
        <f t="shared" si="41"/>
        <v>750</v>
      </c>
      <c r="W130" s="46">
        <f t="shared" si="41"/>
        <v>750</v>
      </c>
      <c r="X130" s="46">
        <f t="shared" si="41"/>
        <v>750</v>
      </c>
      <c r="Y130" s="46">
        <f t="shared" si="41"/>
        <v>750</v>
      </c>
      <c r="Z130" s="46">
        <f t="shared" si="41"/>
        <v>750</v>
      </c>
      <c r="AA130" s="46">
        <f t="shared" si="41"/>
        <v>750</v>
      </c>
      <c r="AB130" s="46">
        <f t="shared" si="41"/>
        <v>750</v>
      </c>
      <c r="AC130" s="46">
        <f t="shared" si="41"/>
        <v>750</v>
      </c>
      <c r="AD130" s="46">
        <f t="shared" si="41"/>
        <v>750</v>
      </c>
      <c r="AE130" s="46">
        <f t="shared" si="41"/>
        <v>750</v>
      </c>
      <c r="AF130" s="46">
        <f t="shared" si="41"/>
        <v>750</v>
      </c>
      <c r="AG130" s="46">
        <f t="shared" si="41"/>
        <v>750</v>
      </c>
      <c r="AH130" s="46">
        <f t="shared" si="41"/>
        <v>750</v>
      </c>
      <c r="AI130" s="46">
        <f t="shared" si="41"/>
        <v>750</v>
      </c>
      <c r="AJ130" s="46">
        <f t="shared" si="41"/>
        <v>750</v>
      </c>
      <c r="AK130" s="46">
        <f t="shared" si="41"/>
        <v>750</v>
      </c>
      <c r="AL130" s="46">
        <f t="shared" si="41"/>
        <v>750</v>
      </c>
      <c r="AM130" s="46">
        <f t="shared" si="41"/>
        <v>750</v>
      </c>
    </row>
    <row r="131" spans="2:39" x14ac:dyDescent="0.25">
      <c r="B131" t="str">
        <f t="shared" si="37"/>
        <v>Materia Prima 17</v>
      </c>
      <c r="D131" s="46">
        <f t="shared" si="39"/>
        <v>1250</v>
      </c>
      <c r="E131" s="46">
        <f t="shared" si="41"/>
        <v>1250</v>
      </c>
      <c r="F131" s="46">
        <f t="shared" si="41"/>
        <v>1250</v>
      </c>
      <c r="G131" s="46">
        <f t="shared" si="41"/>
        <v>1250</v>
      </c>
      <c r="H131" s="46">
        <f t="shared" si="41"/>
        <v>1250</v>
      </c>
      <c r="I131" s="46">
        <f t="shared" si="41"/>
        <v>1250</v>
      </c>
      <c r="J131" s="46">
        <f t="shared" si="41"/>
        <v>1250</v>
      </c>
      <c r="K131" s="46">
        <f t="shared" si="41"/>
        <v>1250</v>
      </c>
      <c r="L131" s="46">
        <f t="shared" si="41"/>
        <v>1250</v>
      </c>
      <c r="M131" s="46">
        <f t="shared" si="41"/>
        <v>1250</v>
      </c>
      <c r="N131" s="46">
        <f t="shared" si="41"/>
        <v>1250</v>
      </c>
      <c r="O131" s="46">
        <f t="shared" si="41"/>
        <v>1250</v>
      </c>
      <c r="P131" s="46">
        <f t="shared" si="41"/>
        <v>1250</v>
      </c>
      <c r="Q131" s="46">
        <f t="shared" si="41"/>
        <v>1250</v>
      </c>
      <c r="R131" s="46">
        <f t="shared" si="41"/>
        <v>1250</v>
      </c>
      <c r="S131" s="46">
        <f t="shared" si="41"/>
        <v>1250</v>
      </c>
      <c r="T131" s="46">
        <f t="shared" si="41"/>
        <v>1250</v>
      </c>
      <c r="U131" s="46">
        <f t="shared" si="41"/>
        <v>1250</v>
      </c>
      <c r="V131" s="46">
        <f t="shared" si="41"/>
        <v>1250</v>
      </c>
      <c r="W131" s="46">
        <f t="shared" si="41"/>
        <v>1250</v>
      </c>
      <c r="X131" s="46">
        <f t="shared" si="41"/>
        <v>1250</v>
      </c>
      <c r="Y131" s="46">
        <f t="shared" si="41"/>
        <v>1250</v>
      </c>
      <c r="Z131" s="46">
        <f t="shared" si="41"/>
        <v>1250</v>
      </c>
      <c r="AA131" s="46">
        <f t="shared" si="41"/>
        <v>1250</v>
      </c>
      <c r="AB131" s="46">
        <f t="shared" si="41"/>
        <v>1250</v>
      </c>
      <c r="AC131" s="46">
        <f t="shared" si="41"/>
        <v>1250</v>
      </c>
      <c r="AD131" s="46">
        <f t="shared" si="41"/>
        <v>1250</v>
      </c>
      <c r="AE131" s="46">
        <f t="shared" si="41"/>
        <v>1250</v>
      </c>
      <c r="AF131" s="46">
        <f t="shared" si="41"/>
        <v>1250</v>
      </c>
      <c r="AG131" s="46">
        <f t="shared" si="41"/>
        <v>1250</v>
      </c>
      <c r="AH131" s="46">
        <f t="shared" si="41"/>
        <v>1250</v>
      </c>
      <c r="AI131" s="46">
        <f t="shared" si="41"/>
        <v>1250</v>
      </c>
      <c r="AJ131" s="46">
        <f t="shared" si="41"/>
        <v>1250</v>
      </c>
      <c r="AK131" s="46">
        <f t="shared" si="41"/>
        <v>1250</v>
      </c>
      <c r="AL131" s="46">
        <f t="shared" si="41"/>
        <v>1250</v>
      </c>
      <c r="AM131" s="46">
        <f t="shared" si="41"/>
        <v>1250</v>
      </c>
    </row>
    <row r="132" spans="2:39" x14ac:dyDescent="0.25">
      <c r="B132" t="str">
        <f t="shared" si="37"/>
        <v>Materia Prima 18</v>
      </c>
      <c r="D132" s="46">
        <f t="shared" si="39"/>
        <v>12500</v>
      </c>
      <c r="E132" s="46">
        <f t="shared" si="41"/>
        <v>12500</v>
      </c>
      <c r="F132" s="46">
        <f t="shared" si="41"/>
        <v>12500</v>
      </c>
      <c r="G132" s="46">
        <f t="shared" si="41"/>
        <v>12500</v>
      </c>
      <c r="H132" s="46">
        <f t="shared" si="41"/>
        <v>12500</v>
      </c>
      <c r="I132" s="46">
        <f t="shared" si="41"/>
        <v>12500</v>
      </c>
      <c r="J132" s="46">
        <f t="shared" si="41"/>
        <v>12500</v>
      </c>
      <c r="K132" s="46">
        <f t="shared" si="41"/>
        <v>12500</v>
      </c>
      <c r="L132" s="46">
        <f t="shared" si="41"/>
        <v>12500</v>
      </c>
      <c r="M132" s="46">
        <f t="shared" si="41"/>
        <v>12500</v>
      </c>
      <c r="N132" s="46">
        <f t="shared" si="41"/>
        <v>12500</v>
      </c>
      <c r="O132" s="46">
        <f t="shared" si="41"/>
        <v>12500</v>
      </c>
      <c r="P132" s="46">
        <f t="shared" si="41"/>
        <v>12500</v>
      </c>
      <c r="Q132" s="46">
        <f t="shared" si="41"/>
        <v>12500</v>
      </c>
      <c r="R132" s="46">
        <f t="shared" si="41"/>
        <v>12500</v>
      </c>
      <c r="S132" s="46">
        <f t="shared" si="41"/>
        <v>12500</v>
      </c>
      <c r="T132" s="46">
        <f t="shared" si="41"/>
        <v>12500</v>
      </c>
      <c r="U132" s="46">
        <f t="shared" si="41"/>
        <v>12500</v>
      </c>
      <c r="V132" s="46">
        <f t="shared" si="41"/>
        <v>12500</v>
      </c>
      <c r="W132" s="46">
        <f t="shared" si="41"/>
        <v>12500</v>
      </c>
      <c r="X132" s="46">
        <f t="shared" si="41"/>
        <v>12500</v>
      </c>
      <c r="Y132" s="46">
        <f t="shared" si="41"/>
        <v>12500</v>
      </c>
      <c r="Z132" s="46">
        <f t="shared" si="41"/>
        <v>12500</v>
      </c>
      <c r="AA132" s="46">
        <f t="shared" si="41"/>
        <v>12500</v>
      </c>
      <c r="AB132" s="46">
        <f t="shared" si="41"/>
        <v>12500</v>
      </c>
      <c r="AC132" s="46">
        <f t="shared" si="41"/>
        <v>12500</v>
      </c>
      <c r="AD132" s="46">
        <f t="shared" si="41"/>
        <v>12500</v>
      </c>
      <c r="AE132" s="46">
        <f t="shared" si="41"/>
        <v>12500</v>
      </c>
      <c r="AF132" s="46">
        <f t="shared" si="41"/>
        <v>12500</v>
      </c>
      <c r="AG132" s="46">
        <f t="shared" si="41"/>
        <v>12500</v>
      </c>
      <c r="AH132" s="46">
        <f t="shared" si="41"/>
        <v>12500</v>
      </c>
      <c r="AI132" s="46">
        <f t="shared" si="41"/>
        <v>12500</v>
      </c>
      <c r="AJ132" s="46">
        <f t="shared" si="41"/>
        <v>12500</v>
      </c>
      <c r="AK132" s="46">
        <f t="shared" si="41"/>
        <v>12500</v>
      </c>
      <c r="AL132" s="46">
        <f t="shared" si="41"/>
        <v>12500</v>
      </c>
      <c r="AM132" s="46">
        <f t="shared" si="41"/>
        <v>12500</v>
      </c>
    </row>
    <row r="133" spans="2:39" x14ac:dyDescent="0.25">
      <c r="B133" t="str">
        <f t="shared" si="37"/>
        <v>Materia Prima 19</v>
      </c>
      <c r="D133" s="46">
        <f t="shared" si="39"/>
        <v>7500</v>
      </c>
      <c r="E133" s="46">
        <f t="shared" si="41"/>
        <v>7500</v>
      </c>
      <c r="F133" s="46">
        <f t="shared" si="41"/>
        <v>7500</v>
      </c>
      <c r="G133" s="46">
        <f t="shared" si="41"/>
        <v>7500</v>
      </c>
      <c r="H133" s="46">
        <f t="shared" si="41"/>
        <v>7500</v>
      </c>
      <c r="I133" s="46">
        <f t="shared" si="41"/>
        <v>7500</v>
      </c>
      <c r="J133" s="46">
        <f t="shared" si="41"/>
        <v>7500</v>
      </c>
      <c r="K133" s="46">
        <f t="shared" si="41"/>
        <v>7500</v>
      </c>
      <c r="L133" s="46">
        <f t="shared" si="41"/>
        <v>7500</v>
      </c>
      <c r="M133" s="46">
        <f t="shared" si="41"/>
        <v>7500</v>
      </c>
      <c r="N133" s="46">
        <f t="shared" si="41"/>
        <v>7500</v>
      </c>
      <c r="O133" s="46">
        <f t="shared" si="41"/>
        <v>7500</v>
      </c>
      <c r="P133" s="46">
        <f t="shared" si="41"/>
        <v>7500</v>
      </c>
      <c r="Q133" s="46">
        <f t="shared" si="41"/>
        <v>7500</v>
      </c>
      <c r="R133" s="46">
        <f t="shared" si="41"/>
        <v>7500</v>
      </c>
      <c r="S133" s="46">
        <f t="shared" si="41"/>
        <v>7500</v>
      </c>
      <c r="T133" s="46">
        <f t="shared" si="41"/>
        <v>7500</v>
      </c>
      <c r="U133" s="46">
        <f t="shared" si="41"/>
        <v>7500</v>
      </c>
      <c r="V133" s="46">
        <f t="shared" si="41"/>
        <v>7500</v>
      </c>
      <c r="W133" s="46">
        <f t="shared" si="41"/>
        <v>7500</v>
      </c>
      <c r="X133" s="46">
        <f t="shared" si="41"/>
        <v>7500</v>
      </c>
      <c r="Y133" s="46">
        <f t="shared" si="41"/>
        <v>7500</v>
      </c>
      <c r="Z133" s="46">
        <f t="shared" si="41"/>
        <v>7500</v>
      </c>
      <c r="AA133" s="46">
        <f t="shared" si="41"/>
        <v>7500</v>
      </c>
      <c r="AB133" s="46">
        <f t="shared" si="41"/>
        <v>7500</v>
      </c>
      <c r="AC133" s="46">
        <f t="shared" si="41"/>
        <v>7500</v>
      </c>
      <c r="AD133" s="46">
        <f t="shared" si="41"/>
        <v>7500</v>
      </c>
      <c r="AE133" s="46">
        <f t="shared" si="41"/>
        <v>7500</v>
      </c>
      <c r="AF133" s="46">
        <f t="shared" si="41"/>
        <v>7500</v>
      </c>
      <c r="AG133" s="46">
        <f t="shared" si="41"/>
        <v>7500</v>
      </c>
      <c r="AH133" s="46">
        <f t="shared" si="41"/>
        <v>7500</v>
      </c>
      <c r="AI133" s="46">
        <f t="shared" si="41"/>
        <v>7500</v>
      </c>
      <c r="AJ133" s="46">
        <f t="shared" si="41"/>
        <v>7500</v>
      </c>
      <c r="AK133" s="46">
        <f t="shared" si="41"/>
        <v>7500</v>
      </c>
      <c r="AL133" s="46">
        <f t="shared" si="41"/>
        <v>7500</v>
      </c>
      <c r="AM133" s="46">
        <f t="shared" si="41"/>
        <v>7500</v>
      </c>
    </row>
    <row r="134" spans="2:39" x14ac:dyDescent="0.25">
      <c r="B134" t="str">
        <f t="shared" si="37"/>
        <v>Materia Prima 20</v>
      </c>
      <c r="D134" s="46">
        <f t="shared" si="39"/>
        <v>17500</v>
      </c>
      <c r="E134" s="46">
        <f t="shared" si="41"/>
        <v>17500</v>
      </c>
      <c r="F134" s="46">
        <f t="shared" si="41"/>
        <v>17500</v>
      </c>
      <c r="G134" s="46">
        <f t="shared" si="41"/>
        <v>17500</v>
      </c>
      <c r="H134" s="46">
        <f t="shared" si="41"/>
        <v>17500</v>
      </c>
      <c r="I134" s="46">
        <f t="shared" si="41"/>
        <v>17500</v>
      </c>
      <c r="J134" s="46">
        <f t="shared" si="41"/>
        <v>17500</v>
      </c>
      <c r="K134" s="46">
        <f t="shared" si="41"/>
        <v>17500</v>
      </c>
      <c r="L134" s="46">
        <f t="shared" si="41"/>
        <v>17500</v>
      </c>
      <c r="M134" s="46">
        <f t="shared" si="41"/>
        <v>17500</v>
      </c>
      <c r="N134" s="46">
        <f t="shared" si="41"/>
        <v>17500</v>
      </c>
      <c r="O134" s="46">
        <f t="shared" si="41"/>
        <v>17500</v>
      </c>
      <c r="P134" s="46">
        <f t="shared" si="41"/>
        <v>17500</v>
      </c>
      <c r="Q134" s="46">
        <f t="shared" si="41"/>
        <v>17500</v>
      </c>
      <c r="R134" s="46">
        <f t="shared" si="41"/>
        <v>17500</v>
      </c>
      <c r="S134" s="46">
        <f t="shared" si="41"/>
        <v>17500</v>
      </c>
      <c r="T134" s="46">
        <f t="shared" si="41"/>
        <v>17500</v>
      </c>
      <c r="U134" s="46">
        <f t="shared" si="41"/>
        <v>17500</v>
      </c>
      <c r="V134" s="46">
        <f t="shared" si="41"/>
        <v>17500</v>
      </c>
      <c r="W134" s="46">
        <f t="shared" si="41"/>
        <v>17500</v>
      </c>
      <c r="X134" s="46">
        <f t="shared" si="41"/>
        <v>17500</v>
      </c>
      <c r="Y134" s="46">
        <f t="shared" si="41"/>
        <v>17500</v>
      </c>
      <c r="Z134" s="46">
        <f t="shared" si="41"/>
        <v>17500</v>
      </c>
      <c r="AA134" s="46">
        <f t="shared" si="41"/>
        <v>17500</v>
      </c>
      <c r="AB134" s="46">
        <f t="shared" si="41"/>
        <v>17500</v>
      </c>
      <c r="AC134" s="46">
        <f t="shared" si="41"/>
        <v>17500</v>
      </c>
      <c r="AD134" s="46">
        <f t="shared" si="41"/>
        <v>17500</v>
      </c>
      <c r="AE134" s="46">
        <f t="shared" si="41"/>
        <v>17500</v>
      </c>
      <c r="AF134" s="46">
        <f t="shared" si="41"/>
        <v>17500</v>
      </c>
      <c r="AG134" s="46">
        <f t="shared" si="41"/>
        <v>17500</v>
      </c>
      <c r="AH134" s="46">
        <f t="shared" si="41"/>
        <v>17500</v>
      </c>
      <c r="AI134" s="46">
        <f t="shared" si="41"/>
        <v>17500</v>
      </c>
      <c r="AJ134" s="46">
        <f t="shared" si="41"/>
        <v>17500</v>
      </c>
      <c r="AK134" s="46">
        <f t="shared" si="41"/>
        <v>17500</v>
      </c>
      <c r="AL134" s="46">
        <f t="shared" si="41"/>
        <v>17500</v>
      </c>
      <c r="AM134" s="46">
        <f t="shared" si="41"/>
        <v>17500</v>
      </c>
    </row>
    <row r="135" spans="2:39" s="61" customFormat="1" x14ac:dyDescent="0.25">
      <c r="B135" s="61" t="s">
        <v>175</v>
      </c>
      <c r="D135" s="62">
        <f>SUM(D115:D134)</f>
        <v>175750</v>
      </c>
      <c r="E135" s="62">
        <f t="shared" ref="E135:AM135" si="42">SUM(E115:E134)</f>
        <v>175750</v>
      </c>
      <c r="F135" s="62">
        <f t="shared" si="42"/>
        <v>175750</v>
      </c>
      <c r="G135" s="62">
        <f t="shared" si="42"/>
        <v>175750</v>
      </c>
      <c r="H135" s="62">
        <f t="shared" si="42"/>
        <v>175750</v>
      </c>
      <c r="I135" s="62">
        <f t="shared" si="42"/>
        <v>175750</v>
      </c>
      <c r="J135" s="62">
        <f t="shared" si="42"/>
        <v>175750</v>
      </c>
      <c r="K135" s="62">
        <f t="shared" si="42"/>
        <v>175750</v>
      </c>
      <c r="L135" s="62">
        <f t="shared" si="42"/>
        <v>175750</v>
      </c>
      <c r="M135" s="62">
        <f t="shared" si="42"/>
        <v>175750</v>
      </c>
      <c r="N135" s="62">
        <f t="shared" si="42"/>
        <v>175750</v>
      </c>
      <c r="O135" s="62">
        <f t="shared" si="42"/>
        <v>175750</v>
      </c>
      <c r="P135" s="62">
        <f t="shared" si="42"/>
        <v>175750</v>
      </c>
      <c r="Q135" s="62">
        <f t="shared" si="42"/>
        <v>175750</v>
      </c>
      <c r="R135" s="62">
        <f t="shared" si="42"/>
        <v>175750</v>
      </c>
      <c r="S135" s="62">
        <f t="shared" si="42"/>
        <v>175750</v>
      </c>
      <c r="T135" s="62">
        <f t="shared" si="42"/>
        <v>175750</v>
      </c>
      <c r="U135" s="62">
        <f t="shared" si="42"/>
        <v>175750</v>
      </c>
      <c r="V135" s="62">
        <f t="shared" si="42"/>
        <v>175750</v>
      </c>
      <c r="W135" s="62">
        <f t="shared" si="42"/>
        <v>175750</v>
      </c>
      <c r="X135" s="62">
        <f t="shared" si="42"/>
        <v>175750</v>
      </c>
      <c r="Y135" s="62">
        <f t="shared" si="42"/>
        <v>175750</v>
      </c>
      <c r="Z135" s="62">
        <f t="shared" si="42"/>
        <v>175750</v>
      </c>
      <c r="AA135" s="62">
        <f t="shared" si="42"/>
        <v>175750</v>
      </c>
      <c r="AB135" s="62">
        <f t="shared" si="42"/>
        <v>175750</v>
      </c>
      <c r="AC135" s="62">
        <f t="shared" si="42"/>
        <v>175750</v>
      </c>
      <c r="AD135" s="62">
        <f t="shared" si="42"/>
        <v>175750</v>
      </c>
      <c r="AE135" s="62">
        <f t="shared" si="42"/>
        <v>175750</v>
      </c>
      <c r="AF135" s="62">
        <f t="shared" si="42"/>
        <v>175750</v>
      </c>
      <c r="AG135" s="62">
        <f t="shared" si="42"/>
        <v>175750</v>
      </c>
      <c r="AH135" s="62">
        <f t="shared" si="42"/>
        <v>175750</v>
      </c>
      <c r="AI135" s="62">
        <f t="shared" si="42"/>
        <v>175750</v>
      </c>
      <c r="AJ135" s="62">
        <f t="shared" si="42"/>
        <v>175750</v>
      </c>
      <c r="AK135" s="62">
        <f t="shared" si="42"/>
        <v>175750</v>
      </c>
      <c r="AL135" s="62">
        <f t="shared" si="42"/>
        <v>175750</v>
      </c>
      <c r="AM135" s="62">
        <f t="shared" si="42"/>
        <v>175750</v>
      </c>
    </row>
    <row r="137" spans="2:39" x14ac:dyDescent="0.25">
      <c r="B137" s="20" t="s">
        <v>115</v>
      </c>
      <c r="C137" s="39" t="s">
        <v>177</v>
      </c>
      <c r="D137" s="33">
        <f>+CEm!B2</f>
        <v>41640</v>
      </c>
      <c r="E137" s="33">
        <f>+CEm!C2</f>
        <v>41698</v>
      </c>
      <c r="F137" s="33">
        <f>+CEm!D2</f>
        <v>41729</v>
      </c>
      <c r="G137" s="33">
        <f>+CEm!E2</f>
        <v>41759</v>
      </c>
      <c r="H137" s="33">
        <f>+CEm!F2</f>
        <v>41790</v>
      </c>
      <c r="I137" s="33">
        <f>+CEm!G2</f>
        <v>41820</v>
      </c>
      <c r="J137" s="33">
        <f>+CEm!H2</f>
        <v>41851</v>
      </c>
      <c r="K137" s="33">
        <f>+CEm!I2</f>
        <v>41882</v>
      </c>
      <c r="L137" s="33">
        <f>+CEm!J2</f>
        <v>41912</v>
      </c>
      <c r="M137" s="33">
        <f>+CEm!K2</f>
        <v>41943</v>
      </c>
      <c r="N137" s="33">
        <f>+CEm!L2</f>
        <v>41973</v>
      </c>
      <c r="O137" s="33">
        <f>+CEm!M2</f>
        <v>42004</v>
      </c>
      <c r="P137" s="33">
        <f>+CEm!N2</f>
        <v>42035</v>
      </c>
      <c r="Q137" s="33">
        <f>+CEm!O2</f>
        <v>42063</v>
      </c>
      <c r="R137" s="33">
        <f>+CEm!P2</f>
        <v>42094</v>
      </c>
      <c r="S137" s="33">
        <f>+CEm!Q2</f>
        <v>42124</v>
      </c>
      <c r="T137" s="33">
        <f>+CEm!R2</f>
        <v>42155</v>
      </c>
      <c r="U137" s="33">
        <f>+CEm!S2</f>
        <v>42185</v>
      </c>
      <c r="V137" s="33">
        <f>+CEm!T2</f>
        <v>42216</v>
      </c>
      <c r="W137" s="33">
        <f>+CEm!U2</f>
        <v>42247</v>
      </c>
      <c r="X137" s="33">
        <f>+CEm!V2</f>
        <v>42277</v>
      </c>
      <c r="Y137" s="33">
        <f>+CEm!W2</f>
        <v>42308</v>
      </c>
      <c r="Z137" s="33">
        <f>+CEm!X2</f>
        <v>42338</v>
      </c>
      <c r="AA137" s="33">
        <f>+CEm!Y2</f>
        <v>42369</v>
      </c>
      <c r="AB137" s="33">
        <f>+CEm!Z2</f>
        <v>42400</v>
      </c>
      <c r="AC137" s="33">
        <f>+CEm!AA2</f>
        <v>42429</v>
      </c>
      <c r="AD137" s="33">
        <f>+CEm!AB2</f>
        <v>42460</v>
      </c>
      <c r="AE137" s="33">
        <f>+CEm!AC2</f>
        <v>42490</v>
      </c>
      <c r="AF137" s="33">
        <f>+CEm!AD2</f>
        <v>42521</v>
      </c>
      <c r="AG137" s="33">
        <f>+CEm!AE2</f>
        <v>42551</v>
      </c>
      <c r="AH137" s="33">
        <f>+CEm!AF2</f>
        <v>42582</v>
      </c>
      <c r="AI137" s="33">
        <f>+CEm!AG2</f>
        <v>42613</v>
      </c>
      <c r="AJ137" s="33">
        <f>+CEm!AH2</f>
        <v>42643</v>
      </c>
      <c r="AK137" s="33">
        <f>+CEm!AI2</f>
        <v>42674</v>
      </c>
      <c r="AL137" s="33">
        <f>+CEm!AJ2</f>
        <v>42704</v>
      </c>
      <c r="AM137" s="33">
        <f>+CEm!AK2</f>
        <v>42735</v>
      </c>
    </row>
    <row r="138" spans="2:39" x14ac:dyDescent="0.25">
      <c r="B138" t="str">
        <f t="shared" ref="B138:B157" si="43">+B4</f>
        <v>Materia Prima 1</v>
      </c>
      <c r="C138" s="50">
        <v>0.21</v>
      </c>
      <c r="D138" s="46">
        <f t="shared" ref="D138:AM138" si="44">+D92*$C138</f>
        <v>5250</v>
      </c>
      <c r="E138" s="46">
        <f t="shared" si="44"/>
        <v>2625</v>
      </c>
      <c r="F138" s="46">
        <f t="shared" si="44"/>
        <v>2625</v>
      </c>
      <c r="G138" s="46">
        <f t="shared" si="44"/>
        <v>2625</v>
      </c>
      <c r="H138" s="46">
        <f t="shared" si="44"/>
        <v>2625</v>
      </c>
      <c r="I138" s="46">
        <f t="shared" si="44"/>
        <v>2625</v>
      </c>
      <c r="J138" s="46">
        <f t="shared" si="44"/>
        <v>2625</v>
      </c>
      <c r="K138" s="46">
        <f t="shared" si="44"/>
        <v>2625</v>
      </c>
      <c r="L138" s="46">
        <f t="shared" si="44"/>
        <v>2625</v>
      </c>
      <c r="M138" s="46">
        <f t="shared" si="44"/>
        <v>2625</v>
      </c>
      <c r="N138" s="46">
        <f t="shared" si="44"/>
        <v>2625</v>
      </c>
      <c r="O138" s="46">
        <f t="shared" si="44"/>
        <v>2625</v>
      </c>
      <c r="P138" s="46">
        <f t="shared" si="44"/>
        <v>2625</v>
      </c>
      <c r="Q138" s="46">
        <f t="shared" si="44"/>
        <v>2625</v>
      </c>
      <c r="R138" s="46">
        <f t="shared" si="44"/>
        <v>2625</v>
      </c>
      <c r="S138" s="46">
        <f t="shared" si="44"/>
        <v>2625</v>
      </c>
      <c r="T138" s="46">
        <f t="shared" si="44"/>
        <v>2625</v>
      </c>
      <c r="U138" s="46">
        <f t="shared" si="44"/>
        <v>2625</v>
      </c>
      <c r="V138" s="46">
        <f t="shared" si="44"/>
        <v>2625</v>
      </c>
      <c r="W138" s="46">
        <f t="shared" si="44"/>
        <v>2625</v>
      </c>
      <c r="X138" s="46">
        <f t="shared" si="44"/>
        <v>2625</v>
      </c>
      <c r="Y138" s="46">
        <f t="shared" si="44"/>
        <v>2625</v>
      </c>
      <c r="Z138" s="46">
        <f t="shared" si="44"/>
        <v>2625</v>
      </c>
      <c r="AA138" s="46">
        <f t="shared" si="44"/>
        <v>2625</v>
      </c>
      <c r="AB138" s="46">
        <f t="shared" si="44"/>
        <v>2625</v>
      </c>
      <c r="AC138" s="46">
        <f t="shared" si="44"/>
        <v>2625</v>
      </c>
      <c r="AD138" s="46">
        <f t="shared" si="44"/>
        <v>2625</v>
      </c>
      <c r="AE138" s="46">
        <f t="shared" si="44"/>
        <v>2625</v>
      </c>
      <c r="AF138" s="46">
        <f t="shared" si="44"/>
        <v>2625</v>
      </c>
      <c r="AG138" s="46">
        <f t="shared" si="44"/>
        <v>2625</v>
      </c>
      <c r="AH138" s="46">
        <f t="shared" si="44"/>
        <v>2625</v>
      </c>
      <c r="AI138" s="46">
        <f t="shared" si="44"/>
        <v>2625</v>
      </c>
      <c r="AJ138" s="46">
        <f t="shared" si="44"/>
        <v>2625</v>
      </c>
      <c r="AK138" s="46">
        <f t="shared" si="44"/>
        <v>2625</v>
      </c>
      <c r="AL138" s="46">
        <f t="shared" si="44"/>
        <v>2625</v>
      </c>
      <c r="AM138" s="46">
        <f t="shared" si="44"/>
        <v>2625</v>
      </c>
    </row>
    <row r="139" spans="2:39" x14ac:dyDescent="0.25">
      <c r="B139" t="str">
        <f t="shared" si="43"/>
        <v>Materia Prima 2</v>
      </c>
      <c r="C139" s="50">
        <v>0.21</v>
      </c>
      <c r="D139" s="46">
        <f t="shared" ref="D139:AM139" si="45">+D93*$C139</f>
        <v>2520</v>
      </c>
      <c r="E139" s="46">
        <f t="shared" si="45"/>
        <v>1260</v>
      </c>
      <c r="F139" s="46">
        <f t="shared" si="45"/>
        <v>1260</v>
      </c>
      <c r="G139" s="46">
        <f t="shared" si="45"/>
        <v>1260</v>
      </c>
      <c r="H139" s="46">
        <f t="shared" si="45"/>
        <v>1260</v>
      </c>
      <c r="I139" s="46">
        <f t="shared" si="45"/>
        <v>1260</v>
      </c>
      <c r="J139" s="46">
        <f t="shared" si="45"/>
        <v>1260</v>
      </c>
      <c r="K139" s="46">
        <f t="shared" si="45"/>
        <v>1260</v>
      </c>
      <c r="L139" s="46">
        <f t="shared" si="45"/>
        <v>1260</v>
      </c>
      <c r="M139" s="46">
        <f t="shared" si="45"/>
        <v>1260</v>
      </c>
      <c r="N139" s="46">
        <f t="shared" si="45"/>
        <v>1260</v>
      </c>
      <c r="O139" s="46">
        <f t="shared" si="45"/>
        <v>1260</v>
      </c>
      <c r="P139" s="46">
        <f t="shared" si="45"/>
        <v>1260</v>
      </c>
      <c r="Q139" s="46">
        <f t="shared" si="45"/>
        <v>1260</v>
      </c>
      <c r="R139" s="46">
        <f t="shared" si="45"/>
        <v>1260</v>
      </c>
      <c r="S139" s="46">
        <f t="shared" si="45"/>
        <v>1260</v>
      </c>
      <c r="T139" s="46">
        <f t="shared" si="45"/>
        <v>1260</v>
      </c>
      <c r="U139" s="46">
        <f t="shared" si="45"/>
        <v>1260</v>
      </c>
      <c r="V139" s="46">
        <f t="shared" si="45"/>
        <v>1260</v>
      </c>
      <c r="W139" s="46">
        <f t="shared" si="45"/>
        <v>1260</v>
      </c>
      <c r="X139" s="46">
        <f t="shared" si="45"/>
        <v>1260</v>
      </c>
      <c r="Y139" s="46">
        <f t="shared" si="45"/>
        <v>1260</v>
      </c>
      <c r="Z139" s="46">
        <f t="shared" si="45"/>
        <v>1260</v>
      </c>
      <c r="AA139" s="46">
        <f t="shared" si="45"/>
        <v>1260</v>
      </c>
      <c r="AB139" s="46">
        <f t="shared" si="45"/>
        <v>1260</v>
      </c>
      <c r="AC139" s="46">
        <f t="shared" si="45"/>
        <v>1260</v>
      </c>
      <c r="AD139" s="46">
        <f t="shared" si="45"/>
        <v>1260</v>
      </c>
      <c r="AE139" s="46">
        <f t="shared" si="45"/>
        <v>1260</v>
      </c>
      <c r="AF139" s="46">
        <f t="shared" si="45"/>
        <v>1260</v>
      </c>
      <c r="AG139" s="46">
        <f t="shared" si="45"/>
        <v>1260</v>
      </c>
      <c r="AH139" s="46">
        <f t="shared" si="45"/>
        <v>1260</v>
      </c>
      <c r="AI139" s="46">
        <f t="shared" si="45"/>
        <v>1260</v>
      </c>
      <c r="AJ139" s="46">
        <f t="shared" si="45"/>
        <v>1260</v>
      </c>
      <c r="AK139" s="46">
        <f t="shared" si="45"/>
        <v>1260</v>
      </c>
      <c r="AL139" s="46">
        <f t="shared" si="45"/>
        <v>1260</v>
      </c>
      <c r="AM139" s="46">
        <f t="shared" si="45"/>
        <v>1260</v>
      </c>
    </row>
    <row r="140" spans="2:39" x14ac:dyDescent="0.25">
      <c r="B140" t="str">
        <f t="shared" si="43"/>
        <v>Materia Prima 3</v>
      </c>
      <c r="C140" s="50">
        <v>0.1</v>
      </c>
      <c r="D140" s="46">
        <f t="shared" ref="D140:AM140" si="46">+D94*$C140</f>
        <v>2100</v>
      </c>
      <c r="E140" s="46">
        <f t="shared" si="46"/>
        <v>1050</v>
      </c>
      <c r="F140" s="46">
        <f t="shared" si="46"/>
        <v>1050</v>
      </c>
      <c r="G140" s="46">
        <f t="shared" si="46"/>
        <v>1050</v>
      </c>
      <c r="H140" s="46">
        <f t="shared" si="46"/>
        <v>1050</v>
      </c>
      <c r="I140" s="46">
        <f t="shared" si="46"/>
        <v>1050</v>
      </c>
      <c r="J140" s="46">
        <f t="shared" si="46"/>
        <v>1050</v>
      </c>
      <c r="K140" s="46">
        <f t="shared" si="46"/>
        <v>1050</v>
      </c>
      <c r="L140" s="46">
        <f t="shared" si="46"/>
        <v>1050</v>
      </c>
      <c r="M140" s="46">
        <f t="shared" si="46"/>
        <v>1050</v>
      </c>
      <c r="N140" s="46">
        <f t="shared" si="46"/>
        <v>1050</v>
      </c>
      <c r="O140" s="46">
        <f t="shared" si="46"/>
        <v>1050</v>
      </c>
      <c r="P140" s="46">
        <f t="shared" si="46"/>
        <v>1050</v>
      </c>
      <c r="Q140" s="46">
        <f t="shared" si="46"/>
        <v>1050</v>
      </c>
      <c r="R140" s="46">
        <f t="shared" si="46"/>
        <v>1050</v>
      </c>
      <c r="S140" s="46">
        <f t="shared" si="46"/>
        <v>1050</v>
      </c>
      <c r="T140" s="46">
        <f t="shared" si="46"/>
        <v>1050</v>
      </c>
      <c r="U140" s="46">
        <f t="shared" si="46"/>
        <v>1050</v>
      </c>
      <c r="V140" s="46">
        <f t="shared" si="46"/>
        <v>1050</v>
      </c>
      <c r="W140" s="46">
        <f t="shared" si="46"/>
        <v>1050</v>
      </c>
      <c r="X140" s="46">
        <f t="shared" si="46"/>
        <v>1050</v>
      </c>
      <c r="Y140" s="46">
        <f t="shared" si="46"/>
        <v>1050</v>
      </c>
      <c r="Z140" s="46">
        <f t="shared" si="46"/>
        <v>1050</v>
      </c>
      <c r="AA140" s="46">
        <f t="shared" si="46"/>
        <v>1050</v>
      </c>
      <c r="AB140" s="46">
        <f t="shared" si="46"/>
        <v>1050</v>
      </c>
      <c r="AC140" s="46">
        <f t="shared" si="46"/>
        <v>1050</v>
      </c>
      <c r="AD140" s="46">
        <f t="shared" si="46"/>
        <v>1050</v>
      </c>
      <c r="AE140" s="46">
        <f t="shared" si="46"/>
        <v>1050</v>
      </c>
      <c r="AF140" s="46">
        <f t="shared" si="46"/>
        <v>1050</v>
      </c>
      <c r="AG140" s="46">
        <f t="shared" si="46"/>
        <v>1050</v>
      </c>
      <c r="AH140" s="46">
        <f t="shared" si="46"/>
        <v>1050</v>
      </c>
      <c r="AI140" s="46">
        <f t="shared" si="46"/>
        <v>1050</v>
      </c>
      <c r="AJ140" s="46">
        <f t="shared" si="46"/>
        <v>1050</v>
      </c>
      <c r="AK140" s="46">
        <f t="shared" si="46"/>
        <v>1050</v>
      </c>
      <c r="AL140" s="46">
        <f t="shared" si="46"/>
        <v>1050</v>
      </c>
      <c r="AM140" s="46">
        <f t="shared" si="46"/>
        <v>1050</v>
      </c>
    </row>
    <row r="141" spans="2:39" x14ac:dyDescent="0.25">
      <c r="B141" t="str">
        <f t="shared" si="43"/>
        <v>Materia Prima 4</v>
      </c>
      <c r="C141" s="50">
        <v>0.04</v>
      </c>
      <c r="D141" s="46">
        <f t="shared" ref="D141:AM141" si="47">+D95*$C141</f>
        <v>560</v>
      </c>
      <c r="E141" s="46">
        <f t="shared" si="47"/>
        <v>280</v>
      </c>
      <c r="F141" s="46">
        <f t="shared" si="47"/>
        <v>280</v>
      </c>
      <c r="G141" s="46">
        <f t="shared" si="47"/>
        <v>280</v>
      </c>
      <c r="H141" s="46">
        <f t="shared" si="47"/>
        <v>280</v>
      </c>
      <c r="I141" s="46">
        <f t="shared" si="47"/>
        <v>280</v>
      </c>
      <c r="J141" s="46">
        <f t="shared" si="47"/>
        <v>280</v>
      </c>
      <c r="K141" s="46">
        <f t="shared" si="47"/>
        <v>280</v>
      </c>
      <c r="L141" s="46">
        <f t="shared" si="47"/>
        <v>280</v>
      </c>
      <c r="M141" s="46">
        <f t="shared" si="47"/>
        <v>280</v>
      </c>
      <c r="N141" s="46">
        <f t="shared" si="47"/>
        <v>280</v>
      </c>
      <c r="O141" s="46">
        <f t="shared" si="47"/>
        <v>280</v>
      </c>
      <c r="P141" s="46">
        <f t="shared" si="47"/>
        <v>280</v>
      </c>
      <c r="Q141" s="46">
        <f t="shared" si="47"/>
        <v>280</v>
      </c>
      <c r="R141" s="46">
        <f t="shared" si="47"/>
        <v>280</v>
      </c>
      <c r="S141" s="46">
        <f t="shared" si="47"/>
        <v>280</v>
      </c>
      <c r="T141" s="46">
        <f t="shared" si="47"/>
        <v>280</v>
      </c>
      <c r="U141" s="46">
        <f t="shared" si="47"/>
        <v>280</v>
      </c>
      <c r="V141" s="46">
        <f t="shared" si="47"/>
        <v>280</v>
      </c>
      <c r="W141" s="46">
        <f t="shared" si="47"/>
        <v>280</v>
      </c>
      <c r="X141" s="46">
        <f t="shared" si="47"/>
        <v>280</v>
      </c>
      <c r="Y141" s="46">
        <f t="shared" si="47"/>
        <v>280</v>
      </c>
      <c r="Z141" s="46">
        <f t="shared" si="47"/>
        <v>280</v>
      </c>
      <c r="AA141" s="46">
        <f t="shared" si="47"/>
        <v>280</v>
      </c>
      <c r="AB141" s="46">
        <f t="shared" si="47"/>
        <v>280</v>
      </c>
      <c r="AC141" s="46">
        <f t="shared" si="47"/>
        <v>280</v>
      </c>
      <c r="AD141" s="46">
        <f t="shared" si="47"/>
        <v>280</v>
      </c>
      <c r="AE141" s="46">
        <f t="shared" si="47"/>
        <v>280</v>
      </c>
      <c r="AF141" s="46">
        <f t="shared" si="47"/>
        <v>280</v>
      </c>
      <c r="AG141" s="46">
        <f t="shared" si="47"/>
        <v>280</v>
      </c>
      <c r="AH141" s="46">
        <f t="shared" si="47"/>
        <v>280</v>
      </c>
      <c r="AI141" s="46">
        <f t="shared" si="47"/>
        <v>280</v>
      </c>
      <c r="AJ141" s="46">
        <f t="shared" si="47"/>
        <v>280</v>
      </c>
      <c r="AK141" s="46">
        <f t="shared" si="47"/>
        <v>280</v>
      </c>
      <c r="AL141" s="46">
        <f t="shared" si="47"/>
        <v>280</v>
      </c>
      <c r="AM141" s="46">
        <f t="shared" si="47"/>
        <v>280</v>
      </c>
    </row>
    <row r="142" spans="2:39" x14ac:dyDescent="0.25">
      <c r="B142" t="str">
        <f t="shared" si="43"/>
        <v>Materia Prima 5</v>
      </c>
      <c r="C142" s="50">
        <v>0.21</v>
      </c>
      <c r="D142" s="46">
        <f t="shared" ref="D142:AM142" si="48">+D96*$C142</f>
        <v>630</v>
      </c>
      <c r="E142" s="46">
        <f t="shared" si="48"/>
        <v>210</v>
      </c>
      <c r="F142" s="46">
        <f t="shared" si="48"/>
        <v>210</v>
      </c>
      <c r="G142" s="46">
        <f t="shared" si="48"/>
        <v>210</v>
      </c>
      <c r="H142" s="46">
        <f t="shared" si="48"/>
        <v>210</v>
      </c>
      <c r="I142" s="46">
        <f t="shared" si="48"/>
        <v>210</v>
      </c>
      <c r="J142" s="46">
        <f t="shared" si="48"/>
        <v>210</v>
      </c>
      <c r="K142" s="46">
        <f t="shared" si="48"/>
        <v>210</v>
      </c>
      <c r="L142" s="46">
        <f t="shared" si="48"/>
        <v>210</v>
      </c>
      <c r="M142" s="46">
        <f t="shared" si="48"/>
        <v>210</v>
      </c>
      <c r="N142" s="46">
        <f t="shared" si="48"/>
        <v>210</v>
      </c>
      <c r="O142" s="46">
        <f t="shared" si="48"/>
        <v>210</v>
      </c>
      <c r="P142" s="46">
        <f t="shared" si="48"/>
        <v>210</v>
      </c>
      <c r="Q142" s="46">
        <f t="shared" si="48"/>
        <v>210</v>
      </c>
      <c r="R142" s="46">
        <f t="shared" si="48"/>
        <v>210</v>
      </c>
      <c r="S142" s="46">
        <f t="shared" si="48"/>
        <v>210</v>
      </c>
      <c r="T142" s="46">
        <f t="shared" si="48"/>
        <v>210</v>
      </c>
      <c r="U142" s="46">
        <f t="shared" si="48"/>
        <v>210</v>
      </c>
      <c r="V142" s="46">
        <f t="shared" si="48"/>
        <v>210</v>
      </c>
      <c r="W142" s="46">
        <f t="shared" si="48"/>
        <v>210</v>
      </c>
      <c r="X142" s="46">
        <f t="shared" si="48"/>
        <v>210</v>
      </c>
      <c r="Y142" s="46">
        <f t="shared" si="48"/>
        <v>210</v>
      </c>
      <c r="Z142" s="46">
        <f t="shared" si="48"/>
        <v>210</v>
      </c>
      <c r="AA142" s="46">
        <f t="shared" si="48"/>
        <v>210</v>
      </c>
      <c r="AB142" s="46">
        <f t="shared" si="48"/>
        <v>210</v>
      </c>
      <c r="AC142" s="46">
        <f t="shared" si="48"/>
        <v>210</v>
      </c>
      <c r="AD142" s="46">
        <f t="shared" si="48"/>
        <v>210</v>
      </c>
      <c r="AE142" s="46">
        <f t="shared" si="48"/>
        <v>210</v>
      </c>
      <c r="AF142" s="46">
        <f t="shared" si="48"/>
        <v>210</v>
      </c>
      <c r="AG142" s="46">
        <f t="shared" si="48"/>
        <v>210</v>
      </c>
      <c r="AH142" s="46">
        <f t="shared" si="48"/>
        <v>210</v>
      </c>
      <c r="AI142" s="46">
        <f t="shared" si="48"/>
        <v>210</v>
      </c>
      <c r="AJ142" s="46">
        <f t="shared" si="48"/>
        <v>210</v>
      </c>
      <c r="AK142" s="46">
        <f t="shared" si="48"/>
        <v>210</v>
      </c>
      <c r="AL142" s="46">
        <f t="shared" si="48"/>
        <v>210</v>
      </c>
      <c r="AM142" s="46">
        <f t="shared" si="48"/>
        <v>210</v>
      </c>
    </row>
    <row r="143" spans="2:39" x14ac:dyDescent="0.25">
      <c r="B143" t="str">
        <f t="shared" si="43"/>
        <v>Materia Prima 6</v>
      </c>
      <c r="C143" s="50">
        <v>0.1</v>
      </c>
      <c r="D143" s="46">
        <f t="shared" ref="D143:AM143" si="49">+D97*$C143</f>
        <v>2700</v>
      </c>
      <c r="E143" s="46">
        <f t="shared" si="49"/>
        <v>900</v>
      </c>
      <c r="F143" s="46">
        <f t="shared" si="49"/>
        <v>900</v>
      </c>
      <c r="G143" s="46">
        <f t="shared" si="49"/>
        <v>900</v>
      </c>
      <c r="H143" s="46">
        <f t="shared" si="49"/>
        <v>900</v>
      </c>
      <c r="I143" s="46">
        <f t="shared" si="49"/>
        <v>900</v>
      </c>
      <c r="J143" s="46">
        <f t="shared" si="49"/>
        <v>900</v>
      </c>
      <c r="K143" s="46">
        <f t="shared" si="49"/>
        <v>900</v>
      </c>
      <c r="L143" s="46">
        <f t="shared" si="49"/>
        <v>900</v>
      </c>
      <c r="M143" s="46">
        <f t="shared" si="49"/>
        <v>900</v>
      </c>
      <c r="N143" s="46">
        <f t="shared" si="49"/>
        <v>900</v>
      </c>
      <c r="O143" s="46">
        <f t="shared" si="49"/>
        <v>900</v>
      </c>
      <c r="P143" s="46">
        <f t="shared" si="49"/>
        <v>900</v>
      </c>
      <c r="Q143" s="46">
        <f t="shared" si="49"/>
        <v>900</v>
      </c>
      <c r="R143" s="46">
        <f t="shared" si="49"/>
        <v>900</v>
      </c>
      <c r="S143" s="46">
        <f t="shared" si="49"/>
        <v>900</v>
      </c>
      <c r="T143" s="46">
        <f t="shared" si="49"/>
        <v>900</v>
      </c>
      <c r="U143" s="46">
        <f t="shared" si="49"/>
        <v>900</v>
      </c>
      <c r="V143" s="46">
        <f t="shared" si="49"/>
        <v>900</v>
      </c>
      <c r="W143" s="46">
        <f t="shared" si="49"/>
        <v>900</v>
      </c>
      <c r="X143" s="46">
        <f t="shared" si="49"/>
        <v>900</v>
      </c>
      <c r="Y143" s="46">
        <f t="shared" si="49"/>
        <v>900</v>
      </c>
      <c r="Z143" s="46">
        <f t="shared" si="49"/>
        <v>900</v>
      </c>
      <c r="AA143" s="46">
        <f t="shared" si="49"/>
        <v>900</v>
      </c>
      <c r="AB143" s="46">
        <f t="shared" si="49"/>
        <v>900</v>
      </c>
      <c r="AC143" s="46">
        <f t="shared" si="49"/>
        <v>900</v>
      </c>
      <c r="AD143" s="46">
        <f t="shared" si="49"/>
        <v>900</v>
      </c>
      <c r="AE143" s="46">
        <f t="shared" si="49"/>
        <v>900</v>
      </c>
      <c r="AF143" s="46">
        <f t="shared" si="49"/>
        <v>900</v>
      </c>
      <c r="AG143" s="46">
        <f t="shared" si="49"/>
        <v>900</v>
      </c>
      <c r="AH143" s="46">
        <f t="shared" si="49"/>
        <v>900</v>
      </c>
      <c r="AI143" s="46">
        <f t="shared" si="49"/>
        <v>900</v>
      </c>
      <c r="AJ143" s="46">
        <f t="shared" si="49"/>
        <v>900</v>
      </c>
      <c r="AK143" s="46">
        <f t="shared" si="49"/>
        <v>900</v>
      </c>
      <c r="AL143" s="46">
        <f t="shared" si="49"/>
        <v>900</v>
      </c>
      <c r="AM143" s="46">
        <f t="shared" si="49"/>
        <v>900</v>
      </c>
    </row>
    <row r="144" spans="2:39" x14ac:dyDescent="0.25">
      <c r="B144" t="str">
        <f t="shared" si="43"/>
        <v>Materia Prima 7</v>
      </c>
      <c r="C144" s="50">
        <v>0.04</v>
      </c>
      <c r="D144" s="46">
        <f t="shared" ref="D144:AM144" si="50">+D98*$C144</f>
        <v>1680</v>
      </c>
      <c r="E144" s="46">
        <f t="shared" si="50"/>
        <v>560</v>
      </c>
      <c r="F144" s="46">
        <f t="shared" si="50"/>
        <v>560</v>
      </c>
      <c r="G144" s="46">
        <f t="shared" si="50"/>
        <v>560</v>
      </c>
      <c r="H144" s="46">
        <f t="shared" si="50"/>
        <v>560</v>
      </c>
      <c r="I144" s="46">
        <f t="shared" si="50"/>
        <v>560</v>
      </c>
      <c r="J144" s="46">
        <f t="shared" si="50"/>
        <v>560</v>
      </c>
      <c r="K144" s="46">
        <f t="shared" si="50"/>
        <v>560</v>
      </c>
      <c r="L144" s="46">
        <f t="shared" si="50"/>
        <v>560</v>
      </c>
      <c r="M144" s="46">
        <f t="shared" si="50"/>
        <v>560</v>
      </c>
      <c r="N144" s="46">
        <f t="shared" si="50"/>
        <v>560</v>
      </c>
      <c r="O144" s="46">
        <f t="shared" si="50"/>
        <v>560</v>
      </c>
      <c r="P144" s="46">
        <f t="shared" si="50"/>
        <v>560</v>
      </c>
      <c r="Q144" s="46">
        <f t="shared" si="50"/>
        <v>560</v>
      </c>
      <c r="R144" s="46">
        <f t="shared" si="50"/>
        <v>560</v>
      </c>
      <c r="S144" s="46">
        <f t="shared" si="50"/>
        <v>560</v>
      </c>
      <c r="T144" s="46">
        <f t="shared" si="50"/>
        <v>560</v>
      </c>
      <c r="U144" s="46">
        <f t="shared" si="50"/>
        <v>560</v>
      </c>
      <c r="V144" s="46">
        <f t="shared" si="50"/>
        <v>560</v>
      </c>
      <c r="W144" s="46">
        <f t="shared" si="50"/>
        <v>560</v>
      </c>
      <c r="X144" s="46">
        <f t="shared" si="50"/>
        <v>560</v>
      </c>
      <c r="Y144" s="46">
        <f t="shared" si="50"/>
        <v>560</v>
      </c>
      <c r="Z144" s="46">
        <f t="shared" si="50"/>
        <v>560</v>
      </c>
      <c r="AA144" s="46">
        <f t="shared" si="50"/>
        <v>560</v>
      </c>
      <c r="AB144" s="46">
        <f t="shared" si="50"/>
        <v>560</v>
      </c>
      <c r="AC144" s="46">
        <f t="shared" si="50"/>
        <v>560</v>
      </c>
      <c r="AD144" s="46">
        <f t="shared" si="50"/>
        <v>560</v>
      </c>
      <c r="AE144" s="46">
        <f t="shared" si="50"/>
        <v>560</v>
      </c>
      <c r="AF144" s="46">
        <f t="shared" si="50"/>
        <v>560</v>
      </c>
      <c r="AG144" s="46">
        <f t="shared" si="50"/>
        <v>560</v>
      </c>
      <c r="AH144" s="46">
        <f t="shared" si="50"/>
        <v>560</v>
      </c>
      <c r="AI144" s="46">
        <f t="shared" si="50"/>
        <v>560</v>
      </c>
      <c r="AJ144" s="46">
        <f t="shared" si="50"/>
        <v>560</v>
      </c>
      <c r="AK144" s="46">
        <f t="shared" si="50"/>
        <v>560</v>
      </c>
      <c r="AL144" s="46">
        <f t="shared" si="50"/>
        <v>560</v>
      </c>
      <c r="AM144" s="46">
        <f t="shared" si="50"/>
        <v>560</v>
      </c>
    </row>
    <row r="145" spans="2:39" x14ac:dyDescent="0.25">
      <c r="B145" t="str">
        <f t="shared" si="43"/>
        <v>Materia Prima 8</v>
      </c>
      <c r="C145" s="50">
        <v>0.21</v>
      </c>
      <c r="D145" s="46">
        <f t="shared" ref="D145:AM145" si="51">+D99*$C145</f>
        <v>2520</v>
      </c>
      <c r="E145" s="46">
        <f t="shared" si="51"/>
        <v>840</v>
      </c>
      <c r="F145" s="46">
        <f t="shared" si="51"/>
        <v>840</v>
      </c>
      <c r="G145" s="46">
        <f t="shared" si="51"/>
        <v>840</v>
      </c>
      <c r="H145" s="46">
        <f t="shared" si="51"/>
        <v>840</v>
      </c>
      <c r="I145" s="46">
        <f t="shared" si="51"/>
        <v>840</v>
      </c>
      <c r="J145" s="46">
        <f t="shared" si="51"/>
        <v>840</v>
      </c>
      <c r="K145" s="46">
        <f t="shared" si="51"/>
        <v>840</v>
      </c>
      <c r="L145" s="46">
        <f t="shared" si="51"/>
        <v>840</v>
      </c>
      <c r="M145" s="46">
        <f t="shared" si="51"/>
        <v>840</v>
      </c>
      <c r="N145" s="46">
        <f t="shared" si="51"/>
        <v>840</v>
      </c>
      <c r="O145" s="46">
        <f t="shared" si="51"/>
        <v>840</v>
      </c>
      <c r="P145" s="46">
        <f t="shared" si="51"/>
        <v>840</v>
      </c>
      <c r="Q145" s="46">
        <f t="shared" si="51"/>
        <v>840</v>
      </c>
      <c r="R145" s="46">
        <f t="shared" si="51"/>
        <v>840</v>
      </c>
      <c r="S145" s="46">
        <f t="shared" si="51"/>
        <v>840</v>
      </c>
      <c r="T145" s="46">
        <f t="shared" si="51"/>
        <v>840</v>
      </c>
      <c r="U145" s="46">
        <f t="shared" si="51"/>
        <v>840</v>
      </c>
      <c r="V145" s="46">
        <f t="shared" si="51"/>
        <v>840</v>
      </c>
      <c r="W145" s="46">
        <f t="shared" si="51"/>
        <v>840</v>
      </c>
      <c r="X145" s="46">
        <f t="shared" si="51"/>
        <v>840</v>
      </c>
      <c r="Y145" s="46">
        <f t="shared" si="51"/>
        <v>840</v>
      </c>
      <c r="Z145" s="46">
        <f t="shared" si="51"/>
        <v>840</v>
      </c>
      <c r="AA145" s="46">
        <f t="shared" si="51"/>
        <v>840</v>
      </c>
      <c r="AB145" s="46">
        <f t="shared" si="51"/>
        <v>840</v>
      </c>
      <c r="AC145" s="46">
        <f t="shared" si="51"/>
        <v>840</v>
      </c>
      <c r="AD145" s="46">
        <f t="shared" si="51"/>
        <v>840</v>
      </c>
      <c r="AE145" s="46">
        <f t="shared" si="51"/>
        <v>840</v>
      </c>
      <c r="AF145" s="46">
        <f t="shared" si="51"/>
        <v>840</v>
      </c>
      <c r="AG145" s="46">
        <f t="shared" si="51"/>
        <v>840</v>
      </c>
      <c r="AH145" s="46">
        <f t="shared" si="51"/>
        <v>840</v>
      </c>
      <c r="AI145" s="46">
        <f t="shared" si="51"/>
        <v>840</v>
      </c>
      <c r="AJ145" s="46">
        <f t="shared" si="51"/>
        <v>840</v>
      </c>
      <c r="AK145" s="46">
        <f t="shared" si="51"/>
        <v>840</v>
      </c>
      <c r="AL145" s="46">
        <f t="shared" si="51"/>
        <v>840</v>
      </c>
      <c r="AM145" s="46">
        <f t="shared" si="51"/>
        <v>840</v>
      </c>
    </row>
    <row r="146" spans="2:39" x14ac:dyDescent="0.25">
      <c r="B146" t="str">
        <f t="shared" si="43"/>
        <v>Materia Prima 9</v>
      </c>
      <c r="C146" s="50">
        <v>0.21</v>
      </c>
      <c r="D146" s="46">
        <f t="shared" ref="D146:AM146" si="52">+D100*$C146</f>
        <v>472.5</v>
      </c>
      <c r="E146" s="46">
        <f t="shared" si="52"/>
        <v>157.5</v>
      </c>
      <c r="F146" s="46">
        <f t="shared" si="52"/>
        <v>157.5</v>
      </c>
      <c r="G146" s="46">
        <f t="shared" si="52"/>
        <v>157.5</v>
      </c>
      <c r="H146" s="46">
        <f t="shared" si="52"/>
        <v>157.5</v>
      </c>
      <c r="I146" s="46">
        <f t="shared" si="52"/>
        <v>157.5</v>
      </c>
      <c r="J146" s="46">
        <f t="shared" si="52"/>
        <v>157.5</v>
      </c>
      <c r="K146" s="46">
        <f t="shared" si="52"/>
        <v>157.5</v>
      </c>
      <c r="L146" s="46">
        <f t="shared" si="52"/>
        <v>157.5</v>
      </c>
      <c r="M146" s="46">
        <f t="shared" si="52"/>
        <v>157.5</v>
      </c>
      <c r="N146" s="46">
        <f t="shared" si="52"/>
        <v>157.5</v>
      </c>
      <c r="O146" s="46">
        <f t="shared" si="52"/>
        <v>157.5</v>
      </c>
      <c r="P146" s="46">
        <f t="shared" si="52"/>
        <v>157.5</v>
      </c>
      <c r="Q146" s="46">
        <f t="shared" si="52"/>
        <v>157.5</v>
      </c>
      <c r="R146" s="46">
        <f t="shared" si="52"/>
        <v>157.5</v>
      </c>
      <c r="S146" s="46">
        <f t="shared" si="52"/>
        <v>157.5</v>
      </c>
      <c r="T146" s="46">
        <f t="shared" si="52"/>
        <v>157.5</v>
      </c>
      <c r="U146" s="46">
        <f t="shared" si="52"/>
        <v>157.5</v>
      </c>
      <c r="V146" s="46">
        <f t="shared" si="52"/>
        <v>157.5</v>
      </c>
      <c r="W146" s="46">
        <f t="shared" si="52"/>
        <v>157.5</v>
      </c>
      <c r="X146" s="46">
        <f t="shared" si="52"/>
        <v>157.5</v>
      </c>
      <c r="Y146" s="46">
        <f t="shared" si="52"/>
        <v>157.5</v>
      </c>
      <c r="Z146" s="46">
        <f t="shared" si="52"/>
        <v>157.5</v>
      </c>
      <c r="AA146" s="46">
        <f t="shared" si="52"/>
        <v>157.5</v>
      </c>
      <c r="AB146" s="46">
        <f t="shared" si="52"/>
        <v>157.5</v>
      </c>
      <c r="AC146" s="46">
        <f t="shared" si="52"/>
        <v>157.5</v>
      </c>
      <c r="AD146" s="46">
        <f t="shared" si="52"/>
        <v>157.5</v>
      </c>
      <c r="AE146" s="46">
        <f t="shared" si="52"/>
        <v>157.5</v>
      </c>
      <c r="AF146" s="46">
        <f t="shared" si="52"/>
        <v>157.5</v>
      </c>
      <c r="AG146" s="46">
        <f t="shared" si="52"/>
        <v>157.5</v>
      </c>
      <c r="AH146" s="46">
        <f t="shared" si="52"/>
        <v>157.5</v>
      </c>
      <c r="AI146" s="46">
        <f t="shared" si="52"/>
        <v>157.5</v>
      </c>
      <c r="AJ146" s="46">
        <f t="shared" si="52"/>
        <v>157.5</v>
      </c>
      <c r="AK146" s="46">
        <f t="shared" si="52"/>
        <v>157.5</v>
      </c>
      <c r="AL146" s="46">
        <f t="shared" si="52"/>
        <v>157.5</v>
      </c>
      <c r="AM146" s="46">
        <f t="shared" si="52"/>
        <v>157.5</v>
      </c>
    </row>
    <row r="147" spans="2:39" x14ac:dyDescent="0.25">
      <c r="B147" t="str">
        <f t="shared" si="43"/>
        <v>Materia Prima 10</v>
      </c>
      <c r="C147" s="50">
        <v>0.21</v>
      </c>
      <c r="D147" s="46">
        <f t="shared" ref="D147:AM147" si="53">+D101*$C147</f>
        <v>7560</v>
      </c>
      <c r="E147" s="46">
        <f t="shared" si="53"/>
        <v>2520</v>
      </c>
      <c r="F147" s="46">
        <f t="shared" si="53"/>
        <v>2520</v>
      </c>
      <c r="G147" s="46">
        <f t="shared" si="53"/>
        <v>2520</v>
      </c>
      <c r="H147" s="46">
        <f t="shared" si="53"/>
        <v>2520</v>
      </c>
      <c r="I147" s="46">
        <f t="shared" si="53"/>
        <v>2520</v>
      </c>
      <c r="J147" s="46">
        <f t="shared" si="53"/>
        <v>2520</v>
      </c>
      <c r="K147" s="46">
        <f t="shared" si="53"/>
        <v>2520</v>
      </c>
      <c r="L147" s="46">
        <f t="shared" si="53"/>
        <v>2520</v>
      </c>
      <c r="M147" s="46">
        <f t="shared" si="53"/>
        <v>2520</v>
      </c>
      <c r="N147" s="46">
        <f t="shared" si="53"/>
        <v>2520</v>
      </c>
      <c r="O147" s="46">
        <f t="shared" si="53"/>
        <v>2520</v>
      </c>
      <c r="P147" s="46">
        <f t="shared" si="53"/>
        <v>2520</v>
      </c>
      <c r="Q147" s="46">
        <f t="shared" si="53"/>
        <v>2520</v>
      </c>
      <c r="R147" s="46">
        <f t="shared" si="53"/>
        <v>2520</v>
      </c>
      <c r="S147" s="46">
        <f t="shared" si="53"/>
        <v>2520</v>
      </c>
      <c r="T147" s="46">
        <f t="shared" si="53"/>
        <v>2520</v>
      </c>
      <c r="U147" s="46">
        <f t="shared" si="53"/>
        <v>2520</v>
      </c>
      <c r="V147" s="46">
        <f t="shared" si="53"/>
        <v>2520</v>
      </c>
      <c r="W147" s="46">
        <f t="shared" si="53"/>
        <v>2520</v>
      </c>
      <c r="X147" s="46">
        <f t="shared" si="53"/>
        <v>2520</v>
      </c>
      <c r="Y147" s="46">
        <f t="shared" si="53"/>
        <v>2520</v>
      </c>
      <c r="Z147" s="46">
        <f t="shared" si="53"/>
        <v>2520</v>
      </c>
      <c r="AA147" s="46">
        <f t="shared" si="53"/>
        <v>2520</v>
      </c>
      <c r="AB147" s="46">
        <f t="shared" si="53"/>
        <v>2520</v>
      </c>
      <c r="AC147" s="46">
        <f t="shared" si="53"/>
        <v>2520</v>
      </c>
      <c r="AD147" s="46">
        <f t="shared" si="53"/>
        <v>2520</v>
      </c>
      <c r="AE147" s="46">
        <f t="shared" si="53"/>
        <v>2520</v>
      </c>
      <c r="AF147" s="46">
        <f t="shared" si="53"/>
        <v>2520</v>
      </c>
      <c r="AG147" s="46">
        <f t="shared" si="53"/>
        <v>2520</v>
      </c>
      <c r="AH147" s="46">
        <f t="shared" si="53"/>
        <v>2520</v>
      </c>
      <c r="AI147" s="46">
        <f t="shared" si="53"/>
        <v>2520</v>
      </c>
      <c r="AJ147" s="46">
        <f t="shared" si="53"/>
        <v>2520</v>
      </c>
      <c r="AK147" s="46">
        <f t="shared" si="53"/>
        <v>2520</v>
      </c>
      <c r="AL147" s="46">
        <f t="shared" si="53"/>
        <v>2520</v>
      </c>
      <c r="AM147" s="46">
        <f t="shared" si="53"/>
        <v>2520</v>
      </c>
    </row>
    <row r="148" spans="2:39" x14ac:dyDescent="0.25">
      <c r="B148" t="str">
        <f t="shared" si="43"/>
        <v>Materia Prima 11</v>
      </c>
      <c r="C148" s="50">
        <v>0.1</v>
      </c>
      <c r="D148" s="46">
        <f t="shared" ref="D148:AM148" si="54">+D102*$C148</f>
        <v>1200</v>
      </c>
      <c r="E148" s="46">
        <f t="shared" si="54"/>
        <v>600</v>
      </c>
      <c r="F148" s="46">
        <f t="shared" si="54"/>
        <v>600</v>
      </c>
      <c r="G148" s="46">
        <f t="shared" si="54"/>
        <v>600</v>
      </c>
      <c r="H148" s="46">
        <f t="shared" si="54"/>
        <v>600</v>
      </c>
      <c r="I148" s="46">
        <f t="shared" si="54"/>
        <v>600</v>
      </c>
      <c r="J148" s="46">
        <f t="shared" si="54"/>
        <v>600</v>
      </c>
      <c r="K148" s="46">
        <f t="shared" si="54"/>
        <v>600</v>
      </c>
      <c r="L148" s="46">
        <f t="shared" si="54"/>
        <v>600</v>
      </c>
      <c r="M148" s="46">
        <f t="shared" si="54"/>
        <v>600</v>
      </c>
      <c r="N148" s="46">
        <f t="shared" si="54"/>
        <v>600</v>
      </c>
      <c r="O148" s="46">
        <f t="shared" si="54"/>
        <v>600</v>
      </c>
      <c r="P148" s="46">
        <f t="shared" si="54"/>
        <v>600</v>
      </c>
      <c r="Q148" s="46">
        <f t="shared" si="54"/>
        <v>600</v>
      </c>
      <c r="R148" s="46">
        <f t="shared" si="54"/>
        <v>600</v>
      </c>
      <c r="S148" s="46">
        <f t="shared" si="54"/>
        <v>600</v>
      </c>
      <c r="T148" s="46">
        <f t="shared" si="54"/>
        <v>600</v>
      </c>
      <c r="U148" s="46">
        <f t="shared" si="54"/>
        <v>600</v>
      </c>
      <c r="V148" s="46">
        <f t="shared" si="54"/>
        <v>600</v>
      </c>
      <c r="W148" s="46">
        <f t="shared" si="54"/>
        <v>600</v>
      </c>
      <c r="X148" s="46">
        <f t="shared" si="54"/>
        <v>600</v>
      </c>
      <c r="Y148" s="46">
        <f t="shared" si="54"/>
        <v>600</v>
      </c>
      <c r="Z148" s="46">
        <f t="shared" si="54"/>
        <v>600</v>
      </c>
      <c r="AA148" s="46">
        <f t="shared" si="54"/>
        <v>600</v>
      </c>
      <c r="AB148" s="46">
        <f t="shared" si="54"/>
        <v>600</v>
      </c>
      <c r="AC148" s="46">
        <f t="shared" si="54"/>
        <v>600</v>
      </c>
      <c r="AD148" s="46">
        <f t="shared" si="54"/>
        <v>600</v>
      </c>
      <c r="AE148" s="46">
        <f t="shared" si="54"/>
        <v>600</v>
      </c>
      <c r="AF148" s="46">
        <f t="shared" si="54"/>
        <v>600</v>
      </c>
      <c r="AG148" s="46">
        <f t="shared" si="54"/>
        <v>600</v>
      </c>
      <c r="AH148" s="46">
        <f t="shared" si="54"/>
        <v>600</v>
      </c>
      <c r="AI148" s="46">
        <f t="shared" si="54"/>
        <v>600</v>
      </c>
      <c r="AJ148" s="46">
        <f t="shared" si="54"/>
        <v>600</v>
      </c>
      <c r="AK148" s="46">
        <f t="shared" si="54"/>
        <v>600</v>
      </c>
      <c r="AL148" s="46">
        <f t="shared" si="54"/>
        <v>600</v>
      </c>
      <c r="AM148" s="46">
        <f t="shared" si="54"/>
        <v>600</v>
      </c>
    </row>
    <row r="149" spans="2:39" x14ac:dyDescent="0.25">
      <c r="B149" t="str">
        <f t="shared" si="43"/>
        <v>Materia Prima 12</v>
      </c>
      <c r="C149" s="50">
        <v>0.21</v>
      </c>
      <c r="D149" s="46">
        <f t="shared" ref="D149:AM149" si="55">+D103*$C149</f>
        <v>2100</v>
      </c>
      <c r="E149" s="46">
        <f t="shared" si="55"/>
        <v>1050</v>
      </c>
      <c r="F149" s="46">
        <f t="shared" si="55"/>
        <v>1050</v>
      </c>
      <c r="G149" s="46">
        <f t="shared" si="55"/>
        <v>1050</v>
      </c>
      <c r="H149" s="46">
        <f t="shared" si="55"/>
        <v>1050</v>
      </c>
      <c r="I149" s="46">
        <f t="shared" si="55"/>
        <v>1050</v>
      </c>
      <c r="J149" s="46">
        <f t="shared" si="55"/>
        <v>1050</v>
      </c>
      <c r="K149" s="46">
        <f t="shared" si="55"/>
        <v>1050</v>
      </c>
      <c r="L149" s="46">
        <f t="shared" si="55"/>
        <v>1050</v>
      </c>
      <c r="M149" s="46">
        <f t="shared" si="55"/>
        <v>1050</v>
      </c>
      <c r="N149" s="46">
        <f t="shared" si="55"/>
        <v>1050</v>
      </c>
      <c r="O149" s="46">
        <f t="shared" si="55"/>
        <v>1050</v>
      </c>
      <c r="P149" s="46">
        <f t="shared" si="55"/>
        <v>1050</v>
      </c>
      <c r="Q149" s="46">
        <f t="shared" si="55"/>
        <v>1050</v>
      </c>
      <c r="R149" s="46">
        <f t="shared" si="55"/>
        <v>1050</v>
      </c>
      <c r="S149" s="46">
        <f t="shared" si="55"/>
        <v>1050</v>
      </c>
      <c r="T149" s="46">
        <f t="shared" si="55"/>
        <v>1050</v>
      </c>
      <c r="U149" s="46">
        <f t="shared" si="55"/>
        <v>1050</v>
      </c>
      <c r="V149" s="46">
        <f t="shared" si="55"/>
        <v>1050</v>
      </c>
      <c r="W149" s="46">
        <f t="shared" si="55"/>
        <v>1050</v>
      </c>
      <c r="X149" s="46">
        <f t="shared" si="55"/>
        <v>1050</v>
      </c>
      <c r="Y149" s="46">
        <f t="shared" si="55"/>
        <v>1050</v>
      </c>
      <c r="Z149" s="46">
        <f t="shared" si="55"/>
        <v>1050</v>
      </c>
      <c r="AA149" s="46">
        <f t="shared" si="55"/>
        <v>1050</v>
      </c>
      <c r="AB149" s="46">
        <f t="shared" si="55"/>
        <v>1050</v>
      </c>
      <c r="AC149" s="46">
        <f t="shared" si="55"/>
        <v>1050</v>
      </c>
      <c r="AD149" s="46">
        <f t="shared" si="55"/>
        <v>1050</v>
      </c>
      <c r="AE149" s="46">
        <f t="shared" si="55"/>
        <v>1050</v>
      </c>
      <c r="AF149" s="46">
        <f t="shared" si="55"/>
        <v>1050</v>
      </c>
      <c r="AG149" s="46">
        <f t="shared" si="55"/>
        <v>1050</v>
      </c>
      <c r="AH149" s="46">
        <f t="shared" si="55"/>
        <v>1050</v>
      </c>
      <c r="AI149" s="46">
        <f t="shared" si="55"/>
        <v>1050</v>
      </c>
      <c r="AJ149" s="46">
        <f t="shared" si="55"/>
        <v>1050</v>
      </c>
      <c r="AK149" s="46">
        <f t="shared" si="55"/>
        <v>1050</v>
      </c>
      <c r="AL149" s="46">
        <f t="shared" si="55"/>
        <v>1050</v>
      </c>
      <c r="AM149" s="46">
        <f t="shared" si="55"/>
        <v>1050</v>
      </c>
    </row>
    <row r="150" spans="2:39" x14ac:dyDescent="0.25">
      <c r="B150" t="str">
        <f t="shared" si="43"/>
        <v>Materia Prima 13</v>
      </c>
      <c r="C150" s="50">
        <v>0.1</v>
      </c>
      <c r="D150" s="46">
        <f t="shared" ref="D150:AM150" si="56">+D104*$C150</f>
        <v>1000</v>
      </c>
      <c r="E150" s="46">
        <f t="shared" si="56"/>
        <v>500</v>
      </c>
      <c r="F150" s="46">
        <f t="shared" si="56"/>
        <v>500</v>
      </c>
      <c r="G150" s="46">
        <f t="shared" si="56"/>
        <v>500</v>
      </c>
      <c r="H150" s="46">
        <f t="shared" si="56"/>
        <v>500</v>
      </c>
      <c r="I150" s="46">
        <f t="shared" si="56"/>
        <v>500</v>
      </c>
      <c r="J150" s="46">
        <f t="shared" si="56"/>
        <v>500</v>
      </c>
      <c r="K150" s="46">
        <f t="shared" si="56"/>
        <v>500</v>
      </c>
      <c r="L150" s="46">
        <f t="shared" si="56"/>
        <v>500</v>
      </c>
      <c r="M150" s="46">
        <f t="shared" si="56"/>
        <v>500</v>
      </c>
      <c r="N150" s="46">
        <f t="shared" si="56"/>
        <v>500</v>
      </c>
      <c r="O150" s="46">
        <f t="shared" si="56"/>
        <v>500</v>
      </c>
      <c r="P150" s="46">
        <f t="shared" si="56"/>
        <v>500</v>
      </c>
      <c r="Q150" s="46">
        <f t="shared" si="56"/>
        <v>500</v>
      </c>
      <c r="R150" s="46">
        <f t="shared" si="56"/>
        <v>500</v>
      </c>
      <c r="S150" s="46">
        <f t="shared" si="56"/>
        <v>500</v>
      </c>
      <c r="T150" s="46">
        <f t="shared" si="56"/>
        <v>500</v>
      </c>
      <c r="U150" s="46">
        <f t="shared" si="56"/>
        <v>500</v>
      </c>
      <c r="V150" s="46">
        <f t="shared" si="56"/>
        <v>500</v>
      </c>
      <c r="W150" s="46">
        <f t="shared" si="56"/>
        <v>500</v>
      </c>
      <c r="X150" s="46">
        <f t="shared" si="56"/>
        <v>500</v>
      </c>
      <c r="Y150" s="46">
        <f t="shared" si="56"/>
        <v>500</v>
      </c>
      <c r="Z150" s="46">
        <f t="shared" si="56"/>
        <v>500</v>
      </c>
      <c r="AA150" s="46">
        <f t="shared" si="56"/>
        <v>500</v>
      </c>
      <c r="AB150" s="46">
        <f t="shared" si="56"/>
        <v>500</v>
      </c>
      <c r="AC150" s="46">
        <f t="shared" si="56"/>
        <v>500</v>
      </c>
      <c r="AD150" s="46">
        <f t="shared" si="56"/>
        <v>500</v>
      </c>
      <c r="AE150" s="46">
        <f t="shared" si="56"/>
        <v>500</v>
      </c>
      <c r="AF150" s="46">
        <f t="shared" si="56"/>
        <v>500</v>
      </c>
      <c r="AG150" s="46">
        <f t="shared" si="56"/>
        <v>500</v>
      </c>
      <c r="AH150" s="46">
        <f t="shared" si="56"/>
        <v>500</v>
      </c>
      <c r="AI150" s="46">
        <f t="shared" si="56"/>
        <v>500</v>
      </c>
      <c r="AJ150" s="46">
        <f t="shared" si="56"/>
        <v>500</v>
      </c>
      <c r="AK150" s="46">
        <f t="shared" si="56"/>
        <v>500</v>
      </c>
      <c r="AL150" s="46">
        <f t="shared" si="56"/>
        <v>500</v>
      </c>
      <c r="AM150" s="46">
        <f t="shared" si="56"/>
        <v>500</v>
      </c>
    </row>
    <row r="151" spans="2:39" x14ac:dyDescent="0.25">
      <c r="B151" t="str">
        <f t="shared" si="43"/>
        <v>Materia Prima 14</v>
      </c>
      <c r="C151" s="50">
        <v>0.1</v>
      </c>
      <c r="D151" s="46">
        <f t="shared" ref="D151:AM151" si="57">+D105*$C151</f>
        <v>350</v>
      </c>
      <c r="E151" s="46">
        <f t="shared" si="57"/>
        <v>175</v>
      </c>
      <c r="F151" s="46">
        <f t="shared" si="57"/>
        <v>175</v>
      </c>
      <c r="G151" s="46">
        <f t="shared" si="57"/>
        <v>175</v>
      </c>
      <c r="H151" s="46">
        <f t="shared" si="57"/>
        <v>175</v>
      </c>
      <c r="I151" s="46">
        <f t="shared" si="57"/>
        <v>175</v>
      </c>
      <c r="J151" s="46">
        <f t="shared" si="57"/>
        <v>175</v>
      </c>
      <c r="K151" s="46">
        <f t="shared" si="57"/>
        <v>175</v>
      </c>
      <c r="L151" s="46">
        <f t="shared" si="57"/>
        <v>175</v>
      </c>
      <c r="M151" s="46">
        <f t="shared" si="57"/>
        <v>175</v>
      </c>
      <c r="N151" s="46">
        <f t="shared" si="57"/>
        <v>175</v>
      </c>
      <c r="O151" s="46">
        <f t="shared" si="57"/>
        <v>175</v>
      </c>
      <c r="P151" s="46">
        <f t="shared" si="57"/>
        <v>175</v>
      </c>
      <c r="Q151" s="46">
        <f t="shared" si="57"/>
        <v>175</v>
      </c>
      <c r="R151" s="46">
        <f t="shared" si="57"/>
        <v>175</v>
      </c>
      <c r="S151" s="46">
        <f t="shared" si="57"/>
        <v>175</v>
      </c>
      <c r="T151" s="46">
        <f t="shared" si="57"/>
        <v>175</v>
      </c>
      <c r="U151" s="46">
        <f t="shared" si="57"/>
        <v>175</v>
      </c>
      <c r="V151" s="46">
        <f t="shared" si="57"/>
        <v>175</v>
      </c>
      <c r="W151" s="46">
        <f t="shared" si="57"/>
        <v>175</v>
      </c>
      <c r="X151" s="46">
        <f t="shared" si="57"/>
        <v>175</v>
      </c>
      <c r="Y151" s="46">
        <f t="shared" si="57"/>
        <v>175</v>
      </c>
      <c r="Z151" s="46">
        <f t="shared" si="57"/>
        <v>175</v>
      </c>
      <c r="AA151" s="46">
        <f t="shared" si="57"/>
        <v>175</v>
      </c>
      <c r="AB151" s="46">
        <f t="shared" si="57"/>
        <v>175</v>
      </c>
      <c r="AC151" s="46">
        <f t="shared" si="57"/>
        <v>175</v>
      </c>
      <c r="AD151" s="46">
        <f t="shared" si="57"/>
        <v>175</v>
      </c>
      <c r="AE151" s="46">
        <f t="shared" si="57"/>
        <v>175</v>
      </c>
      <c r="AF151" s="46">
        <f t="shared" si="57"/>
        <v>175</v>
      </c>
      <c r="AG151" s="46">
        <f t="shared" si="57"/>
        <v>175</v>
      </c>
      <c r="AH151" s="46">
        <f t="shared" si="57"/>
        <v>175</v>
      </c>
      <c r="AI151" s="46">
        <f t="shared" si="57"/>
        <v>175</v>
      </c>
      <c r="AJ151" s="46">
        <f t="shared" si="57"/>
        <v>175</v>
      </c>
      <c r="AK151" s="46">
        <f t="shared" si="57"/>
        <v>175</v>
      </c>
      <c r="AL151" s="46">
        <f t="shared" si="57"/>
        <v>175</v>
      </c>
      <c r="AM151" s="46">
        <f t="shared" si="57"/>
        <v>175</v>
      </c>
    </row>
    <row r="152" spans="2:39" x14ac:dyDescent="0.25">
      <c r="B152" t="str">
        <f t="shared" si="43"/>
        <v>Materia Prima 15</v>
      </c>
      <c r="C152" s="50">
        <v>0.21</v>
      </c>
      <c r="D152" s="46">
        <f t="shared" ref="D152:AM152" si="58">+D106*$C152</f>
        <v>420</v>
      </c>
      <c r="E152" s="46">
        <f t="shared" si="58"/>
        <v>210</v>
      </c>
      <c r="F152" s="46">
        <f t="shared" si="58"/>
        <v>210</v>
      </c>
      <c r="G152" s="46">
        <f t="shared" si="58"/>
        <v>210</v>
      </c>
      <c r="H152" s="46">
        <f t="shared" si="58"/>
        <v>210</v>
      </c>
      <c r="I152" s="46">
        <f t="shared" si="58"/>
        <v>210</v>
      </c>
      <c r="J152" s="46">
        <f t="shared" si="58"/>
        <v>210</v>
      </c>
      <c r="K152" s="46">
        <f t="shared" si="58"/>
        <v>210</v>
      </c>
      <c r="L152" s="46">
        <f t="shared" si="58"/>
        <v>210</v>
      </c>
      <c r="M152" s="46">
        <f t="shared" si="58"/>
        <v>210</v>
      </c>
      <c r="N152" s="46">
        <f t="shared" si="58"/>
        <v>210</v>
      </c>
      <c r="O152" s="46">
        <f t="shared" si="58"/>
        <v>210</v>
      </c>
      <c r="P152" s="46">
        <f t="shared" si="58"/>
        <v>210</v>
      </c>
      <c r="Q152" s="46">
        <f t="shared" si="58"/>
        <v>210</v>
      </c>
      <c r="R152" s="46">
        <f t="shared" si="58"/>
        <v>210</v>
      </c>
      <c r="S152" s="46">
        <f t="shared" si="58"/>
        <v>210</v>
      </c>
      <c r="T152" s="46">
        <f t="shared" si="58"/>
        <v>210</v>
      </c>
      <c r="U152" s="46">
        <f t="shared" si="58"/>
        <v>210</v>
      </c>
      <c r="V152" s="46">
        <f t="shared" si="58"/>
        <v>210</v>
      </c>
      <c r="W152" s="46">
        <f t="shared" si="58"/>
        <v>210</v>
      </c>
      <c r="X152" s="46">
        <f t="shared" si="58"/>
        <v>210</v>
      </c>
      <c r="Y152" s="46">
        <f t="shared" si="58"/>
        <v>210</v>
      </c>
      <c r="Z152" s="46">
        <f t="shared" si="58"/>
        <v>210</v>
      </c>
      <c r="AA152" s="46">
        <f t="shared" si="58"/>
        <v>210</v>
      </c>
      <c r="AB152" s="46">
        <f t="shared" si="58"/>
        <v>210</v>
      </c>
      <c r="AC152" s="46">
        <f t="shared" si="58"/>
        <v>210</v>
      </c>
      <c r="AD152" s="46">
        <f t="shared" si="58"/>
        <v>210</v>
      </c>
      <c r="AE152" s="46">
        <f t="shared" si="58"/>
        <v>210</v>
      </c>
      <c r="AF152" s="46">
        <f t="shared" si="58"/>
        <v>210</v>
      </c>
      <c r="AG152" s="46">
        <f t="shared" si="58"/>
        <v>210</v>
      </c>
      <c r="AH152" s="46">
        <f t="shared" si="58"/>
        <v>210</v>
      </c>
      <c r="AI152" s="46">
        <f t="shared" si="58"/>
        <v>210</v>
      </c>
      <c r="AJ152" s="46">
        <f t="shared" si="58"/>
        <v>210</v>
      </c>
      <c r="AK152" s="46">
        <f t="shared" si="58"/>
        <v>210</v>
      </c>
      <c r="AL152" s="46">
        <f t="shared" si="58"/>
        <v>210</v>
      </c>
      <c r="AM152" s="46">
        <f t="shared" si="58"/>
        <v>210</v>
      </c>
    </row>
    <row r="153" spans="2:39" x14ac:dyDescent="0.25">
      <c r="B153" t="str">
        <f t="shared" si="43"/>
        <v>Materia Prima 16</v>
      </c>
      <c r="C153" s="50">
        <v>0.21</v>
      </c>
      <c r="D153" s="46">
        <f t="shared" ref="D153:AM153" si="59">+D107*$C153</f>
        <v>315</v>
      </c>
      <c r="E153" s="46">
        <f t="shared" si="59"/>
        <v>157.5</v>
      </c>
      <c r="F153" s="46">
        <f t="shared" si="59"/>
        <v>157.5</v>
      </c>
      <c r="G153" s="46">
        <f t="shared" si="59"/>
        <v>157.5</v>
      </c>
      <c r="H153" s="46">
        <f t="shared" si="59"/>
        <v>157.5</v>
      </c>
      <c r="I153" s="46">
        <f t="shared" si="59"/>
        <v>157.5</v>
      </c>
      <c r="J153" s="46">
        <f t="shared" si="59"/>
        <v>157.5</v>
      </c>
      <c r="K153" s="46">
        <f t="shared" si="59"/>
        <v>157.5</v>
      </c>
      <c r="L153" s="46">
        <f t="shared" si="59"/>
        <v>157.5</v>
      </c>
      <c r="M153" s="46">
        <f t="shared" si="59"/>
        <v>157.5</v>
      </c>
      <c r="N153" s="46">
        <f t="shared" si="59"/>
        <v>157.5</v>
      </c>
      <c r="O153" s="46">
        <f t="shared" si="59"/>
        <v>157.5</v>
      </c>
      <c r="P153" s="46">
        <f t="shared" si="59"/>
        <v>157.5</v>
      </c>
      <c r="Q153" s="46">
        <f t="shared" si="59"/>
        <v>157.5</v>
      </c>
      <c r="R153" s="46">
        <f t="shared" si="59"/>
        <v>157.5</v>
      </c>
      <c r="S153" s="46">
        <f t="shared" si="59"/>
        <v>157.5</v>
      </c>
      <c r="T153" s="46">
        <f t="shared" si="59"/>
        <v>157.5</v>
      </c>
      <c r="U153" s="46">
        <f t="shared" si="59"/>
        <v>157.5</v>
      </c>
      <c r="V153" s="46">
        <f t="shared" si="59"/>
        <v>157.5</v>
      </c>
      <c r="W153" s="46">
        <f t="shared" si="59"/>
        <v>157.5</v>
      </c>
      <c r="X153" s="46">
        <f t="shared" si="59"/>
        <v>157.5</v>
      </c>
      <c r="Y153" s="46">
        <f t="shared" si="59"/>
        <v>157.5</v>
      </c>
      <c r="Z153" s="46">
        <f t="shared" si="59"/>
        <v>157.5</v>
      </c>
      <c r="AA153" s="46">
        <f t="shared" si="59"/>
        <v>157.5</v>
      </c>
      <c r="AB153" s="46">
        <f t="shared" si="59"/>
        <v>157.5</v>
      </c>
      <c r="AC153" s="46">
        <f t="shared" si="59"/>
        <v>157.5</v>
      </c>
      <c r="AD153" s="46">
        <f t="shared" si="59"/>
        <v>157.5</v>
      </c>
      <c r="AE153" s="46">
        <f t="shared" si="59"/>
        <v>157.5</v>
      </c>
      <c r="AF153" s="46">
        <f t="shared" si="59"/>
        <v>157.5</v>
      </c>
      <c r="AG153" s="46">
        <f t="shared" si="59"/>
        <v>157.5</v>
      </c>
      <c r="AH153" s="46">
        <f t="shared" si="59"/>
        <v>157.5</v>
      </c>
      <c r="AI153" s="46">
        <f t="shared" si="59"/>
        <v>157.5</v>
      </c>
      <c r="AJ153" s="46">
        <f t="shared" si="59"/>
        <v>157.5</v>
      </c>
      <c r="AK153" s="46">
        <f t="shared" si="59"/>
        <v>157.5</v>
      </c>
      <c r="AL153" s="46">
        <f t="shared" si="59"/>
        <v>157.5</v>
      </c>
      <c r="AM153" s="46">
        <f t="shared" si="59"/>
        <v>157.5</v>
      </c>
    </row>
    <row r="154" spans="2:39" x14ac:dyDescent="0.25">
      <c r="B154" t="str">
        <f t="shared" si="43"/>
        <v>Materia Prima 17</v>
      </c>
      <c r="C154" s="50">
        <v>0.21</v>
      </c>
      <c r="D154" s="46">
        <f t="shared" ref="D154:AM154" si="60">+D108*$C154</f>
        <v>525</v>
      </c>
      <c r="E154" s="46">
        <f t="shared" si="60"/>
        <v>262.5</v>
      </c>
      <c r="F154" s="46">
        <f t="shared" si="60"/>
        <v>262.5</v>
      </c>
      <c r="G154" s="46">
        <f t="shared" si="60"/>
        <v>262.5</v>
      </c>
      <c r="H154" s="46">
        <f t="shared" si="60"/>
        <v>262.5</v>
      </c>
      <c r="I154" s="46">
        <f t="shared" si="60"/>
        <v>262.5</v>
      </c>
      <c r="J154" s="46">
        <f t="shared" si="60"/>
        <v>262.5</v>
      </c>
      <c r="K154" s="46">
        <f t="shared" si="60"/>
        <v>262.5</v>
      </c>
      <c r="L154" s="46">
        <f t="shared" si="60"/>
        <v>262.5</v>
      </c>
      <c r="M154" s="46">
        <f t="shared" si="60"/>
        <v>262.5</v>
      </c>
      <c r="N154" s="46">
        <f t="shared" si="60"/>
        <v>262.5</v>
      </c>
      <c r="O154" s="46">
        <f t="shared" si="60"/>
        <v>262.5</v>
      </c>
      <c r="P154" s="46">
        <f t="shared" si="60"/>
        <v>262.5</v>
      </c>
      <c r="Q154" s="46">
        <f t="shared" si="60"/>
        <v>262.5</v>
      </c>
      <c r="R154" s="46">
        <f t="shared" si="60"/>
        <v>262.5</v>
      </c>
      <c r="S154" s="46">
        <f t="shared" si="60"/>
        <v>262.5</v>
      </c>
      <c r="T154" s="46">
        <f t="shared" si="60"/>
        <v>262.5</v>
      </c>
      <c r="U154" s="46">
        <f t="shared" si="60"/>
        <v>262.5</v>
      </c>
      <c r="V154" s="46">
        <f t="shared" si="60"/>
        <v>262.5</v>
      </c>
      <c r="W154" s="46">
        <f t="shared" si="60"/>
        <v>262.5</v>
      </c>
      <c r="X154" s="46">
        <f t="shared" si="60"/>
        <v>262.5</v>
      </c>
      <c r="Y154" s="46">
        <f t="shared" si="60"/>
        <v>262.5</v>
      </c>
      <c r="Z154" s="46">
        <f t="shared" si="60"/>
        <v>262.5</v>
      </c>
      <c r="AA154" s="46">
        <f t="shared" si="60"/>
        <v>262.5</v>
      </c>
      <c r="AB154" s="46">
        <f t="shared" si="60"/>
        <v>262.5</v>
      </c>
      <c r="AC154" s="46">
        <f t="shared" si="60"/>
        <v>262.5</v>
      </c>
      <c r="AD154" s="46">
        <f t="shared" si="60"/>
        <v>262.5</v>
      </c>
      <c r="AE154" s="46">
        <f t="shared" si="60"/>
        <v>262.5</v>
      </c>
      <c r="AF154" s="46">
        <f t="shared" si="60"/>
        <v>262.5</v>
      </c>
      <c r="AG154" s="46">
        <f t="shared" si="60"/>
        <v>262.5</v>
      </c>
      <c r="AH154" s="46">
        <f t="shared" si="60"/>
        <v>262.5</v>
      </c>
      <c r="AI154" s="46">
        <f t="shared" si="60"/>
        <v>262.5</v>
      </c>
      <c r="AJ154" s="46">
        <f t="shared" si="60"/>
        <v>262.5</v>
      </c>
      <c r="AK154" s="46">
        <f t="shared" si="60"/>
        <v>262.5</v>
      </c>
      <c r="AL154" s="46">
        <f t="shared" si="60"/>
        <v>262.5</v>
      </c>
      <c r="AM154" s="46">
        <f t="shared" si="60"/>
        <v>262.5</v>
      </c>
    </row>
    <row r="155" spans="2:39" x14ac:dyDescent="0.25">
      <c r="B155" t="str">
        <f t="shared" si="43"/>
        <v>Materia Prima 18</v>
      </c>
      <c r="C155" s="50">
        <v>0.04</v>
      </c>
      <c r="D155" s="46">
        <f t="shared" ref="D155:AM155" si="61">+D109*$C155</f>
        <v>1000</v>
      </c>
      <c r="E155" s="46">
        <f t="shared" si="61"/>
        <v>500</v>
      </c>
      <c r="F155" s="46">
        <f t="shared" si="61"/>
        <v>500</v>
      </c>
      <c r="G155" s="46">
        <f t="shared" si="61"/>
        <v>500</v>
      </c>
      <c r="H155" s="46">
        <f t="shared" si="61"/>
        <v>500</v>
      </c>
      <c r="I155" s="46">
        <f t="shared" si="61"/>
        <v>500</v>
      </c>
      <c r="J155" s="46">
        <f t="shared" si="61"/>
        <v>500</v>
      </c>
      <c r="K155" s="46">
        <f t="shared" si="61"/>
        <v>500</v>
      </c>
      <c r="L155" s="46">
        <f t="shared" si="61"/>
        <v>500</v>
      </c>
      <c r="M155" s="46">
        <f t="shared" si="61"/>
        <v>500</v>
      </c>
      <c r="N155" s="46">
        <f t="shared" si="61"/>
        <v>500</v>
      </c>
      <c r="O155" s="46">
        <f t="shared" si="61"/>
        <v>500</v>
      </c>
      <c r="P155" s="46">
        <f t="shared" si="61"/>
        <v>500</v>
      </c>
      <c r="Q155" s="46">
        <f t="shared" si="61"/>
        <v>500</v>
      </c>
      <c r="R155" s="46">
        <f t="shared" si="61"/>
        <v>500</v>
      </c>
      <c r="S155" s="46">
        <f t="shared" si="61"/>
        <v>500</v>
      </c>
      <c r="T155" s="46">
        <f t="shared" si="61"/>
        <v>500</v>
      </c>
      <c r="U155" s="46">
        <f t="shared" si="61"/>
        <v>500</v>
      </c>
      <c r="V155" s="46">
        <f t="shared" si="61"/>
        <v>500</v>
      </c>
      <c r="W155" s="46">
        <f t="shared" si="61"/>
        <v>500</v>
      </c>
      <c r="X155" s="46">
        <f t="shared" si="61"/>
        <v>500</v>
      </c>
      <c r="Y155" s="46">
        <f t="shared" si="61"/>
        <v>500</v>
      </c>
      <c r="Z155" s="46">
        <f t="shared" si="61"/>
        <v>500</v>
      </c>
      <c r="AA155" s="46">
        <f t="shared" si="61"/>
        <v>500</v>
      </c>
      <c r="AB155" s="46">
        <f t="shared" si="61"/>
        <v>500</v>
      </c>
      <c r="AC155" s="46">
        <f t="shared" si="61"/>
        <v>500</v>
      </c>
      <c r="AD155" s="46">
        <f t="shared" si="61"/>
        <v>500</v>
      </c>
      <c r="AE155" s="46">
        <f t="shared" si="61"/>
        <v>500</v>
      </c>
      <c r="AF155" s="46">
        <f t="shared" si="61"/>
        <v>500</v>
      </c>
      <c r="AG155" s="46">
        <f t="shared" si="61"/>
        <v>500</v>
      </c>
      <c r="AH155" s="46">
        <f t="shared" si="61"/>
        <v>500</v>
      </c>
      <c r="AI155" s="46">
        <f t="shared" si="61"/>
        <v>500</v>
      </c>
      <c r="AJ155" s="46">
        <f t="shared" si="61"/>
        <v>500</v>
      </c>
      <c r="AK155" s="46">
        <f t="shared" si="61"/>
        <v>500</v>
      </c>
      <c r="AL155" s="46">
        <f t="shared" si="61"/>
        <v>500</v>
      </c>
      <c r="AM155" s="46">
        <f t="shared" si="61"/>
        <v>500</v>
      </c>
    </row>
    <row r="156" spans="2:39" x14ac:dyDescent="0.25">
      <c r="B156" t="str">
        <f t="shared" si="43"/>
        <v>Materia Prima 19</v>
      </c>
      <c r="C156" s="50">
        <v>0.21</v>
      </c>
      <c r="D156" s="46">
        <f t="shared" ref="D156:AM156" si="62">+D110*$C156</f>
        <v>3150</v>
      </c>
      <c r="E156" s="46">
        <f t="shared" si="62"/>
        <v>1575</v>
      </c>
      <c r="F156" s="46">
        <f t="shared" si="62"/>
        <v>1575</v>
      </c>
      <c r="G156" s="46">
        <f t="shared" si="62"/>
        <v>1575</v>
      </c>
      <c r="H156" s="46">
        <f t="shared" si="62"/>
        <v>1575</v>
      </c>
      <c r="I156" s="46">
        <f t="shared" si="62"/>
        <v>1575</v>
      </c>
      <c r="J156" s="46">
        <f t="shared" si="62"/>
        <v>1575</v>
      </c>
      <c r="K156" s="46">
        <f t="shared" si="62"/>
        <v>1575</v>
      </c>
      <c r="L156" s="46">
        <f t="shared" si="62"/>
        <v>1575</v>
      </c>
      <c r="M156" s="46">
        <f t="shared" si="62"/>
        <v>1575</v>
      </c>
      <c r="N156" s="46">
        <f t="shared" si="62"/>
        <v>1575</v>
      </c>
      <c r="O156" s="46">
        <f t="shared" si="62"/>
        <v>1575</v>
      </c>
      <c r="P156" s="46">
        <f t="shared" si="62"/>
        <v>1575</v>
      </c>
      <c r="Q156" s="46">
        <f t="shared" si="62"/>
        <v>1575</v>
      </c>
      <c r="R156" s="46">
        <f t="shared" si="62"/>
        <v>1575</v>
      </c>
      <c r="S156" s="46">
        <f t="shared" si="62"/>
        <v>1575</v>
      </c>
      <c r="T156" s="46">
        <f t="shared" si="62"/>
        <v>1575</v>
      </c>
      <c r="U156" s="46">
        <f t="shared" si="62"/>
        <v>1575</v>
      </c>
      <c r="V156" s="46">
        <f t="shared" si="62"/>
        <v>1575</v>
      </c>
      <c r="W156" s="46">
        <f t="shared" si="62"/>
        <v>1575</v>
      </c>
      <c r="X156" s="46">
        <f t="shared" si="62"/>
        <v>1575</v>
      </c>
      <c r="Y156" s="46">
        <f t="shared" si="62"/>
        <v>1575</v>
      </c>
      <c r="Z156" s="46">
        <f t="shared" si="62"/>
        <v>1575</v>
      </c>
      <c r="AA156" s="46">
        <f t="shared" si="62"/>
        <v>1575</v>
      </c>
      <c r="AB156" s="46">
        <f t="shared" si="62"/>
        <v>1575</v>
      </c>
      <c r="AC156" s="46">
        <f t="shared" si="62"/>
        <v>1575</v>
      </c>
      <c r="AD156" s="46">
        <f t="shared" si="62"/>
        <v>1575</v>
      </c>
      <c r="AE156" s="46">
        <f t="shared" si="62"/>
        <v>1575</v>
      </c>
      <c r="AF156" s="46">
        <f t="shared" si="62"/>
        <v>1575</v>
      </c>
      <c r="AG156" s="46">
        <f t="shared" si="62"/>
        <v>1575</v>
      </c>
      <c r="AH156" s="46">
        <f t="shared" si="62"/>
        <v>1575</v>
      </c>
      <c r="AI156" s="46">
        <f t="shared" si="62"/>
        <v>1575</v>
      </c>
      <c r="AJ156" s="46">
        <f t="shared" si="62"/>
        <v>1575</v>
      </c>
      <c r="AK156" s="46">
        <f t="shared" si="62"/>
        <v>1575</v>
      </c>
      <c r="AL156" s="46">
        <f t="shared" si="62"/>
        <v>1575</v>
      </c>
      <c r="AM156" s="46">
        <f t="shared" si="62"/>
        <v>1575</v>
      </c>
    </row>
    <row r="157" spans="2:39" x14ac:dyDescent="0.25">
      <c r="B157" t="str">
        <f t="shared" si="43"/>
        <v>Materia Prima 20</v>
      </c>
      <c r="C157" s="50">
        <v>0.21</v>
      </c>
      <c r="D157" s="46">
        <f t="shared" ref="D157:AM157" si="63">+D111*$C157</f>
        <v>7350</v>
      </c>
      <c r="E157" s="46">
        <f t="shared" si="63"/>
        <v>3675</v>
      </c>
      <c r="F157" s="46">
        <f t="shared" si="63"/>
        <v>3675</v>
      </c>
      <c r="G157" s="46">
        <f t="shared" si="63"/>
        <v>3675</v>
      </c>
      <c r="H157" s="46">
        <f t="shared" si="63"/>
        <v>3675</v>
      </c>
      <c r="I157" s="46">
        <f t="shared" si="63"/>
        <v>3675</v>
      </c>
      <c r="J157" s="46">
        <f t="shared" si="63"/>
        <v>3675</v>
      </c>
      <c r="K157" s="46">
        <f t="shared" si="63"/>
        <v>3675</v>
      </c>
      <c r="L157" s="46">
        <f t="shared" si="63"/>
        <v>3675</v>
      </c>
      <c r="M157" s="46">
        <f t="shared" si="63"/>
        <v>3675</v>
      </c>
      <c r="N157" s="46">
        <f t="shared" si="63"/>
        <v>3675</v>
      </c>
      <c r="O157" s="46">
        <f t="shared" si="63"/>
        <v>3675</v>
      </c>
      <c r="P157" s="46">
        <f t="shared" si="63"/>
        <v>3675</v>
      </c>
      <c r="Q157" s="46">
        <f t="shared" si="63"/>
        <v>3675</v>
      </c>
      <c r="R157" s="46">
        <f t="shared" si="63"/>
        <v>3675</v>
      </c>
      <c r="S157" s="46">
        <f t="shared" si="63"/>
        <v>3675</v>
      </c>
      <c r="T157" s="46">
        <f t="shared" si="63"/>
        <v>3675</v>
      </c>
      <c r="U157" s="46">
        <f t="shared" si="63"/>
        <v>3675</v>
      </c>
      <c r="V157" s="46">
        <f t="shared" si="63"/>
        <v>3675</v>
      </c>
      <c r="W157" s="46">
        <f t="shared" si="63"/>
        <v>3675</v>
      </c>
      <c r="X157" s="46">
        <f t="shared" si="63"/>
        <v>3675</v>
      </c>
      <c r="Y157" s="46">
        <f t="shared" si="63"/>
        <v>3675</v>
      </c>
      <c r="Z157" s="46">
        <f t="shared" si="63"/>
        <v>3675</v>
      </c>
      <c r="AA157" s="46">
        <f t="shared" si="63"/>
        <v>3675</v>
      </c>
      <c r="AB157" s="46">
        <f t="shared" si="63"/>
        <v>3675</v>
      </c>
      <c r="AC157" s="46">
        <f t="shared" si="63"/>
        <v>3675</v>
      </c>
      <c r="AD157" s="46">
        <f t="shared" si="63"/>
        <v>3675</v>
      </c>
      <c r="AE157" s="46">
        <f t="shared" si="63"/>
        <v>3675</v>
      </c>
      <c r="AF157" s="46">
        <f t="shared" si="63"/>
        <v>3675</v>
      </c>
      <c r="AG157" s="46">
        <f t="shared" si="63"/>
        <v>3675</v>
      </c>
      <c r="AH157" s="46">
        <f t="shared" si="63"/>
        <v>3675</v>
      </c>
      <c r="AI157" s="46">
        <f t="shared" si="63"/>
        <v>3675</v>
      </c>
      <c r="AJ157" s="46">
        <f t="shared" si="63"/>
        <v>3675</v>
      </c>
      <c r="AK157" s="46">
        <f t="shared" si="63"/>
        <v>3675</v>
      </c>
      <c r="AL157" s="46">
        <f t="shared" si="63"/>
        <v>3675</v>
      </c>
      <c r="AM157" s="46">
        <f t="shared" si="63"/>
        <v>3675</v>
      </c>
    </row>
    <row r="158" spans="2:39" s="63" customFormat="1" x14ac:dyDescent="0.25">
      <c r="B158" s="63" t="s">
        <v>175</v>
      </c>
      <c r="D158" s="64">
        <f>SUM(D138:D157)</f>
        <v>43402.5</v>
      </c>
      <c r="E158" s="64">
        <f t="shared" ref="E158:AM158" si="64">SUM(E138:E157)</f>
        <v>19107.5</v>
      </c>
      <c r="F158" s="64">
        <f t="shared" si="64"/>
        <v>19107.5</v>
      </c>
      <c r="G158" s="64">
        <f t="shared" si="64"/>
        <v>19107.5</v>
      </c>
      <c r="H158" s="64">
        <f t="shared" si="64"/>
        <v>19107.5</v>
      </c>
      <c r="I158" s="64">
        <f t="shared" si="64"/>
        <v>19107.5</v>
      </c>
      <c r="J158" s="64">
        <f t="shared" si="64"/>
        <v>19107.5</v>
      </c>
      <c r="K158" s="64">
        <f t="shared" si="64"/>
        <v>19107.5</v>
      </c>
      <c r="L158" s="64">
        <f t="shared" si="64"/>
        <v>19107.5</v>
      </c>
      <c r="M158" s="64">
        <f t="shared" si="64"/>
        <v>19107.5</v>
      </c>
      <c r="N158" s="64">
        <f t="shared" si="64"/>
        <v>19107.5</v>
      </c>
      <c r="O158" s="64">
        <f t="shared" si="64"/>
        <v>19107.5</v>
      </c>
      <c r="P158" s="64">
        <f t="shared" si="64"/>
        <v>19107.5</v>
      </c>
      <c r="Q158" s="64">
        <f t="shared" si="64"/>
        <v>19107.5</v>
      </c>
      <c r="R158" s="64">
        <f t="shared" si="64"/>
        <v>19107.5</v>
      </c>
      <c r="S158" s="64">
        <f t="shared" si="64"/>
        <v>19107.5</v>
      </c>
      <c r="T158" s="64">
        <f t="shared" si="64"/>
        <v>19107.5</v>
      </c>
      <c r="U158" s="64">
        <f t="shared" si="64"/>
        <v>19107.5</v>
      </c>
      <c r="V158" s="64">
        <f t="shared" si="64"/>
        <v>19107.5</v>
      </c>
      <c r="W158" s="64">
        <f t="shared" si="64"/>
        <v>19107.5</v>
      </c>
      <c r="X158" s="64">
        <f t="shared" si="64"/>
        <v>19107.5</v>
      </c>
      <c r="Y158" s="64">
        <f t="shared" si="64"/>
        <v>19107.5</v>
      </c>
      <c r="Z158" s="64">
        <f t="shared" si="64"/>
        <v>19107.5</v>
      </c>
      <c r="AA158" s="64">
        <f t="shared" si="64"/>
        <v>19107.5</v>
      </c>
      <c r="AB158" s="64">
        <f t="shared" si="64"/>
        <v>19107.5</v>
      </c>
      <c r="AC158" s="64">
        <f t="shared" si="64"/>
        <v>19107.5</v>
      </c>
      <c r="AD158" s="64">
        <f t="shared" si="64"/>
        <v>19107.5</v>
      </c>
      <c r="AE158" s="64">
        <f t="shared" si="64"/>
        <v>19107.5</v>
      </c>
      <c r="AF158" s="64">
        <f t="shared" si="64"/>
        <v>19107.5</v>
      </c>
      <c r="AG158" s="64">
        <f t="shared" si="64"/>
        <v>19107.5</v>
      </c>
      <c r="AH158" s="64">
        <f t="shared" si="64"/>
        <v>19107.5</v>
      </c>
      <c r="AI158" s="64">
        <f t="shared" si="64"/>
        <v>19107.5</v>
      </c>
      <c r="AJ158" s="64">
        <f t="shared" si="64"/>
        <v>19107.5</v>
      </c>
      <c r="AK158" s="64">
        <f t="shared" si="64"/>
        <v>19107.5</v>
      </c>
      <c r="AL158" s="64">
        <f t="shared" si="64"/>
        <v>19107.5</v>
      </c>
      <c r="AM158" s="64">
        <f t="shared" si="64"/>
        <v>19107.5</v>
      </c>
    </row>
    <row r="160" spans="2:39" x14ac:dyDescent="0.25">
      <c r="B160" s="20" t="s">
        <v>209</v>
      </c>
      <c r="C160" s="39" t="s">
        <v>149</v>
      </c>
      <c r="D160" s="33">
        <f>+D3</f>
        <v>41640</v>
      </c>
      <c r="E160" s="33">
        <f t="shared" ref="E160:H160" si="65">+E3</f>
        <v>41698</v>
      </c>
      <c r="F160" s="33">
        <f t="shared" si="65"/>
        <v>41729</v>
      </c>
      <c r="G160" s="33">
        <f t="shared" si="65"/>
        <v>41759</v>
      </c>
      <c r="H160" s="33">
        <f t="shared" si="65"/>
        <v>41790</v>
      </c>
      <c r="I160" s="33">
        <f t="shared" ref="I160:AM160" si="66">+I3</f>
        <v>41820</v>
      </c>
      <c r="J160" s="33">
        <f t="shared" si="66"/>
        <v>41851</v>
      </c>
      <c r="K160" s="33">
        <f t="shared" si="66"/>
        <v>41882</v>
      </c>
      <c r="L160" s="33">
        <f t="shared" si="66"/>
        <v>41912</v>
      </c>
      <c r="M160" s="33">
        <f t="shared" si="66"/>
        <v>41943</v>
      </c>
      <c r="N160" s="33">
        <f t="shared" si="66"/>
        <v>41973</v>
      </c>
      <c r="O160" s="33">
        <f t="shared" si="66"/>
        <v>42004</v>
      </c>
      <c r="P160" s="33">
        <f t="shared" si="66"/>
        <v>42035</v>
      </c>
      <c r="Q160" s="33">
        <f t="shared" si="66"/>
        <v>42063</v>
      </c>
      <c r="R160" s="33">
        <f t="shared" si="66"/>
        <v>42094</v>
      </c>
      <c r="S160" s="33">
        <f t="shared" si="66"/>
        <v>42124</v>
      </c>
      <c r="T160" s="33">
        <f t="shared" si="66"/>
        <v>42155</v>
      </c>
      <c r="U160" s="33">
        <f t="shared" si="66"/>
        <v>42185</v>
      </c>
      <c r="V160" s="33">
        <f t="shared" si="66"/>
        <v>42216</v>
      </c>
      <c r="W160" s="33">
        <f t="shared" si="66"/>
        <v>42247</v>
      </c>
      <c r="X160" s="33">
        <f t="shared" si="66"/>
        <v>42277</v>
      </c>
      <c r="Y160" s="33">
        <f t="shared" si="66"/>
        <v>42308</v>
      </c>
      <c r="Z160" s="33">
        <f t="shared" si="66"/>
        <v>42338</v>
      </c>
      <c r="AA160" s="33">
        <f t="shared" si="66"/>
        <v>42369</v>
      </c>
      <c r="AB160" s="33">
        <f t="shared" si="66"/>
        <v>42400</v>
      </c>
      <c r="AC160" s="33">
        <f t="shared" si="66"/>
        <v>42429</v>
      </c>
      <c r="AD160" s="33">
        <f t="shared" si="66"/>
        <v>42460</v>
      </c>
      <c r="AE160" s="33">
        <f t="shared" si="66"/>
        <v>42490</v>
      </c>
      <c r="AF160" s="33">
        <f t="shared" si="66"/>
        <v>42521</v>
      </c>
      <c r="AG160" s="33">
        <f t="shared" si="66"/>
        <v>42551</v>
      </c>
      <c r="AH160" s="33">
        <f t="shared" si="66"/>
        <v>42582</v>
      </c>
      <c r="AI160" s="33">
        <f t="shared" si="66"/>
        <v>42613</v>
      </c>
      <c r="AJ160" s="33">
        <f t="shared" si="66"/>
        <v>42643</v>
      </c>
      <c r="AK160" s="33">
        <f t="shared" si="66"/>
        <v>42674</v>
      </c>
      <c r="AL160" s="33">
        <f t="shared" si="66"/>
        <v>42704</v>
      </c>
      <c r="AM160" s="33">
        <f t="shared" si="66"/>
        <v>42735</v>
      </c>
    </row>
    <row r="161" spans="2:39" x14ac:dyDescent="0.25">
      <c r="B161" t="str">
        <f>+B4</f>
        <v>Materia Prima 1</v>
      </c>
      <c r="C161" s="42">
        <v>0</v>
      </c>
      <c r="D161" s="46">
        <f t="shared" ref="D161:D180" si="67">+IF($C161=0,0,(D92+D138))</f>
        <v>0</v>
      </c>
      <c r="E161" s="46">
        <f t="shared" ref="E161:E180" si="68">+IF($C161=0,0,IF($C161=30,(E92+E138),(SUM(D92:E92)+SUM(D138:E138))))</f>
        <v>0</v>
      </c>
      <c r="F161" s="46">
        <f t="shared" ref="F161:F180" si="69">+IF($C161=0,0,IF($C161=30,(F92+F138),IF($C161=60,(SUM(E92:F92)+SUM(E138:F138)),(SUM(D92:F92)+SUM(D138:F138)))))</f>
        <v>0</v>
      </c>
      <c r="G161" s="46">
        <f t="shared" ref="G161:G180" si="70">+IF($C161=0,0,IF($C161=30,(G92+G138),IF($C161=60,(SUM(F92:G92)+SUM(F138:G138)),(SUM(E92:G92)+SUM(E138:G138)))))</f>
        <v>0</v>
      </c>
      <c r="H161" s="46">
        <f t="shared" ref="H161:H180" si="71">+IF($C161=0,0,IF($C161=30,(H92+H138),IF($C161=60,(SUM(G92:H92)+SUM(G138:H138)),(SUM(F92:H92)+SUM(F138:H138)))))</f>
        <v>0</v>
      </c>
      <c r="I161" s="46">
        <f t="shared" ref="I161:I180" si="72">+IF($C161=0,0,IF($C161=30,(I92+I138),IF($C161=60,(SUM(H92:I92)+SUM(H138:I138)),(SUM(G92:I92)+SUM(G138:I138)))))</f>
        <v>0</v>
      </c>
      <c r="J161" s="46">
        <f t="shared" ref="J161:J180" si="73">+IF($C161=0,0,IF($C161=30,(J92+J138),IF($C161=60,(SUM(I92:J92)+SUM(I138:J138)),(SUM(H92:J92)+SUM(H138:J138)))))</f>
        <v>0</v>
      </c>
      <c r="K161" s="46">
        <f t="shared" ref="K161:K180" si="74">+IF($C161=0,0,IF($C161=30,(K92+K138),IF($C161=60,(SUM(J92:K92)+SUM(J138:K138)),(SUM(I92:K92)+SUM(I138:K138)))))</f>
        <v>0</v>
      </c>
      <c r="L161" s="46">
        <f t="shared" ref="L161:L180" si="75">+IF($C161=0,0,IF($C161=30,(L92+L138),IF($C161=60,(SUM(K92:L92)+SUM(K138:L138)),(SUM(J92:L92)+SUM(J138:L138)))))</f>
        <v>0</v>
      </c>
      <c r="M161" s="46">
        <f t="shared" ref="M161:M180" si="76">+IF($C161=0,0,IF($C161=30,(M92+M138),IF($C161=60,(SUM(L92:M92)+SUM(L138:M138)),(SUM(K92:M92)+SUM(K138:M138)))))</f>
        <v>0</v>
      </c>
      <c r="N161" s="46">
        <f t="shared" ref="N161:N180" si="77">+IF($C161=0,0,IF($C161=30,(N92+N138),IF($C161=60,(SUM(M92:N92)+SUM(M138:N138)),(SUM(L92:N92)+SUM(L138:N138)))))</f>
        <v>0</v>
      </c>
      <c r="O161" s="46">
        <f t="shared" ref="O161:O180" si="78">+IF($C161=0,0,IF($C161=30,(O92+O138),IF($C161=60,(SUM(N92:O92)+SUM(N138:O138)),(SUM(M92:O92)+SUM(M138:O138)))))</f>
        <v>0</v>
      </c>
      <c r="P161" s="46">
        <f t="shared" ref="P161:P180" si="79">+IF($C161=0,0,IF($C161=30,(P92+P138),IF($C161=60,(SUM(O92:P92)+SUM(O138:P138)),(SUM(N92:P92)+SUM(N138:P138)))))</f>
        <v>0</v>
      </c>
      <c r="Q161" s="46">
        <f t="shared" ref="Q161:Q180" si="80">+IF($C161=0,0,IF($C161=30,(Q92+Q138),IF($C161=60,(SUM(P92:Q92)+SUM(P138:Q138)),(SUM(O92:Q92)+SUM(O138:Q138)))))</f>
        <v>0</v>
      </c>
      <c r="R161" s="46">
        <f t="shared" ref="R161:R180" si="81">+IF($C161=0,0,IF($C161=30,(R92+R138),IF($C161=60,(SUM(Q92:R92)+SUM(Q138:R138)),(SUM(P92:R92)+SUM(P138:R138)))))</f>
        <v>0</v>
      </c>
      <c r="S161" s="46">
        <f t="shared" ref="S161:S180" si="82">+IF($C161=0,0,IF($C161=30,(S92+S138),IF($C161=60,(SUM(R92:S92)+SUM(R138:S138)),(SUM(Q92:S92)+SUM(Q138:S138)))))</f>
        <v>0</v>
      </c>
      <c r="T161" s="46">
        <f t="shared" ref="T161:T180" si="83">+IF($C161=0,0,IF($C161=30,(T92+T138),IF($C161=60,(SUM(S92:T92)+SUM(S138:T138)),(SUM(R92:T92)+SUM(R138:T138)))))</f>
        <v>0</v>
      </c>
      <c r="U161" s="46">
        <f t="shared" ref="U161:U180" si="84">+IF($C161=0,0,IF($C161=30,(U92+U138),IF($C161=60,(SUM(T92:U92)+SUM(T138:U138)),(SUM(S92:U92)+SUM(S138:U138)))))</f>
        <v>0</v>
      </c>
      <c r="V161" s="46">
        <f t="shared" ref="V161:V180" si="85">+IF($C161=0,0,IF($C161=30,(V92+V138),IF($C161=60,(SUM(U92:V92)+SUM(U138:V138)),(SUM(T92:V92)+SUM(T138:V138)))))</f>
        <v>0</v>
      </c>
      <c r="W161" s="46">
        <f t="shared" ref="W161:W180" si="86">+IF($C161=0,0,IF($C161=30,(W92+W138),IF($C161=60,(SUM(V92:W92)+SUM(V138:W138)),(SUM(U92:W92)+SUM(U138:W138)))))</f>
        <v>0</v>
      </c>
      <c r="X161" s="46">
        <f t="shared" ref="X161:X180" si="87">+IF($C161=0,0,IF($C161=30,(X92+X138),IF($C161=60,(SUM(W92:X92)+SUM(W138:X138)),(SUM(V92:X92)+SUM(V138:X138)))))</f>
        <v>0</v>
      </c>
      <c r="Y161" s="46">
        <f t="shared" ref="Y161:Y180" si="88">+IF($C161=0,0,IF($C161=30,(Y92+Y138),IF($C161=60,(SUM(X92:Y92)+SUM(X138:Y138)),(SUM(W92:Y92)+SUM(W138:Y138)))))</f>
        <v>0</v>
      </c>
      <c r="Z161" s="46">
        <f t="shared" ref="Z161:Z180" si="89">+IF($C161=0,0,IF($C161=30,(Z92+Z138),IF($C161=60,(SUM(Y92:Z92)+SUM(Y138:Z138)),(SUM(X92:Z92)+SUM(X138:Z138)))))</f>
        <v>0</v>
      </c>
      <c r="AA161" s="46">
        <f t="shared" ref="AA161:AA180" si="90">+IF($C161=0,0,IF($C161=30,(AA92+AA138),IF($C161=60,(SUM(Z92:AA92)+SUM(Z138:AA138)),(SUM(Y92:AA92)+SUM(Y138:AA138)))))</f>
        <v>0</v>
      </c>
      <c r="AB161" s="46">
        <f t="shared" ref="AB161:AB180" si="91">+IF($C161=0,0,IF($C161=30,(AB92+AB138),IF($C161=60,(SUM(AA92:AB92)+SUM(AA138:AB138)),(SUM(Z92:AB92)+SUM(Z138:AB138)))))</f>
        <v>0</v>
      </c>
      <c r="AC161" s="46">
        <f t="shared" ref="AC161:AC180" si="92">+IF($C161=0,0,IF($C161=30,(AC92+AC138),IF($C161=60,(SUM(AB92:AC92)+SUM(AB138:AC138)),(SUM(AA92:AC92)+SUM(AA138:AC138)))))</f>
        <v>0</v>
      </c>
      <c r="AD161" s="46">
        <f t="shared" ref="AD161:AD180" si="93">+IF($C161=0,0,IF($C161=30,(AD92+AD138),IF($C161=60,(SUM(AC92:AD92)+SUM(AC138:AD138)),(SUM(AB92:AD92)+SUM(AB138:AD138)))))</f>
        <v>0</v>
      </c>
      <c r="AE161" s="46">
        <f t="shared" ref="AE161:AE180" si="94">+IF($C161=0,0,IF($C161=30,(AE92+AE138),IF($C161=60,(SUM(AD92:AE92)+SUM(AD138:AE138)),(SUM(AC92:AE92)+SUM(AC138:AE138)))))</f>
        <v>0</v>
      </c>
      <c r="AF161" s="46">
        <f t="shared" ref="AF161:AF180" si="95">+IF($C161=0,0,IF($C161=30,(AF92+AF138),IF($C161=60,(SUM(AE92:AF92)+SUM(AE138:AF138)),(SUM(AD92:AF92)+SUM(AD138:AF138)))))</f>
        <v>0</v>
      </c>
      <c r="AG161" s="46">
        <f t="shared" ref="AG161:AG180" si="96">+IF($C161=0,0,IF($C161=30,(AG92+AG138),IF($C161=60,(SUM(AF92:AG92)+SUM(AF138:AG138)),(SUM(AE92:AG92)+SUM(AE138:AG138)))))</f>
        <v>0</v>
      </c>
      <c r="AH161" s="46">
        <f t="shared" ref="AH161:AH180" si="97">+IF($C161=0,0,IF($C161=30,(AH92+AH138),IF($C161=60,(SUM(AG92:AH92)+SUM(AG138:AH138)),(SUM(AF92:AH92)+SUM(AF138:AH138)))))</f>
        <v>0</v>
      </c>
      <c r="AI161" s="46">
        <f t="shared" ref="AI161:AI180" si="98">+IF($C161=0,0,IF($C161=30,(AI92+AI138),IF($C161=60,(SUM(AH92:AI92)+SUM(AH138:AI138)),(SUM(AG92:AI92)+SUM(AG138:AI138)))))</f>
        <v>0</v>
      </c>
      <c r="AJ161" s="46">
        <f t="shared" ref="AJ161:AJ180" si="99">+IF($C161=0,0,IF($C161=30,(AJ92+AJ138),IF($C161=60,(SUM(AI92:AJ92)+SUM(AI138:AJ138)),(SUM(AH92:AJ92)+SUM(AH138:AJ138)))))</f>
        <v>0</v>
      </c>
      <c r="AK161" s="46">
        <f t="shared" ref="AK161:AK180" si="100">+IF($C161=0,0,IF($C161=30,(AK92+AK138),IF($C161=60,(SUM(AJ92:AK92)+SUM(AJ138:AK138)),(SUM(AI92:AK92)+SUM(AI138:AK138)))))</f>
        <v>0</v>
      </c>
      <c r="AL161" s="46">
        <f t="shared" ref="AL161:AL180" si="101">+IF($C161=0,0,IF($C161=30,(AL92+AL138),IF($C161=60,(SUM(AK92:AL92)+SUM(AK138:AL138)),(SUM(AJ92:AL92)+SUM(AJ138:AL138)))))</f>
        <v>0</v>
      </c>
      <c r="AM161" s="46">
        <f t="shared" ref="AM161:AM180" si="102">+IF($C161=0,0,IF($C161=30,(AM92+AM138),IF($C161=60,(SUM(AL92:AM92)+SUM(AL138:AM138)),(SUM(AK92:AM92)+SUM(AK138:AM138)))))</f>
        <v>0</v>
      </c>
    </row>
    <row r="162" spans="2:39" x14ac:dyDescent="0.25">
      <c r="B162" t="str">
        <f t="shared" ref="B162:B180" si="103">+B5</f>
        <v>Materia Prima 2</v>
      </c>
      <c r="C162" s="42">
        <v>90</v>
      </c>
      <c r="D162" s="46">
        <f t="shared" si="67"/>
        <v>14520</v>
      </c>
      <c r="E162" s="46">
        <f t="shared" si="68"/>
        <v>21780</v>
      </c>
      <c r="F162" s="46">
        <f t="shared" si="69"/>
        <v>29040</v>
      </c>
      <c r="G162" s="46">
        <f t="shared" si="70"/>
        <v>21780</v>
      </c>
      <c r="H162" s="46">
        <f t="shared" si="71"/>
        <v>21780</v>
      </c>
      <c r="I162" s="46">
        <f t="shared" si="72"/>
        <v>21780</v>
      </c>
      <c r="J162" s="46">
        <f t="shared" si="73"/>
        <v>21780</v>
      </c>
      <c r="K162" s="46">
        <f t="shared" si="74"/>
        <v>21780</v>
      </c>
      <c r="L162" s="46">
        <f t="shared" si="75"/>
        <v>21780</v>
      </c>
      <c r="M162" s="46">
        <f t="shared" si="76"/>
        <v>21780</v>
      </c>
      <c r="N162" s="46">
        <f t="shared" si="77"/>
        <v>21780</v>
      </c>
      <c r="O162" s="46">
        <f t="shared" si="78"/>
        <v>21780</v>
      </c>
      <c r="P162" s="46">
        <f t="shared" si="79"/>
        <v>21780</v>
      </c>
      <c r="Q162" s="46">
        <f t="shared" si="80"/>
        <v>21780</v>
      </c>
      <c r="R162" s="46">
        <f t="shared" si="81"/>
        <v>21780</v>
      </c>
      <c r="S162" s="46">
        <f t="shared" si="82"/>
        <v>21780</v>
      </c>
      <c r="T162" s="46">
        <f t="shared" si="83"/>
        <v>21780</v>
      </c>
      <c r="U162" s="46">
        <f t="shared" si="84"/>
        <v>21780</v>
      </c>
      <c r="V162" s="46">
        <f t="shared" si="85"/>
        <v>21780</v>
      </c>
      <c r="W162" s="46">
        <f t="shared" si="86"/>
        <v>21780</v>
      </c>
      <c r="X162" s="46">
        <f t="shared" si="87"/>
        <v>21780</v>
      </c>
      <c r="Y162" s="46">
        <f t="shared" si="88"/>
        <v>21780</v>
      </c>
      <c r="Z162" s="46">
        <f t="shared" si="89"/>
        <v>21780</v>
      </c>
      <c r="AA162" s="46">
        <f t="shared" si="90"/>
        <v>21780</v>
      </c>
      <c r="AB162" s="46">
        <f t="shared" si="91"/>
        <v>21780</v>
      </c>
      <c r="AC162" s="46">
        <f t="shared" si="92"/>
        <v>21780</v>
      </c>
      <c r="AD162" s="46">
        <f t="shared" si="93"/>
        <v>21780</v>
      </c>
      <c r="AE162" s="46">
        <f t="shared" si="94"/>
        <v>21780</v>
      </c>
      <c r="AF162" s="46">
        <f t="shared" si="95"/>
        <v>21780</v>
      </c>
      <c r="AG162" s="46">
        <f t="shared" si="96"/>
        <v>21780</v>
      </c>
      <c r="AH162" s="46">
        <f t="shared" si="97"/>
        <v>21780</v>
      </c>
      <c r="AI162" s="46">
        <f t="shared" si="98"/>
        <v>21780</v>
      </c>
      <c r="AJ162" s="46">
        <f t="shared" si="99"/>
        <v>21780</v>
      </c>
      <c r="AK162" s="46">
        <f t="shared" si="100"/>
        <v>21780</v>
      </c>
      <c r="AL162" s="46">
        <f t="shared" si="101"/>
        <v>21780</v>
      </c>
      <c r="AM162" s="46">
        <f t="shared" si="102"/>
        <v>21780</v>
      </c>
    </row>
    <row r="163" spans="2:39" x14ac:dyDescent="0.25">
      <c r="B163" t="str">
        <f t="shared" si="103"/>
        <v>Materia Prima 3</v>
      </c>
      <c r="C163" s="42">
        <v>90</v>
      </c>
      <c r="D163" s="46">
        <f t="shared" si="67"/>
        <v>23100</v>
      </c>
      <c r="E163" s="46">
        <f t="shared" si="68"/>
        <v>34650</v>
      </c>
      <c r="F163" s="46">
        <f t="shared" si="69"/>
        <v>46200</v>
      </c>
      <c r="G163" s="46">
        <f t="shared" si="70"/>
        <v>34650</v>
      </c>
      <c r="H163" s="46">
        <f t="shared" si="71"/>
        <v>34650</v>
      </c>
      <c r="I163" s="46">
        <f t="shared" si="72"/>
        <v>34650</v>
      </c>
      <c r="J163" s="46">
        <f t="shared" si="73"/>
        <v>34650</v>
      </c>
      <c r="K163" s="46">
        <f t="shared" si="74"/>
        <v>34650</v>
      </c>
      <c r="L163" s="46">
        <f t="shared" si="75"/>
        <v>34650</v>
      </c>
      <c r="M163" s="46">
        <f t="shared" si="76"/>
        <v>34650</v>
      </c>
      <c r="N163" s="46">
        <f t="shared" si="77"/>
        <v>34650</v>
      </c>
      <c r="O163" s="46">
        <f t="shared" si="78"/>
        <v>34650</v>
      </c>
      <c r="P163" s="46">
        <f t="shared" si="79"/>
        <v>34650</v>
      </c>
      <c r="Q163" s="46">
        <f t="shared" si="80"/>
        <v>34650</v>
      </c>
      <c r="R163" s="46">
        <f t="shared" si="81"/>
        <v>34650</v>
      </c>
      <c r="S163" s="46">
        <f t="shared" si="82"/>
        <v>34650</v>
      </c>
      <c r="T163" s="46">
        <f t="shared" si="83"/>
        <v>34650</v>
      </c>
      <c r="U163" s="46">
        <f t="shared" si="84"/>
        <v>34650</v>
      </c>
      <c r="V163" s="46">
        <f t="shared" si="85"/>
        <v>34650</v>
      </c>
      <c r="W163" s="46">
        <f t="shared" si="86"/>
        <v>34650</v>
      </c>
      <c r="X163" s="46">
        <f t="shared" si="87"/>
        <v>34650</v>
      </c>
      <c r="Y163" s="46">
        <f t="shared" si="88"/>
        <v>34650</v>
      </c>
      <c r="Z163" s="46">
        <f t="shared" si="89"/>
        <v>34650</v>
      </c>
      <c r="AA163" s="46">
        <f t="shared" si="90"/>
        <v>34650</v>
      </c>
      <c r="AB163" s="46">
        <f t="shared" si="91"/>
        <v>34650</v>
      </c>
      <c r="AC163" s="46">
        <f t="shared" si="92"/>
        <v>34650</v>
      </c>
      <c r="AD163" s="46">
        <f t="shared" si="93"/>
        <v>34650</v>
      </c>
      <c r="AE163" s="46">
        <f t="shared" si="94"/>
        <v>34650</v>
      </c>
      <c r="AF163" s="46">
        <f t="shared" si="95"/>
        <v>34650</v>
      </c>
      <c r="AG163" s="46">
        <f t="shared" si="96"/>
        <v>34650</v>
      </c>
      <c r="AH163" s="46">
        <f t="shared" si="97"/>
        <v>34650</v>
      </c>
      <c r="AI163" s="46">
        <f t="shared" si="98"/>
        <v>34650</v>
      </c>
      <c r="AJ163" s="46">
        <f t="shared" si="99"/>
        <v>34650</v>
      </c>
      <c r="AK163" s="46">
        <f t="shared" si="100"/>
        <v>34650</v>
      </c>
      <c r="AL163" s="46">
        <f t="shared" si="101"/>
        <v>34650</v>
      </c>
      <c r="AM163" s="46">
        <f t="shared" si="102"/>
        <v>34650</v>
      </c>
    </row>
    <row r="164" spans="2:39" x14ac:dyDescent="0.25">
      <c r="B164" t="str">
        <f t="shared" si="103"/>
        <v>Materia Prima 4</v>
      </c>
      <c r="C164" s="42">
        <v>30</v>
      </c>
      <c r="D164" s="46">
        <f t="shared" si="67"/>
        <v>14560</v>
      </c>
      <c r="E164" s="46">
        <f t="shared" si="68"/>
        <v>7280</v>
      </c>
      <c r="F164" s="46">
        <f t="shared" si="69"/>
        <v>7280</v>
      </c>
      <c r="G164" s="46">
        <f t="shared" si="70"/>
        <v>7280</v>
      </c>
      <c r="H164" s="46">
        <f t="shared" si="71"/>
        <v>7280</v>
      </c>
      <c r="I164" s="46">
        <f t="shared" si="72"/>
        <v>7280</v>
      </c>
      <c r="J164" s="46">
        <f t="shared" si="73"/>
        <v>7280</v>
      </c>
      <c r="K164" s="46">
        <f t="shared" si="74"/>
        <v>7280</v>
      </c>
      <c r="L164" s="46">
        <f t="shared" si="75"/>
        <v>7280</v>
      </c>
      <c r="M164" s="46">
        <f t="shared" si="76"/>
        <v>7280</v>
      </c>
      <c r="N164" s="46">
        <f t="shared" si="77"/>
        <v>7280</v>
      </c>
      <c r="O164" s="46">
        <f t="shared" si="78"/>
        <v>7280</v>
      </c>
      <c r="P164" s="46">
        <f t="shared" si="79"/>
        <v>7280</v>
      </c>
      <c r="Q164" s="46">
        <f t="shared" si="80"/>
        <v>7280</v>
      </c>
      <c r="R164" s="46">
        <f t="shared" si="81"/>
        <v>7280</v>
      </c>
      <c r="S164" s="46">
        <f t="shared" si="82"/>
        <v>7280</v>
      </c>
      <c r="T164" s="46">
        <f t="shared" si="83"/>
        <v>7280</v>
      </c>
      <c r="U164" s="46">
        <f t="shared" si="84"/>
        <v>7280</v>
      </c>
      <c r="V164" s="46">
        <f t="shared" si="85"/>
        <v>7280</v>
      </c>
      <c r="W164" s="46">
        <f t="shared" si="86"/>
        <v>7280</v>
      </c>
      <c r="X164" s="46">
        <f t="shared" si="87"/>
        <v>7280</v>
      </c>
      <c r="Y164" s="46">
        <f t="shared" si="88"/>
        <v>7280</v>
      </c>
      <c r="Z164" s="46">
        <f t="shared" si="89"/>
        <v>7280</v>
      </c>
      <c r="AA164" s="46">
        <f t="shared" si="90"/>
        <v>7280</v>
      </c>
      <c r="AB164" s="46">
        <f t="shared" si="91"/>
        <v>7280</v>
      </c>
      <c r="AC164" s="46">
        <f t="shared" si="92"/>
        <v>7280</v>
      </c>
      <c r="AD164" s="46">
        <f t="shared" si="93"/>
        <v>7280</v>
      </c>
      <c r="AE164" s="46">
        <f t="shared" si="94"/>
        <v>7280</v>
      </c>
      <c r="AF164" s="46">
        <f t="shared" si="95"/>
        <v>7280</v>
      </c>
      <c r="AG164" s="46">
        <f t="shared" si="96"/>
        <v>7280</v>
      </c>
      <c r="AH164" s="46">
        <f t="shared" si="97"/>
        <v>7280</v>
      </c>
      <c r="AI164" s="46">
        <f t="shared" si="98"/>
        <v>7280</v>
      </c>
      <c r="AJ164" s="46">
        <f t="shared" si="99"/>
        <v>7280</v>
      </c>
      <c r="AK164" s="46">
        <f t="shared" si="100"/>
        <v>7280</v>
      </c>
      <c r="AL164" s="46">
        <f t="shared" si="101"/>
        <v>7280</v>
      </c>
      <c r="AM164" s="46">
        <f t="shared" si="102"/>
        <v>7280</v>
      </c>
    </row>
    <row r="165" spans="2:39" x14ac:dyDescent="0.25">
      <c r="B165" t="str">
        <f t="shared" si="103"/>
        <v>Materia Prima 5</v>
      </c>
      <c r="C165" s="42">
        <v>30</v>
      </c>
      <c r="D165" s="46">
        <f t="shared" si="67"/>
        <v>3630</v>
      </c>
      <c r="E165" s="46">
        <f t="shared" si="68"/>
        <v>1210</v>
      </c>
      <c r="F165" s="46">
        <f t="shared" si="69"/>
        <v>1210</v>
      </c>
      <c r="G165" s="46">
        <f t="shared" si="70"/>
        <v>1210</v>
      </c>
      <c r="H165" s="46">
        <f t="shared" si="71"/>
        <v>1210</v>
      </c>
      <c r="I165" s="46">
        <f t="shared" si="72"/>
        <v>1210</v>
      </c>
      <c r="J165" s="46">
        <f t="shared" si="73"/>
        <v>1210</v>
      </c>
      <c r="K165" s="46">
        <f t="shared" si="74"/>
        <v>1210</v>
      </c>
      <c r="L165" s="46">
        <f t="shared" si="75"/>
        <v>1210</v>
      </c>
      <c r="M165" s="46">
        <f t="shared" si="76"/>
        <v>1210</v>
      </c>
      <c r="N165" s="46">
        <f t="shared" si="77"/>
        <v>1210</v>
      </c>
      <c r="O165" s="46">
        <f t="shared" si="78"/>
        <v>1210</v>
      </c>
      <c r="P165" s="46">
        <f t="shared" si="79"/>
        <v>1210</v>
      </c>
      <c r="Q165" s="46">
        <f t="shared" si="80"/>
        <v>1210</v>
      </c>
      <c r="R165" s="46">
        <f t="shared" si="81"/>
        <v>1210</v>
      </c>
      <c r="S165" s="46">
        <f t="shared" si="82"/>
        <v>1210</v>
      </c>
      <c r="T165" s="46">
        <f t="shared" si="83"/>
        <v>1210</v>
      </c>
      <c r="U165" s="46">
        <f t="shared" si="84"/>
        <v>1210</v>
      </c>
      <c r="V165" s="46">
        <f t="shared" si="85"/>
        <v>1210</v>
      </c>
      <c r="W165" s="46">
        <f t="shared" si="86"/>
        <v>1210</v>
      </c>
      <c r="X165" s="46">
        <f t="shared" si="87"/>
        <v>1210</v>
      </c>
      <c r="Y165" s="46">
        <f t="shared" si="88"/>
        <v>1210</v>
      </c>
      <c r="Z165" s="46">
        <f t="shared" si="89"/>
        <v>1210</v>
      </c>
      <c r="AA165" s="46">
        <f t="shared" si="90"/>
        <v>1210</v>
      </c>
      <c r="AB165" s="46">
        <f t="shared" si="91"/>
        <v>1210</v>
      </c>
      <c r="AC165" s="46">
        <f t="shared" si="92"/>
        <v>1210</v>
      </c>
      <c r="AD165" s="46">
        <f t="shared" si="93"/>
        <v>1210</v>
      </c>
      <c r="AE165" s="46">
        <f t="shared" si="94"/>
        <v>1210</v>
      </c>
      <c r="AF165" s="46">
        <f t="shared" si="95"/>
        <v>1210</v>
      </c>
      <c r="AG165" s="46">
        <f t="shared" si="96"/>
        <v>1210</v>
      </c>
      <c r="AH165" s="46">
        <f t="shared" si="97"/>
        <v>1210</v>
      </c>
      <c r="AI165" s="46">
        <f t="shared" si="98"/>
        <v>1210</v>
      </c>
      <c r="AJ165" s="46">
        <f t="shared" si="99"/>
        <v>1210</v>
      </c>
      <c r="AK165" s="46">
        <f t="shared" si="100"/>
        <v>1210</v>
      </c>
      <c r="AL165" s="46">
        <f t="shared" si="101"/>
        <v>1210</v>
      </c>
      <c r="AM165" s="46">
        <f t="shared" si="102"/>
        <v>1210</v>
      </c>
    </row>
    <row r="166" spans="2:39" x14ac:dyDescent="0.25">
      <c r="B166" t="str">
        <f t="shared" si="103"/>
        <v>Materia Prima 6</v>
      </c>
      <c r="C166" s="42">
        <v>30</v>
      </c>
      <c r="D166" s="46">
        <f t="shared" si="67"/>
        <v>29700</v>
      </c>
      <c r="E166" s="46">
        <f t="shared" si="68"/>
        <v>9900</v>
      </c>
      <c r="F166" s="46">
        <f t="shared" si="69"/>
        <v>9900</v>
      </c>
      <c r="G166" s="46">
        <f t="shared" si="70"/>
        <v>9900</v>
      </c>
      <c r="H166" s="46">
        <f t="shared" si="71"/>
        <v>9900</v>
      </c>
      <c r="I166" s="46">
        <f t="shared" si="72"/>
        <v>9900</v>
      </c>
      <c r="J166" s="46">
        <f t="shared" si="73"/>
        <v>9900</v>
      </c>
      <c r="K166" s="46">
        <f t="shared" si="74"/>
        <v>9900</v>
      </c>
      <c r="L166" s="46">
        <f t="shared" si="75"/>
        <v>9900</v>
      </c>
      <c r="M166" s="46">
        <f t="shared" si="76"/>
        <v>9900</v>
      </c>
      <c r="N166" s="46">
        <f t="shared" si="77"/>
        <v>9900</v>
      </c>
      <c r="O166" s="46">
        <f t="shared" si="78"/>
        <v>9900</v>
      </c>
      <c r="P166" s="46">
        <f t="shared" si="79"/>
        <v>9900</v>
      </c>
      <c r="Q166" s="46">
        <f t="shared" si="80"/>
        <v>9900</v>
      </c>
      <c r="R166" s="46">
        <f t="shared" si="81"/>
        <v>9900</v>
      </c>
      <c r="S166" s="46">
        <f t="shared" si="82"/>
        <v>9900</v>
      </c>
      <c r="T166" s="46">
        <f t="shared" si="83"/>
        <v>9900</v>
      </c>
      <c r="U166" s="46">
        <f t="shared" si="84"/>
        <v>9900</v>
      </c>
      <c r="V166" s="46">
        <f t="shared" si="85"/>
        <v>9900</v>
      </c>
      <c r="W166" s="46">
        <f t="shared" si="86"/>
        <v>9900</v>
      </c>
      <c r="X166" s="46">
        <f t="shared" si="87"/>
        <v>9900</v>
      </c>
      <c r="Y166" s="46">
        <f t="shared" si="88"/>
        <v>9900</v>
      </c>
      <c r="Z166" s="46">
        <f t="shared" si="89"/>
        <v>9900</v>
      </c>
      <c r="AA166" s="46">
        <f t="shared" si="90"/>
        <v>9900</v>
      </c>
      <c r="AB166" s="46">
        <f t="shared" si="91"/>
        <v>9900</v>
      </c>
      <c r="AC166" s="46">
        <f t="shared" si="92"/>
        <v>9900</v>
      </c>
      <c r="AD166" s="46">
        <f t="shared" si="93"/>
        <v>9900</v>
      </c>
      <c r="AE166" s="46">
        <f t="shared" si="94"/>
        <v>9900</v>
      </c>
      <c r="AF166" s="46">
        <f t="shared" si="95"/>
        <v>9900</v>
      </c>
      <c r="AG166" s="46">
        <f t="shared" si="96"/>
        <v>9900</v>
      </c>
      <c r="AH166" s="46">
        <f t="shared" si="97"/>
        <v>9900</v>
      </c>
      <c r="AI166" s="46">
        <f t="shared" si="98"/>
        <v>9900</v>
      </c>
      <c r="AJ166" s="46">
        <f t="shared" si="99"/>
        <v>9900</v>
      </c>
      <c r="AK166" s="46">
        <f t="shared" si="100"/>
        <v>9900</v>
      </c>
      <c r="AL166" s="46">
        <f t="shared" si="101"/>
        <v>9900</v>
      </c>
      <c r="AM166" s="46">
        <f t="shared" si="102"/>
        <v>9900</v>
      </c>
    </row>
    <row r="167" spans="2:39" x14ac:dyDescent="0.25">
      <c r="B167" t="str">
        <f t="shared" si="103"/>
        <v>Materia Prima 7</v>
      </c>
      <c r="C167" s="42">
        <v>30</v>
      </c>
      <c r="D167" s="46">
        <f t="shared" si="67"/>
        <v>43680</v>
      </c>
      <c r="E167" s="46">
        <f t="shared" si="68"/>
        <v>14560</v>
      </c>
      <c r="F167" s="46">
        <f t="shared" si="69"/>
        <v>14560</v>
      </c>
      <c r="G167" s="46">
        <f t="shared" si="70"/>
        <v>14560</v>
      </c>
      <c r="H167" s="46">
        <f t="shared" si="71"/>
        <v>14560</v>
      </c>
      <c r="I167" s="46">
        <f t="shared" si="72"/>
        <v>14560</v>
      </c>
      <c r="J167" s="46">
        <f t="shared" si="73"/>
        <v>14560</v>
      </c>
      <c r="K167" s="46">
        <f t="shared" si="74"/>
        <v>14560</v>
      </c>
      <c r="L167" s="46">
        <f t="shared" si="75"/>
        <v>14560</v>
      </c>
      <c r="M167" s="46">
        <f t="shared" si="76"/>
        <v>14560</v>
      </c>
      <c r="N167" s="46">
        <f t="shared" si="77"/>
        <v>14560</v>
      </c>
      <c r="O167" s="46">
        <f t="shared" si="78"/>
        <v>14560</v>
      </c>
      <c r="P167" s="46">
        <f t="shared" si="79"/>
        <v>14560</v>
      </c>
      <c r="Q167" s="46">
        <f t="shared" si="80"/>
        <v>14560</v>
      </c>
      <c r="R167" s="46">
        <f t="shared" si="81"/>
        <v>14560</v>
      </c>
      <c r="S167" s="46">
        <f t="shared" si="82"/>
        <v>14560</v>
      </c>
      <c r="T167" s="46">
        <f t="shared" si="83"/>
        <v>14560</v>
      </c>
      <c r="U167" s="46">
        <f t="shared" si="84"/>
        <v>14560</v>
      </c>
      <c r="V167" s="46">
        <f t="shared" si="85"/>
        <v>14560</v>
      </c>
      <c r="W167" s="46">
        <f t="shared" si="86"/>
        <v>14560</v>
      </c>
      <c r="X167" s="46">
        <f t="shared" si="87"/>
        <v>14560</v>
      </c>
      <c r="Y167" s="46">
        <f t="shared" si="88"/>
        <v>14560</v>
      </c>
      <c r="Z167" s="46">
        <f t="shared" si="89"/>
        <v>14560</v>
      </c>
      <c r="AA167" s="46">
        <f t="shared" si="90"/>
        <v>14560</v>
      </c>
      <c r="AB167" s="46">
        <f t="shared" si="91"/>
        <v>14560</v>
      </c>
      <c r="AC167" s="46">
        <f t="shared" si="92"/>
        <v>14560</v>
      </c>
      <c r="AD167" s="46">
        <f t="shared" si="93"/>
        <v>14560</v>
      </c>
      <c r="AE167" s="46">
        <f t="shared" si="94"/>
        <v>14560</v>
      </c>
      <c r="AF167" s="46">
        <f t="shared" si="95"/>
        <v>14560</v>
      </c>
      <c r="AG167" s="46">
        <f t="shared" si="96"/>
        <v>14560</v>
      </c>
      <c r="AH167" s="46">
        <f t="shared" si="97"/>
        <v>14560</v>
      </c>
      <c r="AI167" s="46">
        <f t="shared" si="98"/>
        <v>14560</v>
      </c>
      <c r="AJ167" s="46">
        <f t="shared" si="99"/>
        <v>14560</v>
      </c>
      <c r="AK167" s="46">
        <f t="shared" si="100"/>
        <v>14560</v>
      </c>
      <c r="AL167" s="46">
        <f t="shared" si="101"/>
        <v>14560</v>
      </c>
      <c r="AM167" s="46">
        <f t="shared" si="102"/>
        <v>14560</v>
      </c>
    </row>
    <row r="168" spans="2:39" x14ac:dyDescent="0.25">
      <c r="B168" t="str">
        <f t="shared" si="103"/>
        <v>Materia Prima 8</v>
      </c>
      <c r="C168" s="42">
        <v>0</v>
      </c>
      <c r="D168" s="46">
        <f t="shared" si="67"/>
        <v>0</v>
      </c>
      <c r="E168" s="46">
        <f t="shared" si="68"/>
        <v>0</v>
      </c>
      <c r="F168" s="46">
        <f t="shared" si="69"/>
        <v>0</v>
      </c>
      <c r="G168" s="46">
        <f t="shared" si="70"/>
        <v>0</v>
      </c>
      <c r="H168" s="46">
        <f t="shared" si="71"/>
        <v>0</v>
      </c>
      <c r="I168" s="46">
        <f t="shared" si="72"/>
        <v>0</v>
      </c>
      <c r="J168" s="46">
        <f t="shared" si="73"/>
        <v>0</v>
      </c>
      <c r="K168" s="46">
        <f t="shared" si="74"/>
        <v>0</v>
      </c>
      <c r="L168" s="46">
        <f t="shared" si="75"/>
        <v>0</v>
      </c>
      <c r="M168" s="46">
        <f t="shared" si="76"/>
        <v>0</v>
      </c>
      <c r="N168" s="46">
        <f t="shared" si="77"/>
        <v>0</v>
      </c>
      <c r="O168" s="46">
        <f t="shared" si="78"/>
        <v>0</v>
      </c>
      <c r="P168" s="46">
        <f t="shared" si="79"/>
        <v>0</v>
      </c>
      <c r="Q168" s="46">
        <f t="shared" si="80"/>
        <v>0</v>
      </c>
      <c r="R168" s="46">
        <f t="shared" si="81"/>
        <v>0</v>
      </c>
      <c r="S168" s="46">
        <f t="shared" si="82"/>
        <v>0</v>
      </c>
      <c r="T168" s="46">
        <f t="shared" si="83"/>
        <v>0</v>
      </c>
      <c r="U168" s="46">
        <f t="shared" si="84"/>
        <v>0</v>
      </c>
      <c r="V168" s="46">
        <f t="shared" si="85"/>
        <v>0</v>
      </c>
      <c r="W168" s="46">
        <f t="shared" si="86"/>
        <v>0</v>
      </c>
      <c r="X168" s="46">
        <f t="shared" si="87"/>
        <v>0</v>
      </c>
      <c r="Y168" s="46">
        <f t="shared" si="88"/>
        <v>0</v>
      </c>
      <c r="Z168" s="46">
        <f t="shared" si="89"/>
        <v>0</v>
      </c>
      <c r="AA168" s="46">
        <f t="shared" si="90"/>
        <v>0</v>
      </c>
      <c r="AB168" s="46">
        <f t="shared" si="91"/>
        <v>0</v>
      </c>
      <c r="AC168" s="46">
        <f t="shared" si="92"/>
        <v>0</v>
      </c>
      <c r="AD168" s="46">
        <f t="shared" si="93"/>
        <v>0</v>
      </c>
      <c r="AE168" s="46">
        <f t="shared" si="94"/>
        <v>0</v>
      </c>
      <c r="AF168" s="46">
        <f t="shared" si="95"/>
        <v>0</v>
      </c>
      <c r="AG168" s="46">
        <f t="shared" si="96"/>
        <v>0</v>
      </c>
      <c r="AH168" s="46">
        <f t="shared" si="97"/>
        <v>0</v>
      </c>
      <c r="AI168" s="46">
        <f t="shared" si="98"/>
        <v>0</v>
      </c>
      <c r="AJ168" s="46">
        <f t="shared" si="99"/>
        <v>0</v>
      </c>
      <c r="AK168" s="46">
        <f t="shared" si="100"/>
        <v>0</v>
      </c>
      <c r="AL168" s="46">
        <f t="shared" si="101"/>
        <v>0</v>
      </c>
      <c r="AM168" s="46">
        <f t="shared" si="102"/>
        <v>0</v>
      </c>
    </row>
    <row r="169" spans="2:39" x14ac:dyDescent="0.25">
      <c r="B169" t="str">
        <f t="shared" si="103"/>
        <v>Materia Prima 9</v>
      </c>
      <c r="C169" s="42">
        <v>0</v>
      </c>
      <c r="D169" s="46">
        <f t="shared" si="67"/>
        <v>0</v>
      </c>
      <c r="E169" s="46">
        <f t="shared" si="68"/>
        <v>0</v>
      </c>
      <c r="F169" s="46">
        <f t="shared" si="69"/>
        <v>0</v>
      </c>
      <c r="G169" s="46">
        <f t="shared" si="70"/>
        <v>0</v>
      </c>
      <c r="H169" s="46">
        <f t="shared" si="71"/>
        <v>0</v>
      </c>
      <c r="I169" s="46">
        <f t="shared" si="72"/>
        <v>0</v>
      </c>
      <c r="J169" s="46">
        <f t="shared" si="73"/>
        <v>0</v>
      </c>
      <c r="K169" s="46">
        <f t="shared" si="74"/>
        <v>0</v>
      </c>
      <c r="L169" s="46">
        <f t="shared" si="75"/>
        <v>0</v>
      </c>
      <c r="M169" s="46">
        <f t="shared" si="76"/>
        <v>0</v>
      </c>
      <c r="N169" s="46">
        <f t="shared" si="77"/>
        <v>0</v>
      </c>
      <c r="O169" s="46">
        <f t="shared" si="78"/>
        <v>0</v>
      </c>
      <c r="P169" s="46">
        <f t="shared" si="79"/>
        <v>0</v>
      </c>
      <c r="Q169" s="46">
        <f t="shared" si="80"/>
        <v>0</v>
      </c>
      <c r="R169" s="46">
        <f t="shared" si="81"/>
        <v>0</v>
      </c>
      <c r="S169" s="46">
        <f t="shared" si="82"/>
        <v>0</v>
      </c>
      <c r="T169" s="46">
        <f t="shared" si="83"/>
        <v>0</v>
      </c>
      <c r="U169" s="46">
        <f t="shared" si="84"/>
        <v>0</v>
      </c>
      <c r="V169" s="46">
        <f t="shared" si="85"/>
        <v>0</v>
      </c>
      <c r="W169" s="46">
        <f t="shared" si="86"/>
        <v>0</v>
      </c>
      <c r="X169" s="46">
        <f t="shared" si="87"/>
        <v>0</v>
      </c>
      <c r="Y169" s="46">
        <f t="shared" si="88"/>
        <v>0</v>
      </c>
      <c r="Z169" s="46">
        <f t="shared" si="89"/>
        <v>0</v>
      </c>
      <c r="AA169" s="46">
        <f t="shared" si="90"/>
        <v>0</v>
      </c>
      <c r="AB169" s="46">
        <f t="shared" si="91"/>
        <v>0</v>
      </c>
      <c r="AC169" s="46">
        <f t="shared" si="92"/>
        <v>0</v>
      </c>
      <c r="AD169" s="46">
        <f t="shared" si="93"/>
        <v>0</v>
      </c>
      <c r="AE169" s="46">
        <f t="shared" si="94"/>
        <v>0</v>
      </c>
      <c r="AF169" s="46">
        <f t="shared" si="95"/>
        <v>0</v>
      </c>
      <c r="AG169" s="46">
        <f t="shared" si="96"/>
        <v>0</v>
      </c>
      <c r="AH169" s="46">
        <f t="shared" si="97"/>
        <v>0</v>
      </c>
      <c r="AI169" s="46">
        <f t="shared" si="98"/>
        <v>0</v>
      </c>
      <c r="AJ169" s="46">
        <f t="shared" si="99"/>
        <v>0</v>
      </c>
      <c r="AK169" s="46">
        <f t="shared" si="100"/>
        <v>0</v>
      </c>
      <c r="AL169" s="46">
        <f t="shared" si="101"/>
        <v>0</v>
      </c>
      <c r="AM169" s="46">
        <f t="shared" si="102"/>
        <v>0</v>
      </c>
    </row>
    <row r="170" spans="2:39" x14ac:dyDescent="0.25">
      <c r="B170" t="str">
        <f t="shared" si="103"/>
        <v>Materia Prima 10</v>
      </c>
      <c r="C170" s="42">
        <v>30</v>
      </c>
      <c r="D170" s="46">
        <f t="shared" si="67"/>
        <v>43560</v>
      </c>
      <c r="E170" s="46">
        <f t="shared" si="68"/>
        <v>14520</v>
      </c>
      <c r="F170" s="46">
        <f t="shared" si="69"/>
        <v>14520</v>
      </c>
      <c r="G170" s="46">
        <f t="shared" si="70"/>
        <v>14520</v>
      </c>
      <c r="H170" s="46">
        <f t="shared" si="71"/>
        <v>14520</v>
      </c>
      <c r="I170" s="46">
        <f t="shared" si="72"/>
        <v>14520</v>
      </c>
      <c r="J170" s="46">
        <f t="shared" si="73"/>
        <v>14520</v>
      </c>
      <c r="K170" s="46">
        <f t="shared" si="74"/>
        <v>14520</v>
      </c>
      <c r="L170" s="46">
        <f t="shared" si="75"/>
        <v>14520</v>
      </c>
      <c r="M170" s="46">
        <f t="shared" si="76"/>
        <v>14520</v>
      </c>
      <c r="N170" s="46">
        <f t="shared" si="77"/>
        <v>14520</v>
      </c>
      <c r="O170" s="46">
        <f t="shared" si="78"/>
        <v>14520</v>
      </c>
      <c r="P170" s="46">
        <f t="shared" si="79"/>
        <v>14520</v>
      </c>
      <c r="Q170" s="46">
        <f t="shared" si="80"/>
        <v>14520</v>
      </c>
      <c r="R170" s="46">
        <f t="shared" si="81"/>
        <v>14520</v>
      </c>
      <c r="S170" s="46">
        <f t="shared" si="82"/>
        <v>14520</v>
      </c>
      <c r="T170" s="46">
        <f t="shared" si="83"/>
        <v>14520</v>
      </c>
      <c r="U170" s="46">
        <f t="shared" si="84"/>
        <v>14520</v>
      </c>
      <c r="V170" s="46">
        <f t="shared" si="85"/>
        <v>14520</v>
      </c>
      <c r="W170" s="46">
        <f t="shared" si="86"/>
        <v>14520</v>
      </c>
      <c r="X170" s="46">
        <f t="shared" si="87"/>
        <v>14520</v>
      </c>
      <c r="Y170" s="46">
        <f t="shared" si="88"/>
        <v>14520</v>
      </c>
      <c r="Z170" s="46">
        <f t="shared" si="89"/>
        <v>14520</v>
      </c>
      <c r="AA170" s="46">
        <f t="shared" si="90"/>
        <v>14520</v>
      </c>
      <c r="AB170" s="46">
        <f t="shared" si="91"/>
        <v>14520</v>
      </c>
      <c r="AC170" s="46">
        <f t="shared" si="92"/>
        <v>14520</v>
      </c>
      <c r="AD170" s="46">
        <f t="shared" si="93"/>
        <v>14520</v>
      </c>
      <c r="AE170" s="46">
        <f t="shared" si="94"/>
        <v>14520</v>
      </c>
      <c r="AF170" s="46">
        <f t="shared" si="95"/>
        <v>14520</v>
      </c>
      <c r="AG170" s="46">
        <f t="shared" si="96"/>
        <v>14520</v>
      </c>
      <c r="AH170" s="46">
        <f t="shared" si="97"/>
        <v>14520</v>
      </c>
      <c r="AI170" s="46">
        <f t="shared" si="98"/>
        <v>14520</v>
      </c>
      <c r="AJ170" s="46">
        <f t="shared" si="99"/>
        <v>14520</v>
      </c>
      <c r="AK170" s="46">
        <f t="shared" si="100"/>
        <v>14520</v>
      </c>
      <c r="AL170" s="46">
        <f t="shared" si="101"/>
        <v>14520</v>
      </c>
      <c r="AM170" s="46">
        <f t="shared" si="102"/>
        <v>14520</v>
      </c>
    </row>
    <row r="171" spans="2:39" x14ac:dyDescent="0.25">
      <c r="B171" t="str">
        <f t="shared" si="103"/>
        <v>Materia Prima 11</v>
      </c>
      <c r="C171" s="42">
        <v>30</v>
      </c>
      <c r="D171" s="46">
        <f t="shared" si="67"/>
        <v>13200</v>
      </c>
      <c r="E171" s="46">
        <f t="shared" si="68"/>
        <v>6600</v>
      </c>
      <c r="F171" s="46">
        <f t="shared" si="69"/>
        <v>6600</v>
      </c>
      <c r="G171" s="46">
        <f t="shared" si="70"/>
        <v>6600</v>
      </c>
      <c r="H171" s="46">
        <f t="shared" si="71"/>
        <v>6600</v>
      </c>
      <c r="I171" s="46">
        <f t="shared" si="72"/>
        <v>6600</v>
      </c>
      <c r="J171" s="46">
        <f t="shared" si="73"/>
        <v>6600</v>
      </c>
      <c r="K171" s="46">
        <f t="shared" si="74"/>
        <v>6600</v>
      </c>
      <c r="L171" s="46">
        <f t="shared" si="75"/>
        <v>6600</v>
      </c>
      <c r="M171" s="46">
        <f t="shared" si="76"/>
        <v>6600</v>
      </c>
      <c r="N171" s="46">
        <f t="shared" si="77"/>
        <v>6600</v>
      </c>
      <c r="O171" s="46">
        <f t="shared" si="78"/>
        <v>6600</v>
      </c>
      <c r="P171" s="46">
        <f t="shared" si="79"/>
        <v>6600</v>
      </c>
      <c r="Q171" s="46">
        <f t="shared" si="80"/>
        <v>6600</v>
      </c>
      <c r="R171" s="46">
        <f t="shared" si="81"/>
        <v>6600</v>
      </c>
      <c r="S171" s="46">
        <f t="shared" si="82"/>
        <v>6600</v>
      </c>
      <c r="T171" s="46">
        <f t="shared" si="83"/>
        <v>6600</v>
      </c>
      <c r="U171" s="46">
        <f t="shared" si="84"/>
        <v>6600</v>
      </c>
      <c r="V171" s="46">
        <f t="shared" si="85"/>
        <v>6600</v>
      </c>
      <c r="W171" s="46">
        <f t="shared" si="86"/>
        <v>6600</v>
      </c>
      <c r="X171" s="46">
        <f t="shared" si="87"/>
        <v>6600</v>
      </c>
      <c r="Y171" s="46">
        <f t="shared" si="88"/>
        <v>6600</v>
      </c>
      <c r="Z171" s="46">
        <f t="shared" si="89"/>
        <v>6600</v>
      </c>
      <c r="AA171" s="46">
        <f t="shared" si="90"/>
        <v>6600</v>
      </c>
      <c r="AB171" s="46">
        <f t="shared" si="91"/>
        <v>6600</v>
      </c>
      <c r="AC171" s="46">
        <f t="shared" si="92"/>
        <v>6600</v>
      </c>
      <c r="AD171" s="46">
        <f t="shared" si="93"/>
        <v>6600</v>
      </c>
      <c r="AE171" s="46">
        <f t="shared" si="94"/>
        <v>6600</v>
      </c>
      <c r="AF171" s="46">
        <f t="shared" si="95"/>
        <v>6600</v>
      </c>
      <c r="AG171" s="46">
        <f t="shared" si="96"/>
        <v>6600</v>
      </c>
      <c r="AH171" s="46">
        <f t="shared" si="97"/>
        <v>6600</v>
      </c>
      <c r="AI171" s="46">
        <f t="shared" si="98"/>
        <v>6600</v>
      </c>
      <c r="AJ171" s="46">
        <f t="shared" si="99"/>
        <v>6600</v>
      </c>
      <c r="AK171" s="46">
        <f t="shared" si="100"/>
        <v>6600</v>
      </c>
      <c r="AL171" s="46">
        <f t="shared" si="101"/>
        <v>6600</v>
      </c>
      <c r="AM171" s="46">
        <f t="shared" si="102"/>
        <v>6600</v>
      </c>
    </row>
    <row r="172" spans="2:39" x14ac:dyDescent="0.25">
      <c r="B172" t="str">
        <f t="shared" si="103"/>
        <v>Materia Prima 12</v>
      </c>
      <c r="C172" s="42">
        <v>30</v>
      </c>
      <c r="D172" s="46">
        <f t="shared" si="67"/>
        <v>12100</v>
      </c>
      <c r="E172" s="46">
        <f t="shared" si="68"/>
        <v>6050</v>
      </c>
      <c r="F172" s="46">
        <f t="shared" si="69"/>
        <v>6050</v>
      </c>
      <c r="G172" s="46">
        <f t="shared" si="70"/>
        <v>6050</v>
      </c>
      <c r="H172" s="46">
        <f t="shared" si="71"/>
        <v>6050</v>
      </c>
      <c r="I172" s="46">
        <f t="shared" si="72"/>
        <v>6050</v>
      </c>
      <c r="J172" s="46">
        <f t="shared" si="73"/>
        <v>6050</v>
      </c>
      <c r="K172" s="46">
        <f t="shared" si="74"/>
        <v>6050</v>
      </c>
      <c r="L172" s="46">
        <f t="shared" si="75"/>
        <v>6050</v>
      </c>
      <c r="M172" s="46">
        <f t="shared" si="76"/>
        <v>6050</v>
      </c>
      <c r="N172" s="46">
        <f t="shared" si="77"/>
        <v>6050</v>
      </c>
      <c r="O172" s="46">
        <f t="shared" si="78"/>
        <v>6050</v>
      </c>
      <c r="P172" s="46">
        <f t="shared" si="79"/>
        <v>6050</v>
      </c>
      <c r="Q172" s="46">
        <f t="shared" si="80"/>
        <v>6050</v>
      </c>
      <c r="R172" s="46">
        <f t="shared" si="81"/>
        <v>6050</v>
      </c>
      <c r="S172" s="46">
        <f t="shared" si="82"/>
        <v>6050</v>
      </c>
      <c r="T172" s="46">
        <f t="shared" si="83"/>
        <v>6050</v>
      </c>
      <c r="U172" s="46">
        <f t="shared" si="84"/>
        <v>6050</v>
      </c>
      <c r="V172" s="46">
        <f t="shared" si="85"/>
        <v>6050</v>
      </c>
      <c r="W172" s="46">
        <f t="shared" si="86"/>
        <v>6050</v>
      </c>
      <c r="X172" s="46">
        <f t="shared" si="87"/>
        <v>6050</v>
      </c>
      <c r="Y172" s="46">
        <f t="shared" si="88"/>
        <v>6050</v>
      </c>
      <c r="Z172" s="46">
        <f t="shared" si="89"/>
        <v>6050</v>
      </c>
      <c r="AA172" s="46">
        <f t="shared" si="90"/>
        <v>6050</v>
      </c>
      <c r="AB172" s="46">
        <f t="shared" si="91"/>
        <v>6050</v>
      </c>
      <c r="AC172" s="46">
        <f t="shared" si="92"/>
        <v>6050</v>
      </c>
      <c r="AD172" s="46">
        <f t="shared" si="93"/>
        <v>6050</v>
      </c>
      <c r="AE172" s="46">
        <f t="shared" si="94"/>
        <v>6050</v>
      </c>
      <c r="AF172" s="46">
        <f t="shared" si="95"/>
        <v>6050</v>
      </c>
      <c r="AG172" s="46">
        <f t="shared" si="96"/>
        <v>6050</v>
      </c>
      <c r="AH172" s="46">
        <f t="shared" si="97"/>
        <v>6050</v>
      </c>
      <c r="AI172" s="46">
        <f t="shared" si="98"/>
        <v>6050</v>
      </c>
      <c r="AJ172" s="46">
        <f t="shared" si="99"/>
        <v>6050</v>
      </c>
      <c r="AK172" s="46">
        <f t="shared" si="100"/>
        <v>6050</v>
      </c>
      <c r="AL172" s="46">
        <f t="shared" si="101"/>
        <v>6050</v>
      </c>
      <c r="AM172" s="46">
        <f t="shared" si="102"/>
        <v>6050</v>
      </c>
    </row>
    <row r="173" spans="2:39" x14ac:dyDescent="0.25">
      <c r="B173" t="str">
        <f t="shared" si="103"/>
        <v>Materia Prima 13</v>
      </c>
      <c r="C173" s="42">
        <v>90</v>
      </c>
      <c r="D173" s="46">
        <f t="shared" si="67"/>
        <v>11000</v>
      </c>
      <c r="E173" s="46">
        <f t="shared" si="68"/>
        <v>16500</v>
      </c>
      <c r="F173" s="46">
        <f t="shared" si="69"/>
        <v>22000</v>
      </c>
      <c r="G173" s="46">
        <f t="shared" si="70"/>
        <v>16500</v>
      </c>
      <c r="H173" s="46">
        <f t="shared" si="71"/>
        <v>16500</v>
      </c>
      <c r="I173" s="46">
        <f t="shared" si="72"/>
        <v>16500</v>
      </c>
      <c r="J173" s="46">
        <f t="shared" si="73"/>
        <v>16500</v>
      </c>
      <c r="K173" s="46">
        <f t="shared" si="74"/>
        <v>16500</v>
      </c>
      <c r="L173" s="46">
        <f t="shared" si="75"/>
        <v>16500</v>
      </c>
      <c r="M173" s="46">
        <f t="shared" si="76"/>
        <v>16500</v>
      </c>
      <c r="N173" s="46">
        <f t="shared" si="77"/>
        <v>16500</v>
      </c>
      <c r="O173" s="46">
        <f t="shared" si="78"/>
        <v>16500</v>
      </c>
      <c r="P173" s="46">
        <f t="shared" si="79"/>
        <v>16500</v>
      </c>
      <c r="Q173" s="46">
        <f t="shared" si="80"/>
        <v>16500</v>
      </c>
      <c r="R173" s="46">
        <f t="shared" si="81"/>
        <v>16500</v>
      </c>
      <c r="S173" s="46">
        <f t="shared" si="82"/>
        <v>16500</v>
      </c>
      <c r="T173" s="46">
        <f t="shared" si="83"/>
        <v>16500</v>
      </c>
      <c r="U173" s="46">
        <f t="shared" si="84"/>
        <v>16500</v>
      </c>
      <c r="V173" s="46">
        <f t="shared" si="85"/>
        <v>16500</v>
      </c>
      <c r="W173" s="46">
        <f t="shared" si="86"/>
        <v>16500</v>
      </c>
      <c r="X173" s="46">
        <f t="shared" si="87"/>
        <v>16500</v>
      </c>
      <c r="Y173" s="46">
        <f t="shared" si="88"/>
        <v>16500</v>
      </c>
      <c r="Z173" s="46">
        <f t="shared" si="89"/>
        <v>16500</v>
      </c>
      <c r="AA173" s="46">
        <f t="shared" si="90"/>
        <v>16500</v>
      </c>
      <c r="AB173" s="46">
        <f t="shared" si="91"/>
        <v>16500</v>
      </c>
      <c r="AC173" s="46">
        <f t="shared" si="92"/>
        <v>16500</v>
      </c>
      <c r="AD173" s="46">
        <f t="shared" si="93"/>
        <v>16500</v>
      </c>
      <c r="AE173" s="46">
        <f t="shared" si="94"/>
        <v>16500</v>
      </c>
      <c r="AF173" s="46">
        <f t="shared" si="95"/>
        <v>16500</v>
      </c>
      <c r="AG173" s="46">
        <f t="shared" si="96"/>
        <v>16500</v>
      </c>
      <c r="AH173" s="46">
        <f t="shared" si="97"/>
        <v>16500</v>
      </c>
      <c r="AI173" s="46">
        <f t="shared" si="98"/>
        <v>16500</v>
      </c>
      <c r="AJ173" s="46">
        <f t="shared" si="99"/>
        <v>16500</v>
      </c>
      <c r="AK173" s="46">
        <f t="shared" si="100"/>
        <v>16500</v>
      </c>
      <c r="AL173" s="46">
        <f t="shared" si="101"/>
        <v>16500</v>
      </c>
      <c r="AM173" s="46">
        <f t="shared" si="102"/>
        <v>16500</v>
      </c>
    </row>
    <row r="174" spans="2:39" x14ac:dyDescent="0.25">
      <c r="B174" t="str">
        <f t="shared" si="103"/>
        <v>Materia Prima 14</v>
      </c>
      <c r="C174" s="42">
        <v>30</v>
      </c>
      <c r="D174" s="46">
        <f t="shared" si="67"/>
        <v>3850</v>
      </c>
      <c r="E174" s="46">
        <f t="shared" si="68"/>
        <v>1925</v>
      </c>
      <c r="F174" s="46">
        <f t="shared" si="69"/>
        <v>1925</v>
      </c>
      <c r="G174" s="46">
        <f t="shared" si="70"/>
        <v>1925</v>
      </c>
      <c r="H174" s="46">
        <f t="shared" si="71"/>
        <v>1925</v>
      </c>
      <c r="I174" s="46">
        <f t="shared" si="72"/>
        <v>1925</v>
      </c>
      <c r="J174" s="46">
        <f t="shared" si="73"/>
        <v>1925</v>
      </c>
      <c r="K174" s="46">
        <f t="shared" si="74"/>
        <v>1925</v>
      </c>
      <c r="L174" s="46">
        <f t="shared" si="75"/>
        <v>1925</v>
      </c>
      <c r="M174" s="46">
        <f t="shared" si="76"/>
        <v>1925</v>
      </c>
      <c r="N174" s="46">
        <f t="shared" si="77"/>
        <v>1925</v>
      </c>
      <c r="O174" s="46">
        <f t="shared" si="78"/>
        <v>1925</v>
      </c>
      <c r="P174" s="46">
        <f t="shared" si="79"/>
        <v>1925</v>
      </c>
      <c r="Q174" s="46">
        <f t="shared" si="80"/>
        <v>1925</v>
      </c>
      <c r="R174" s="46">
        <f t="shared" si="81"/>
        <v>1925</v>
      </c>
      <c r="S174" s="46">
        <f t="shared" si="82"/>
        <v>1925</v>
      </c>
      <c r="T174" s="46">
        <f t="shared" si="83"/>
        <v>1925</v>
      </c>
      <c r="U174" s="46">
        <f t="shared" si="84"/>
        <v>1925</v>
      </c>
      <c r="V174" s="46">
        <f t="shared" si="85"/>
        <v>1925</v>
      </c>
      <c r="W174" s="46">
        <f t="shared" si="86"/>
        <v>1925</v>
      </c>
      <c r="X174" s="46">
        <f t="shared" si="87"/>
        <v>1925</v>
      </c>
      <c r="Y174" s="46">
        <f t="shared" si="88"/>
        <v>1925</v>
      </c>
      <c r="Z174" s="46">
        <f t="shared" si="89"/>
        <v>1925</v>
      </c>
      <c r="AA174" s="46">
        <f t="shared" si="90"/>
        <v>1925</v>
      </c>
      <c r="AB174" s="46">
        <f t="shared" si="91"/>
        <v>1925</v>
      </c>
      <c r="AC174" s="46">
        <f t="shared" si="92"/>
        <v>1925</v>
      </c>
      <c r="AD174" s="46">
        <f t="shared" si="93"/>
        <v>1925</v>
      </c>
      <c r="AE174" s="46">
        <f t="shared" si="94"/>
        <v>1925</v>
      </c>
      <c r="AF174" s="46">
        <f t="shared" si="95"/>
        <v>1925</v>
      </c>
      <c r="AG174" s="46">
        <f t="shared" si="96"/>
        <v>1925</v>
      </c>
      <c r="AH174" s="46">
        <f t="shared" si="97"/>
        <v>1925</v>
      </c>
      <c r="AI174" s="46">
        <f t="shared" si="98"/>
        <v>1925</v>
      </c>
      <c r="AJ174" s="46">
        <f t="shared" si="99"/>
        <v>1925</v>
      </c>
      <c r="AK174" s="46">
        <f t="shared" si="100"/>
        <v>1925</v>
      </c>
      <c r="AL174" s="46">
        <f t="shared" si="101"/>
        <v>1925</v>
      </c>
      <c r="AM174" s="46">
        <f t="shared" si="102"/>
        <v>1925</v>
      </c>
    </row>
    <row r="175" spans="2:39" x14ac:dyDescent="0.25">
      <c r="B175" t="str">
        <f t="shared" si="103"/>
        <v>Materia Prima 15</v>
      </c>
      <c r="C175" s="42">
        <v>30</v>
      </c>
      <c r="D175" s="46">
        <f t="shared" si="67"/>
        <v>2420</v>
      </c>
      <c r="E175" s="46">
        <f t="shared" si="68"/>
        <v>1210</v>
      </c>
      <c r="F175" s="46">
        <f t="shared" si="69"/>
        <v>1210</v>
      </c>
      <c r="G175" s="46">
        <f t="shared" si="70"/>
        <v>1210</v>
      </c>
      <c r="H175" s="46">
        <f t="shared" si="71"/>
        <v>1210</v>
      </c>
      <c r="I175" s="46">
        <f t="shared" si="72"/>
        <v>1210</v>
      </c>
      <c r="J175" s="46">
        <f t="shared" si="73"/>
        <v>1210</v>
      </c>
      <c r="K175" s="46">
        <f t="shared" si="74"/>
        <v>1210</v>
      </c>
      <c r="L175" s="46">
        <f t="shared" si="75"/>
        <v>1210</v>
      </c>
      <c r="M175" s="46">
        <f t="shared" si="76"/>
        <v>1210</v>
      </c>
      <c r="N175" s="46">
        <f t="shared" si="77"/>
        <v>1210</v>
      </c>
      <c r="O175" s="46">
        <f t="shared" si="78"/>
        <v>1210</v>
      </c>
      <c r="P175" s="46">
        <f t="shared" si="79"/>
        <v>1210</v>
      </c>
      <c r="Q175" s="46">
        <f t="shared" si="80"/>
        <v>1210</v>
      </c>
      <c r="R175" s="46">
        <f t="shared" si="81"/>
        <v>1210</v>
      </c>
      <c r="S175" s="46">
        <f t="shared" si="82"/>
        <v>1210</v>
      </c>
      <c r="T175" s="46">
        <f t="shared" si="83"/>
        <v>1210</v>
      </c>
      <c r="U175" s="46">
        <f t="shared" si="84"/>
        <v>1210</v>
      </c>
      <c r="V175" s="46">
        <f t="shared" si="85"/>
        <v>1210</v>
      </c>
      <c r="W175" s="46">
        <f t="shared" si="86"/>
        <v>1210</v>
      </c>
      <c r="X175" s="46">
        <f t="shared" si="87"/>
        <v>1210</v>
      </c>
      <c r="Y175" s="46">
        <f t="shared" si="88"/>
        <v>1210</v>
      </c>
      <c r="Z175" s="46">
        <f t="shared" si="89"/>
        <v>1210</v>
      </c>
      <c r="AA175" s="46">
        <f t="shared" si="90"/>
        <v>1210</v>
      </c>
      <c r="AB175" s="46">
        <f t="shared" si="91"/>
        <v>1210</v>
      </c>
      <c r="AC175" s="46">
        <f t="shared" si="92"/>
        <v>1210</v>
      </c>
      <c r="AD175" s="46">
        <f t="shared" si="93"/>
        <v>1210</v>
      </c>
      <c r="AE175" s="46">
        <f t="shared" si="94"/>
        <v>1210</v>
      </c>
      <c r="AF175" s="46">
        <f t="shared" si="95"/>
        <v>1210</v>
      </c>
      <c r="AG175" s="46">
        <f t="shared" si="96"/>
        <v>1210</v>
      </c>
      <c r="AH175" s="46">
        <f t="shared" si="97"/>
        <v>1210</v>
      </c>
      <c r="AI175" s="46">
        <f t="shared" si="98"/>
        <v>1210</v>
      </c>
      <c r="AJ175" s="46">
        <f t="shared" si="99"/>
        <v>1210</v>
      </c>
      <c r="AK175" s="46">
        <f t="shared" si="100"/>
        <v>1210</v>
      </c>
      <c r="AL175" s="46">
        <f t="shared" si="101"/>
        <v>1210</v>
      </c>
      <c r="AM175" s="46">
        <f t="shared" si="102"/>
        <v>1210</v>
      </c>
    </row>
    <row r="176" spans="2:39" x14ac:dyDescent="0.25">
      <c r="B176" t="str">
        <f t="shared" si="103"/>
        <v>Materia Prima 16</v>
      </c>
      <c r="C176" s="42">
        <v>30</v>
      </c>
      <c r="D176" s="46">
        <f t="shared" si="67"/>
        <v>1815</v>
      </c>
      <c r="E176" s="46">
        <f t="shared" si="68"/>
        <v>907.5</v>
      </c>
      <c r="F176" s="46">
        <f t="shared" si="69"/>
        <v>907.5</v>
      </c>
      <c r="G176" s="46">
        <f t="shared" si="70"/>
        <v>907.5</v>
      </c>
      <c r="H176" s="46">
        <f t="shared" si="71"/>
        <v>907.5</v>
      </c>
      <c r="I176" s="46">
        <f t="shared" si="72"/>
        <v>907.5</v>
      </c>
      <c r="J176" s="46">
        <f t="shared" si="73"/>
        <v>907.5</v>
      </c>
      <c r="K176" s="46">
        <f t="shared" si="74"/>
        <v>907.5</v>
      </c>
      <c r="L176" s="46">
        <f t="shared" si="75"/>
        <v>907.5</v>
      </c>
      <c r="M176" s="46">
        <f t="shared" si="76"/>
        <v>907.5</v>
      </c>
      <c r="N176" s="46">
        <f t="shared" si="77"/>
        <v>907.5</v>
      </c>
      <c r="O176" s="46">
        <f t="shared" si="78"/>
        <v>907.5</v>
      </c>
      <c r="P176" s="46">
        <f t="shared" si="79"/>
        <v>907.5</v>
      </c>
      <c r="Q176" s="46">
        <f t="shared" si="80"/>
        <v>907.5</v>
      </c>
      <c r="R176" s="46">
        <f t="shared" si="81"/>
        <v>907.5</v>
      </c>
      <c r="S176" s="46">
        <f t="shared" si="82"/>
        <v>907.5</v>
      </c>
      <c r="T176" s="46">
        <f t="shared" si="83"/>
        <v>907.5</v>
      </c>
      <c r="U176" s="46">
        <f t="shared" si="84"/>
        <v>907.5</v>
      </c>
      <c r="V176" s="46">
        <f t="shared" si="85"/>
        <v>907.5</v>
      </c>
      <c r="W176" s="46">
        <f t="shared" si="86"/>
        <v>907.5</v>
      </c>
      <c r="X176" s="46">
        <f t="shared" si="87"/>
        <v>907.5</v>
      </c>
      <c r="Y176" s="46">
        <f t="shared" si="88"/>
        <v>907.5</v>
      </c>
      <c r="Z176" s="46">
        <f t="shared" si="89"/>
        <v>907.5</v>
      </c>
      <c r="AA176" s="46">
        <f t="shared" si="90"/>
        <v>907.5</v>
      </c>
      <c r="AB176" s="46">
        <f t="shared" si="91"/>
        <v>907.5</v>
      </c>
      <c r="AC176" s="46">
        <f t="shared" si="92"/>
        <v>907.5</v>
      </c>
      <c r="AD176" s="46">
        <f t="shared" si="93"/>
        <v>907.5</v>
      </c>
      <c r="AE176" s="46">
        <f t="shared" si="94"/>
        <v>907.5</v>
      </c>
      <c r="AF176" s="46">
        <f t="shared" si="95"/>
        <v>907.5</v>
      </c>
      <c r="AG176" s="46">
        <f t="shared" si="96"/>
        <v>907.5</v>
      </c>
      <c r="AH176" s="46">
        <f t="shared" si="97"/>
        <v>907.5</v>
      </c>
      <c r="AI176" s="46">
        <f t="shared" si="98"/>
        <v>907.5</v>
      </c>
      <c r="AJ176" s="46">
        <f t="shared" si="99"/>
        <v>907.5</v>
      </c>
      <c r="AK176" s="46">
        <f t="shared" si="100"/>
        <v>907.5</v>
      </c>
      <c r="AL176" s="46">
        <f t="shared" si="101"/>
        <v>907.5</v>
      </c>
      <c r="AM176" s="46">
        <f t="shared" si="102"/>
        <v>907.5</v>
      </c>
    </row>
    <row r="177" spans="2:39" x14ac:dyDescent="0.25">
      <c r="B177" t="str">
        <f t="shared" si="103"/>
        <v>Materia Prima 17</v>
      </c>
      <c r="C177" s="42">
        <v>30</v>
      </c>
      <c r="D177" s="46">
        <f t="shared" si="67"/>
        <v>3025</v>
      </c>
      <c r="E177" s="46">
        <f t="shared" si="68"/>
        <v>1512.5</v>
      </c>
      <c r="F177" s="46">
        <f t="shared" si="69"/>
        <v>1512.5</v>
      </c>
      <c r="G177" s="46">
        <f t="shared" si="70"/>
        <v>1512.5</v>
      </c>
      <c r="H177" s="46">
        <f t="shared" si="71"/>
        <v>1512.5</v>
      </c>
      <c r="I177" s="46">
        <f t="shared" si="72"/>
        <v>1512.5</v>
      </c>
      <c r="J177" s="46">
        <f t="shared" si="73"/>
        <v>1512.5</v>
      </c>
      <c r="K177" s="46">
        <f t="shared" si="74"/>
        <v>1512.5</v>
      </c>
      <c r="L177" s="46">
        <f t="shared" si="75"/>
        <v>1512.5</v>
      </c>
      <c r="M177" s="46">
        <f t="shared" si="76"/>
        <v>1512.5</v>
      </c>
      <c r="N177" s="46">
        <f t="shared" si="77"/>
        <v>1512.5</v>
      </c>
      <c r="O177" s="46">
        <f t="shared" si="78"/>
        <v>1512.5</v>
      </c>
      <c r="P177" s="46">
        <f t="shared" si="79"/>
        <v>1512.5</v>
      </c>
      <c r="Q177" s="46">
        <f t="shared" si="80"/>
        <v>1512.5</v>
      </c>
      <c r="R177" s="46">
        <f t="shared" si="81"/>
        <v>1512.5</v>
      </c>
      <c r="S177" s="46">
        <f t="shared" si="82"/>
        <v>1512.5</v>
      </c>
      <c r="T177" s="46">
        <f t="shared" si="83"/>
        <v>1512.5</v>
      </c>
      <c r="U177" s="46">
        <f t="shared" si="84"/>
        <v>1512.5</v>
      </c>
      <c r="V177" s="46">
        <f t="shared" si="85"/>
        <v>1512.5</v>
      </c>
      <c r="W177" s="46">
        <f t="shared" si="86"/>
        <v>1512.5</v>
      </c>
      <c r="X177" s="46">
        <f t="shared" si="87"/>
        <v>1512.5</v>
      </c>
      <c r="Y177" s="46">
        <f t="shared" si="88"/>
        <v>1512.5</v>
      </c>
      <c r="Z177" s="46">
        <f t="shared" si="89"/>
        <v>1512.5</v>
      </c>
      <c r="AA177" s="46">
        <f t="shared" si="90"/>
        <v>1512.5</v>
      </c>
      <c r="AB177" s="46">
        <f t="shared" si="91"/>
        <v>1512.5</v>
      </c>
      <c r="AC177" s="46">
        <f t="shared" si="92"/>
        <v>1512.5</v>
      </c>
      <c r="AD177" s="46">
        <f t="shared" si="93"/>
        <v>1512.5</v>
      </c>
      <c r="AE177" s="46">
        <f t="shared" si="94"/>
        <v>1512.5</v>
      </c>
      <c r="AF177" s="46">
        <f t="shared" si="95"/>
        <v>1512.5</v>
      </c>
      <c r="AG177" s="46">
        <f t="shared" si="96"/>
        <v>1512.5</v>
      </c>
      <c r="AH177" s="46">
        <f t="shared" si="97"/>
        <v>1512.5</v>
      </c>
      <c r="AI177" s="46">
        <f t="shared" si="98"/>
        <v>1512.5</v>
      </c>
      <c r="AJ177" s="46">
        <f t="shared" si="99"/>
        <v>1512.5</v>
      </c>
      <c r="AK177" s="46">
        <f t="shared" si="100"/>
        <v>1512.5</v>
      </c>
      <c r="AL177" s="46">
        <f t="shared" si="101"/>
        <v>1512.5</v>
      </c>
      <c r="AM177" s="46">
        <f t="shared" si="102"/>
        <v>1512.5</v>
      </c>
    </row>
    <row r="178" spans="2:39" x14ac:dyDescent="0.25">
      <c r="B178" t="str">
        <f t="shared" si="103"/>
        <v>Materia Prima 18</v>
      </c>
      <c r="C178" s="42">
        <v>30</v>
      </c>
      <c r="D178" s="46">
        <f t="shared" si="67"/>
        <v>26000</v>
      </c>
      <c r="E178" s="46">
        <f t="shared" si="68"/>
        <v>13000</v>
      </c>
      <c r="F178" s="46">
        <f t="shared" si="69"/>
        <v>13000</v>
      </c>
      <c r="G178" s="46">
        <f t="shared" si="70"/>
        <v>13000</v>
      </c>
      <c r="H178" s="46">
        <f t="shared" si="71"/>
        <v>13000</v>
      </c>
      <c r="I178" s="46">
        <f t="shared" si="72"/>
        <v>13000</v>
      </c>
      <c r="J178" s="46">
        <f t="shared" si="73"/>
        <v>13000</v>
      </c>
      <c r="K178" s="46">
        <f t="shared" si="74"/>
        <v>13000</v>
      </c>
      <c r="L178" s="46">
        <f t="shared" si="75"/>
        <v>13000</v>
      </c>
      <c r="M178" s="46">
        <f t="shared" si="76"/>
        <v>13000</v>
      </c>
      <c r="N178" s="46">
        <f t="shared" si="77"/>
        <v>13000</v>
      </c>
      <c r="O178" s="46">
        <f t="shared" si="78"/>
        <v>13000</v>
      </c>
      <c r="P178" s="46">
        <f t="shared" si="79"/>
        <v>13000</v>
      </c>
      <c r="Q178" s="46">
        <f t="shared" si="80"/>
        <v>13000</v>
      </c>
      <c r="R178" s="46">
        <f t="shared" si="81"/>
        <v>13000</v>
      </c>
      <c r="S178" s="46">
        <f t="shared" si="82"/>
        <v>13000</v>
      </c>
      <c r="T178" s="46">
        <f t="shared" si="83"/>
        <v>13000</v>
      </c>
      <c r="U178" s="46">
        <f t="shared" si="84"/>
        <v>13000</v>
      </c>
      <c r="V178" s="46">
        <f t="shared" si="85"/>
        <v>13000</v>
      </c>
      <c r="W178" s="46">
        <f t="shared" si="86"/>
        <v>13000</v>
      </c>
      <c r="X178" s="46">
        <f t="shared" si="87"/>
        <v>13000</v>
      </c>
      <c r="Y178" s="46">
        <f t="shared" si="88"/>
        <v>13000</v>
      </c>
      <c r="Z178" s="46">
        <f t="shared" si="89"/>
        <v>13000</v>
      </c>
      <c r="AA178" s="46">
        <f t="shared" si="90"/>
        <v>13000</v>
      </c>
      <c r="AB178" s="46">
        <f t="shared" si="91"/>
        <v>13000</v>
      </c>
      <c r="AC178" s="46">
        <f t="shared" si="92"/>
        <v>13000</v>
      </c>
      <c r="AD178" s="46">
        <f t="shared" si="93"/>
        <v>13000</v>
      </c>
      <c r="AE178" s="46">
        <f t="shared" si="94"/>
        <v>13000</v>
      </c>
      <c r="AF178" s="46">
        <f t="shared" si="95"/>
        <v>13000</v>
      </c>
      <c r="AG178" s="46">
        <f t="shared" si="96"/>
        <v>13000</v>
      </c>
      <c r="AH178" s="46">
        <f t="shared" si="97"/>
        <v>13000</v>
      </c>
      <c r="AI178" s="46">
        <f t="shared" si="98"/>
        <v>13000</v>
      </c>
      <c r="AJ178" s="46">
        <f t="shared" si="99"/>
        <v>13000</v>
      </c>
      <c r="AK178" s="46">
        <f t="shared" si="100"/>
        <v>13000</v>
      </c>
      <c r="AL178" s="46">
        <f t="shared" si="101"/>
        <v>13000</v>
      </c>
      <c r="AM178" s="46">
        <f t="shared" si="102"/>
        <v>13000</v>
      </c>
    </row>
    <row r="179" spans="2:39" x14ac:dyDescent="0.25">
      <c r="B179" t="str">
        <f t="shared" si="103"/>
        <v>Materia Prima 19</v>
      </c>
      <c r="C179" s="42">
        <v>60</v>
      </c>
      <c r="D179" s="46">
        <f t="shared" si="67"/>
        <v>18150</v>
      </c>
      <c r="E179" s="46">
        <f t="shared" si="68"/>
        <v>27225</v>
      </c>
      <c r="F179" s="46">
        <f t="shared" si="69"/>
        <v>18150</v>
      </c>
      <c r="G179" s="46">
        <f t="shared" si="70"/>
        <v>18150</v>
      </c>
      <c r="H179" s="46">
        <f t="shared" si="71"/>
        <v>18150</v>
      </c>
      <c r="I179" s="46">
        <f t="shared" si="72"/>
        <v>18150</v>
      </c>
      <c r="J179" s="46">
        <f t="shared" si="73"/>
        <v>18150</v>
      </c>
      <c r="K179" s="46">
        <f t="shared" si="74"/>
        <v>18150</v>
      </c>
      <c r="L179" s="46">
        <f t="shared" si="75"/>
        <v>18150</v>
      </c>
      <c r="M179" s="46">
        <f t="shared" si="76"/>
        <v>18150</v>
      </c>
      <c r="N179" s="46">
        <f t="shared" si="77"/>
        <v>18150</v>
      </c>
      <c r="O179" s="46">
        <f t="shared" si="78"/>
        <v>18150</v>
      </c>
      <c r="P179" s="46">
        <f t="shared" si="79"/>
        <v>18150</v>
      </c>
      <c r="Q179" s="46">
        <f t="shared" si="80"/>
        <v>18150</v>
      </c>
      <c r="R179" s="46">
        <f t="shared" si="81"/>
        <v>18150</v>
      </c>
      <c r="S179" s="46">
        <f t="shared" si="82"/>
        <v>18150</v>
      </c>
      <c r="T179" s="46">
        <f t="shared" si="83"/>
        <v>18150</v>
      </c>
      <c r="U179" s="46">
        <f t="shared" si="84"/>
        <v>18150</v>
      </c>
      <c r="V179" s="46">
        <f t="shared" si="85"/>
        <v>18150</v>
      </c>
      <c r="W179" s="46">
        <f t="shared" si="86"/>
        <v>18150</v>
      </c>
      <c r="X179" s="46">
        <f t="shared" si="87"/>
        <v>18150</v>
      </c>
      <c r="Y179" s="46">
        <f t="shared" si="88"/>
        <v>18150</v>
      </c>
      <c r="Z179" s="46">
        <f t="shared" si="89"/>
        <v>18150</v>
      </c>
      <c r="AA179" s="46">
        <f t="shared" si="90"/>
        <v>18150</v>
      </c>
      <c r="AB179" s="46">
        <f t="shared" si="91"/>
        <v>18150</v>
      </c>
      <c r="AC179" s="46">
        <f t="shared" si="92"/>
        <v>18150</v>
      </c>
      <c r="AD179" s="46">
        <f t="shared" si="93"/>
        <v>18150</v>
      </c>
      <c r="AE179" s="46">
        <f t="shared" si="94"/>
        <v>18150</v>
      </c>
      <c r="AF179" s="46">
        <f t="shared" si="95"/>
        <v>18150</v>
      </c>
      <c r="AG179" s="46">
        <f t="shared" si="96"/>
        <v>18150</v>
      </c>
      <c r="AH179" s="46">
        <f t="shared" si="97"/>
        <v>18150</v>
      </c>
      <c r="AI179" s="46">
        <f t="shared" si="98"/>
        <v>18150</v>
      </c>
      <c r="AJ179" s="46">
        <f t="shared" si="99"/>
        <v>18150</v>
      </c>
      <c r="AK179" s="46">
        <f t="shared" si="100"/>
        <v>18150</v>
      </c>
      <c r="AL179" s="46">
        <f t="shared" si="101"/>
        <v>18150</v>
      </c>
      <c r="AM179" s="46">
        <f t="shared" si="102"/>
        <v>18150</v>
      </c>
    </row>
    <row r="180" spans="2:39" x14ac:dyDescent="0.25">
      <c r="B180" t="str">
        <f t="shared" si="103"/>
        <v>Materia Prima 20</v>
      </c>
      <c r="C180" s="42">
        <v>30</v>
      </c>
      <c r="D180" s="46">
        <f t="shared" si="67"/>
        <v>42350</v>
      </c>
      <c r="E180" s="46">
        <f t="shared" si="68"/>
        <v>21175</v>
      </c>
      <c r="F180" s="46">
        <f t="shared" si="69"/>
        <v>21175</v>
      </c>
      <c r="G180" s="46">
        <f t="shared" si="70"/>
        <v>21175</v>
      </c>
      <c r="H180" s="46">
        <f t="shared" si="71"/>
        <v>21175</v>
      </c>
      <c r="I180" s="46">
        <f t="shared" si="72"/>
        <v>21175</v>
      </c>
      <c r="J180" s="46">
        <f t="shared" si="73"/>
        <v>21175</v>
      </c>
      <c r="K180" s="46">
        <f t="shared" si="74"/>
        <v>21175</v>
      </c>
      <c r="L180" s="46">
        <f t="shared" si="75"/>
        <v>21175</v>
      </c>
      <c r="M180" s="46">
        <f t="shared" si="76"/>
        <v>21175</v>
      </c>
      <c r="N180" s="46">
        <f t="shared" si="77"/>
        <v>21175</v>
      </c>
      <c r="O180" s="46">
        <f t="shared" si="78"/>
        <v>21175</v>
      </c>
      <c r="P180" s="46">
        <f t="shared" si="79"/>
        <v>21175</v>
      </c>
      <c r="Q180" s="46">
        <f t="shared" si="80"/>
        <v>21175</v>
      </c>
      <c r="R180" s="46">
        <f t="shared" si="81"/>
        <v>21175</v>
      </c>
      <c r="S180" s="46">
        <f t="shared" si="82"/>
        <v>21175</v>
      </c>
      <c r="T180" s="46">
        <f t="shared" si="83"/>
        <v>21175</v>
      </c>
      <c r="U180" s="46">
        <f t="shared" si="84"/>
        <v>21175</v>
      </c>
      <c r="V180" s="46">
        <f t="shared" si="85"/>
        <v>21175</v>
      </c>
      <c r="W180" s="46">
        <f t="shared" si="86"/>
        <v>21175</v>
      </c>
      <c r="X180" s="46">
        <f t="shared" si="87"/>
        <v>21175</v>
      </c>
      <c r="Y180" s="46">
        <f t="shared" si="88"/>
        <v>21175</v>
      </c>
      <c r="Z180" s="46">
        <f t="shared" si="89"/>
        <v>21175</v>
      </c>
      <c r="AA180" s="46">
        <f t="shared" si="90"/>
        <v>21175</v>
      </c>
      <c r="AB180" s="46">
        <f t="shared" si="91"/>
        <v>21175</v>
      </c>
      <c r="AC180" s="46">
        <f t="shared" si="92"/>
        <v>21175</v>
      </c>
      <c r="AD180" s="46">
        <f t="shared" si="93"/>
        <v>21175</v>
      </c>
      <c r="AE180" s="46">
        <f t="shared" si="94"/>
        <v>21175</v>
      </c>
      <c r="AF180" s="46">
        <f t="shared" si="95"/>
        <v>21175</v>
      </c>
      <c r="AG180" s="46">
        <f t="shared" si="96"/>
        <v>21175</v>
      </c>
      <c r="AH180" s="46">
        <f t="shared" si="97"/>
        <v>21175</v>
      </c>
      <c r="AI180" s="46">
        <f t="shared" si="98"/>
        <v>21175</v>
      </c>
      <c r="AJ180" s="46">
        <f t="shared" si="99"/>
        <v>21175</v>
      </c>
      <c r="AK180" s="46">
        <f t="shared" si="100"/>
        <v>21175</v>
      </c>
      <c r="AL180" s="46">
        <f t="shared" si="101"/>
        <v>21175</v>
      </c>
      <c r="AM180" s="46">
        <f t="shared" si="102"/>
        <v>21175</v>
      </c>
    </row>
    <row r="181" spans="2:39" s="20" customFormat="1" x14ac:dyDescent="0.25">
      <c r="C181" s="20" t="s">
        <v>175</v>
      </c>
      <c r="D181" s="53">
        <f>SUM(D161:D180)</f>
        <v>306660</v>
      </c>
      <c r="E181" s="53">
        <f t="shared" ref="E181:AM181" si="104">SUM(E161:E180)</f>
        <v>200005</v>
      </c>
      <c r="F181" s="53">
        <f t="shared" si="104"/>
        <v>215240</v>
      </c>
      <c r="G181" s="53">
        <f t="shared" si="104"/>
        <v>190930</v>
      </c>
      <c r="H181" s="53">
        <f t="shared" si="104"/>
        <v>190930</v>
      </c>
      <c r="I181" s="53">
        <f t="shared" si="104"/>
        <v>190930</v>
      </c>
      <c r="J181" s="53">
        <f t="shared" si="104"/>
        <v>190930</v>
      </c>
      <c r="K181" s="53">
        <f t="shared" si="104"/>
        <v>190930</v>
      </c>
      <c r="L181" s="53">
        <f t="shared" si="104"/>
        <v>190930</v>
      </c>
      <c r="M181" s="53">
        <f t="shared" si="104"/>
        <v>190930</v>
      </c>
      <c r="N181" s="53">
        <f t="shared" si="104"/>
        <v>190930</v>
      </c>
      <c r="O181" s="53">
        <f t="shared" si="104"/>
        <v>190930</v>
      </c>
      <c r="P181" s="53">
        <f t="shared" si="104"/>
        <v>190930</v>
      </c>
      <c r="Q181" s="53">
        <f t="shared" si="104"/>
        <v>190930</v>
      </c>
      <c r="R181" s="53">
        <f t="shared" si="104"/>
        <v>190930</v>
      </c>
      <c r="S181" s="53">
        <f t="shared" si="104"/>
        <v>190930</v>
      </c>
      <c r="T181" s="53">
        <f t="shared" si="104"/>
        <v>190930</v>
      </c>
      <c r="U181" s="53">
        <f t="shared" si="104"/>
        <v>190930</v>
      </c>
      <c r="V181" s="53">
        <f t="shared" si="104"/>
        <v>190930</v>
      </c>
      <c r="W181" s="53">
        <f t="shared" si="104"/>
        <v>190930</v>
      </c>
      <c r="X181" s="53">
        <f t="shared" si="104"/>
        <v>190930</v>
      </c>
      <c r="Y181" s="53">
        <f t="shared" si="104"/>
        <v>190930</v>
      </c>
      <c r="Z181" s="53">
        <f t="shared" si="104"/>
        <v>190930</v>
      </c>
      <c r="AA181" s="53">
        <f t="shared" si="104"/>
        <v>190930</v>
      </c>
      <c r="AB181" s="53">
        <f t="shared" si="104"/>
        <v>190930</v>
      </c>
      <c r="AC181" s="53">
        <f t="shared" si="104"/>
        <v>190930</v>
      </c>
      <c r="AD181" s="53">
        <f t="shared" si="104"/>
        <v>190930</v>
      </c>
      <c r="AE181" s="53">
        <f t="shared" si="104"/>
        <v>190930</v>
      </c>
      <c r="AF181" s="53">
        <f t="shared" si="104"/>
        <v>190930</v>
      </c>
      <c r="AG181" s="53">
        <f t="shared" si="104"/>
        <v>190930</v>
      </c>
      <c r="AH181" s="53">
        <f t="shared" si="104"/>
        <v>190930</v>
      </c>
      <c r="AI181" s="53">
        <f t="shared" si="104"/>
        <v>190930</v>
      </c>
      <c r="AJ181" s="53">
        <f t="shared" si="104"/>
        <v>190930</v>
      </c>
      <c r="AK181" s="53">
        <f t="shared" si="104"/>
        <v>190930</v>
      </c>
      <c r="AL181" s="53">
        <f t="shared" si="104"/>
        <v>190930</v>
      </c>
      <c r="AM181" s="53">
        <f t="shared" si="104"/>
        <v>190930</v>
      </c>
    </row>
    <row r="183" spans="2:39" x14ac:dyDescent="0.25">
      <c r="B183" s="20" t="s">
        <v>210</v>
      </c>
      <c r="C183" s="39"/>
      <c r="D183" s="33">
        <f>+D3</f>
        <v>41640</v>
      </c>
      <c r="E183" s="33">
        <f t="shared" ref="E183:AM183" si="105">+E3</f>
        <v>41698</v>
      </c>
      <c r="F183" s="33">
        <f t="shared" si="105"/>
        <v>41729</v>
      </c>
      <c r="G183" s="33">
        <f t="shared" si="105"/>
        <v>41759</v>
      </c>
      <c r="H183" s="33">
        <f t="shared" si="105"/>
        <v>41790</v>
      </c>
      <c r="I183" s="33">
        <f t="shared" si="105"/>
        <v>41820</v>
      </c>
      <c r="J183" s="33">
        <f t="shared" si="105"/>
        <v>41851</v>
      </c>
      <c r="K183" s="33">
        <f t="shared" si="105"/>
        <v>41882</v>
      </c>
      <c r="L183" s="33">
        <f t="shared" si="105"/>
        <v>41912</v>
      </c>
      <c r="M183" s="33">
        <f t="shared" si="105"/>
        <v>41943</v>
      </c>
      <c r="N183" s="33">
        <f t="shared" si="105"/>
        <v>41973</v>
      </c>
      <c r="O183" s="33">
        <f t="shared" si="105"/>
        <v>42004</v>
      </c>
      <c r="P183" s="33">
        <f t="shared" si="105"/>
        <v>42035</v>
      </c>
      <c r="Q183" s="33">
        <f t="shared" si="105"/>
        <v>42063</v>
      </c>
      <c r="R183" s="33">
        <f t="shared" si="105"/>
        <v>42094</v>
      </c>
      <c r="S183" s="33">
        <f t="shared" si="105"/>
        <v>42124</v>
      </c>
      <c r="T183" s="33">
        <f t="shared" si="105"/>
        <v>42155</v>
      </c>
      <c r="U183" s="33">
        <f t="shared" si="105"/>
        <v>42185</v>
      </c>
      <c r="V183" s="33">
        <f t="shared" si="105"/>
        <v>42216</v>
      </c>
      <c r="W183" s="33">
        <f t="shared" si="105"/>
        <v>42247</v>
      </c>
      <c r="X183" s="33">
        <f t="shared" si="105"/>
        <v>42277</v>
      </c>
      <c r="Y183" s="33">
        <f t="shared" si="105"/>
        <v>42308</v>
      </c>
      <c r="Z183" s="33">
        <f t="shared" si="105"/>
        <v>42338</v>
      </c>
      <c r="AA183" s="33">
        <f t="shared" si="105"/>
        <v>42369</v>
      </c>
      <c r="AB183" s="33">
        <f t="shared" si="105"/>
        <v>42400</v>
      </c>
      <c r="AC183" s="33">
        <f t="shared" si="105"/>
        <v>42429</v>
      </c>
      <c r="AD183" s="33">
        <f t="shared" si="105"/>
        <v>42460</v>
      </c>
      <c r="AE183" s="33">
        <f t="shared" si="105"/>
        <v>42490</v>
      </c>
      <c r="AF183" s="33">
        <f t="shared" si="105"/>
        <v>42521</v>
      </c>
      <c r="AG183" s="33">
        <f t="shared" si="105"/>
        <v>42551</v>
      </c>
      <c r="AH183" s="33">
        <f t="shared" si="105"/>
        <v>42582</v>
      </c>
      <c r="AI183" s="33">
        <f t="shared" si="105"/>
        <v>42613</v>
      </c>
      <c r="AJ183" s="33">
        <f t="shared" si="105"/>
        <v>42643</v>
      </c>
      <c r="AK183" s="33">
        <f t="shared" si="105"/>
        <v>42674</v>
      </c>
      <c r="AL183" s="33">
        <f t="shared" si="105"/>
        <v>42704</v>
      </c>
      <c r="AM183" s="33">
        <f t="shared" si="105"/>
        <v>42735</v>
      </c>
    </row>
    <row r="184" spans="2:39" x14ac:dyDescent="0.25">
      <c r="B184" t="str">
        <f>+B4</f>
        <v>Materia Prima 1</v>
      </c>
      <c r="D184" s="46">
        <f t="shared" ref="D184:D203" si="106">+D92+D138-D161</f>
        <v>30250</v>
      </c>
      <c r="E184" s="46">
        <f t="shared" ref="E184:AM184" si="107">+E92+E138-(E161-D161)</f>
        <v>15125</v>
      </c>
      <c r="F184" s="46">
        <f t="shared" si="107"/>
        <v>15125</v>
      </c>
      <c r="G184" s="46">
        <f t="shared" si="107"/>
        <v>15125</v>
      </c>
      <c r="H184" s="46">
        <f t="shared" si="107"/>
        <v>15125</v>
      </c>
      <c r="I184" s="46">
        <f t="shared" si="107"/>
        <v>15125</v>
      </c>
      <c r="J184" s="46">
        <f t="shared" si="107"/>
        <v>15125</v>
      </c>
      <c r="K184" s="46">
        <f t="shared" si="107"/>
        <v>15125</v>
      </c>
      <c r="L184" s="46">
        <f t="shared" si="107"/>
        <v>15125</v>
      </c>
      <c r="M184" s="46">
        <f t="shared" si="107"/>
        <v>15125</v>
      </c>
      <c r="N184" s="46">
        <f t="shared" si="107"/>
        <v>15125</v>
      </c>
      <c r="O184" s="46">
        <f t="shared" si="107"/>
        <v>15125</v>
      </c>
      <c r="P184" s="46">
        <f t="shared" si="107"/>
        <v>15125</v>
      </c>
      <c r="Q184" s="46">
        <f t="shared" si="107"/>
        <v>15125</v>
      </c>
      <c r="R184" s="46">
        <f t="shared" si="107"/>
        <v>15125</v>
      </c>
      <c r="S184" s="46">
        <f t="shared" si="107"/>
        <v>15125</v>
      </c>
      <c r="T184" s="46">
        <f t="shared" si="107"/>
        <v>15125</v>
      </c>
      <c r="U184" s="46">
        <f t="shared" si="107"/>
        <v>15125</v>
      </c>
      <c r="V184" s="46">
        <f t="shared" si="107"/>
        <v>15125</v>
      </c>
      <c r="W184" s="46">
        <f t="shared" si="107"/>
        <v>15125</v>
      </c>
      <c r="X184" s="46">
        <f t="shared" si="107"/>
        <v>15125</v>
      </c>
      <c r="Y184" s="46">
        <f t="shared" si="107"/>
        <v>15125</v>
      </c>
      <c r="Z184" s="46">
        <f t="shared" si="107"/>
        <v>15125</v>
      </c>
      <c r="AA184" s="46">
        <f t="shared" si="107"/>
        <v>15125</v>
      </c>
      <c r="AB184" s="46">
        <f t="shared" si="107"/>
        <v>15125</v>
      </c>
      <c r="AC184" s="46">
        <f t="shared" si="107"/>
        <v>15125</v>
      </c>
      <c r="AD184" s="46">
        <f t="shared" si="107"/>
        <v>15125</v>
      </c>
      <c r="AE184" s="46">
        <f t="shared" si="107"/>
        <v>15125</v>
      </c>
      <c r="AF184" s="46">
        <f t="shared" si="107"/>
        <v>15125</v>
      </c>
      <c r="AG184" s="46">
        <f t="shared" si="107"/>
        <v>15125</v>
      </c>
      <c r="AH184" s="46">
        <f t="shared" si="107"/>
        <v>15125</v>
      </c>
      <c r="AI184" s="46">
        <f t="shared" si="107"/>
        <v>15125</v>
      </c>
      <c r="AJ184" s="46">
        <f t="shared" si="107"/>
        <v>15125</v>
      </c>
      <c r="AK184" s="46">
        <f t="shared" si="107"/>
        <v>15125</v>
      </c>
      <c r="AL184" s="46">
        <f t="shared" si="107"/>
        <v>15125</v>
      </c>
      <c r="AM184" s="46">
        <f t="shared" si="107"/>
        <v>15125</v>
      </c>
    </row>
    <row r="185" spans="2:39" x14ac:dyDescent="0.25">
      <c r="B185" t="str">
        <f t="shared" ref="B185:B203" si="108">+B5</f>
        <v>Materia Prima 2</v>
      </c>
      <c r="D185" s="46">
        <f t="shared" si="106"/>
        <v>0</v>
      </c>
      <c r="E185" s="46">
        <f t="shared" ref="E185:AM185" si="109">+E93+E139-(E162-D162)</f>
        <v>0</v>
      </c>
      <c r="F185" s="46">
        <f t="shared" si="109"/>
        <v>0</v>
      </c>
      <c r="G185" s="46">
        <f t="shared" si="109"/>
        <v>14520</v>
      </c>
      <c r="H185" s="46">
        <f t="shared" si="109"/>
        <v>7260</v>
      </c>
      <c r="I185" s="46">
        <f t="shared" si="109"/>
        <v>7260</v>
      </c>
      <c r="J185" s="46">
        <f t="shared" si="109"/>
        <v>7260</v>
      </c>
      <c r="K185" s="46">
        <f t="shared" si="109"/>
        <v>7260</v>
      </c>
      <c r="L185" s="46">
        <f t="shared" si="109"/>
        <v>7260</v>
      </c>
      <c r="M185" s="46">
        <f t="shared" si="109"/>
        <v>7260</v>
      </c>
      <c r="N185" s="46">
        <f t="shared" si="109"/>
        <v>7260</v>
      </c>
      <c r="O185" s="46">
        <f t="shared" si="109"/>
        <v>7260</v>
      </c>
      <c r="P185" s="46">
        <f t="shared" si="109"/>
        <v>7260</v>
      </c>
      <c r="Q185" s="46">
        <f t="shared" si="109"/>
        <v>7260</v>
      </c>
      <c r="R185" s="46">
        <f t="shared" si="109"/>
        <v>7260</v>
      </c>
      <c r="S185" s="46">
        <f t="shared" si="109"/>
        <v>7260</v>
      </c>
      <c r="T185" s="46">
        <f t="shared" si="109"/>
        <v>7260</v>
      </c>
      <c r="U185" s="46">
        <f t="shared" si="109"/>
        <v>7260</v>
      </c>
      <c r="V185" s="46">
        <f t="shared" si="109"/>
        <v>7260</v>
      </c>
      <c r="W185" s="46">
        <f t="shared" si="109"/>
        <v>7260</v>
      </c>
      <c r="X185" s="46">
        <f t="shared" si="109"/>
        <v>7260</v>
      </c>
      <c r="Y185" s="46">
        <f t="shared" si="109"/>
        <v>7260</v>
      </c>
      <c r="Z185" s="46">
        <f t="shared" si="109"/>
        <v>7260</v>
      </c>
      <c r="AA185" s="46">
        <f t="shared" si="109"/>
        <v>7260</v>
      </c>
      <c r="AB185" s="46">
        <f t="shared" si="109"/>
        <v>7260</v>
      </c>
      <c r="AC185" s="46">
        <f t="shared" si="109"/>
        <v>7260</v>
      </c>
      <c r="AD185" s="46">
        <f t="shared" si="109"/>
        <v>7260</v>
      </c>
      <c r="AE185" s="46">
        <f t="shared" si="109"/>
        <v>7260</v>
      </c>
      <c r="AF185" s="46">
        <f t="shared" si="109"/>
        <v>7260</v>
      </c>
      <c r="AG185" s="46">
        <f t="shared" si="109"/>
        <v>7260</v>
      </c>
      <c r="AH185" s="46">
        <f t="shared" si="109"/>
        <v>7260</v>
      </c>
      <c r="AI185" s="46">
        <f t="shared" si="109"/>
        <v>7260</v>
      </c>
      <c r="AJ185" s="46">
        <f t="shared" si="109"/>
        <v>7260</v>
      </c>
      <c r="AK185" s="46">
        <f t="shared" si="109"/>
        <v>7260</v>
      </c>
      <c r="AL185" s="46">
        <f t="shared" si="109"/>
        <v>7260</v>
      </c>
      <c r="AM185" s="46">
        <f t="shared" si="109"/>
        <v>7260</v>
      </c>
    </row>
    <row r="186" spans="2:39" x14ac:dyDescent="0.25">
      <c r="B186" t="str">
        <f t="shared" si="108"/>
        <v>Materia Prima 3</v>
      </c>
      <c r="D186" s="46">
        <f t="shared" si="106"/>
        <v>0</v>
      </c>
      <c r="E186" s="46">
        <f t="shared" ref="E186:AM186" si="110">+E94+E140-(E163-D163)</f>
        <v>0</v>
      </c>
      <c r="F186" s="46">
        <f t="shared" si="110"/>
        <v>0</v>
      </c>
      <c r="G186" s="46">
        <f t="shared" si="110"/>
        <v>23100</v>
      </c>
      <c r="H186" s="46">
        <f t="shared" si="110"/>
        <v>11550</v>
      </c>
      <c r="I186" s="46">
        <f t="shared" si="110"/>
        <v>11550</v>
      </c>
      <c r="J186" s="46">
        <f t="shared" si="110"/>
        <v>11550</v>
      </c>
      <c r="K186" s="46">
        <f t="shared" si="110"/>
        <v>11550</v>
      </c>
      <c r="L186" s="46">
        <f t="shared" si="110"/>
        <v>11550</v>
      </c>
      <c r="M186" s="46">
        <f t="shared" si="110"/>
        <v>11550</v>
      </c>
      <c r="N186" s="46">
        <f t="shared" si="110"/>
        <v>11550</v>
      </c>
      <c r="O186" s="46">
        <f t="shared" si="110"/>
        <v>11550</v>
      </c>
      <c r="P186" s="46">
        <f t="shared" si="110"/>
        <v>11550</v>
      </c>
      <c r="Q186" s="46">
        <f t="shared" si="110"/>
        <v>11550</v>
      </c>
      <c r="R186" s="46">
        <f t="shared" si="110"/>
        <v>11550</v>
      </c>
      <c r="S186" s="46">
        <f t="shared" si="110"/>
        <v>11550</v>
      </c>
      <c r="T186" s="46">
        <f t="shared" si="110"/>
        <v>11550</v>
      </c>
      <c r="U186" s="46">
        <f t="shared" si="110"/>
        <v>11550</v>
      </c>
      <c r="V186" s="46">
        <f t="shared" si="110"/>
        <v>11550</v>
      </c>
      <c r="W186" s="46">
        <f t="shared" si="110"/>
        <v>11550</v>
      </c>
      <c r="X186" s="46">
        <f t="shared" si="110"/>
        <v>11550</v>
      </c>
      <c r="Y186" s="46">
        <f t="shared" si="110"/>
        <v>11550</v>
      </c>
      <c r="Z186" s="46">
        <f t="shared" si="110"/>
        <v>11550</v>
      </c>
      <c r="AA186" s="46">
        <f t="shared" si="110"/>
        <v>11550</v>
      </c>
      <c r="AB186" s="46">
        <f t="shared" si="110"/>
        <v>11550</v>
      </c>
      <c r="AC186" s="46">
        <f t="shared" si="110"/>
        <v>11550</v>
      </c>
      <c r="AD186" s="46">
        <f t="shared" si="110"/>
        <v>11550</v>
      </c>
      <c r="AE186" s="46">
        <f t="shared" si="110"/>
        <v>11550</v>
      </c>
      <c r="AF186" s="46">
        <f t="shared" si="110"/>
        <v>11550</v>
      </c>
      <c r="AG186" s="46">
        <f t="shared" si="110"/>
        <v>11550</v>
      </c>
      <c r="AH186" s="46">
        <f t="shared" si="110"/>
        <v>11550</v>
      </c>
      <c r="AI186" s="46">
        <f t="shared" si="110"/>
        <v>11550</v>
      </c>
      <c r="AJ186" s="46">
        <f t="shared" si="110"/>
        <v>11550</v>
      </c>
      <c r="AK186" s="46">
        <f t="shared" si="110"/>
        <v>11550</v>
      </c>
      <c r="AL186" s="46">
        <f t="shared" si="110"/>
        <v>11550</v>
      </c>
      <c r="AM186" s="46">
        <f t="shared" si="110"/>
        <v>11550</v>
      </c>
    </row>
    <row r="187" spans="2:39" x14ac:dyDescent="0.25">
      <c r="B187" t="str">
        <f t="shared" si="108"/>
        <v>Materia Prima 4</v>
      </c>
      <c r="D187" s="46">
        <f t="shared" si="106"/>
        <v>0</v>
      </c>
      <c r="E187" s="46">
        <f t="shared" ref="E187:AM187" si="111">+E95+E141-(E164-D164)</f>
        <v>14560</v>
      </c>
      <c r="F187" s="46">
        <f t="shared" si="111"/>
        <v>7280</v>
      </c>
      <c r="G187" s="46">
        <f t="shared" si="111"/>
        <v>7280</v>
      </c>
      <c r="H187" s="46">
        <f t="shared" si="111"/>
        <v>7280</v>
      </c>
      <c r="I187" s="46">
        <f t="shared" si="111"/>
        <v>7280</v>
      </c>
      <c r="J187" s="46">
        <f t="shared" si="111"/>
        <v>7280</v>
      </c>
      <c r="K187" s="46">
        <f t="shared" si="111"/>
        <v>7280</v>
      </c>
      <c r="L187" s="46">
        <f t="shared" si="111"/>
        <v>7280</v>
      </c>
      <c r="M187" s="46">
        <f t="shared" si="111"/>
        <v>7280</v>
      </c>
      <c r="N187" s="46">
        <f t="shared" si="111"/>
        <v>7280</v>
      </c>
      <c r="O187" s="46">
        <f t="shared" si="111"/>
        <v>7280</v>
      </c>
      <c r="P187" s="46">
        <f t="shared" si="111"/>
        <v>7280</v>
      </c>
      <c r="Q187" s="46">
        <f t="shared" si="111"/>
        <v>7280</v>
      </c>
      <c r="R187" s="46">
        <f t="shared" si="111"/>
        <v>7280</v>
      </c>
      <c r="S187" s="46">
        <f t="shared" si="111"/>
        <v>7280</v>
      </c>
      <c r="T187" s="46">
        <f t="shared" si="111"/>
        <v>7280</v>
      </c>
      <c r="U187" s="46">
        <f t="shared" si="111"/>
        <v>7280</v>
      </c>
      <c r="V187" s="46">
        <f t="shared" si="111"/>
        <v>7280</v>
      </c>
      <c r="W187" s="46">
        <f t="shared" si="111"/>
        <v>7280</v>
      </c>
      <c r="X187" s="46">
        <f t="shared" si="111"/>
        <v>7280</v>
      </c>
      <c r="Y187" s="46">
        <f t="shared" si="111"/>
        <v>7280</v>
      </c>
      <c r="Z187" s="46">
        <f t="shared" si="111"/>
        <v>7280</v>
      </c>
      <c r="AA187" s="46">
        <f t="shared" si="111"/>
        <v>7280</v>
      </c>
      <c r="AB187" s="46">
        <f t="shared" si="111"/>
        <v>7280</v>
      </c>
      <c r="AC187" s="46">
        <f t="shared" si="111"/>
        <v>7280</v>
      </c>
      <c r="AD187" s="46">
        <f t="shared" si="111"/>
        <v>7280</v>
      </c>
      <c r="AE187" s="46">
        <f t="shared" si="111"/>
        <v>7280</v>
      </c>
      <c r="AF187" s="46">
        <f t="shared" si="111"/>
        <v>7280</v>
      </c>
      <c r="AG187" s="46">
        <f t="shared" si="111"/>
        <v>7280</v>
      </c>
      <c r="AH187" s="46">
        <f t="shared" si="111"/>
        <v>7280</v>
      </c>
      <c r="AI187" s="46">
        <f t="shared" si="111"/>
        <v>7280</v>
      </c>
      <c r="AJ187" s="46">
        <f t="shared" si="111"/>
        <v>7280</v>
      </c>
      <c r="AK187" s="46">
        <f t="shared" si="111"/>
        <v>7280</v>
      </c>
      <c r="AL187" s="46">
        <f t="shared" si="111"/>
        <v>7280</v>
      </c>
      <c r="AM187" s="46">
        <f t="shared" si="111"/>
        <v>7280</v>
      </c>
    </row>
    <row r="188" spans="2:39" x14ac:dyDescent="0.25">
      <c r="B188" t="str">
        <f t="shared" si="108"/>
        <v>Materia Prima 5</v>
      </c>
      <c r="D188" s="46">
        <f t="shared" si="106"/>
        <v>0</v>
      </c>
      <c r="E188" s="46">
        <f t="shared" ref="E188:AM188" si="112">+E96+E142-(E165-D165)</f>
        <v>3630</v>
      </c>
      <c r="F188" s="46">
        <f t="shared" si="112"/>
        <v>1210</v>
      </c>
      <c r="G188" s="46">
        <f t="shared" si="112"/>
        <v>1210</v>
      </c>
      <c r="H188" s="46">
        <f t="shared" si="112"/>
        <v>1210</v>
      </c>
      <c r="I188" s="46">
        <f t="shared" si="112"/>
        <v>1210</v>
      </c>
      <c r="J188" s="46">
        <f t="shared" si="112"/>
        <v>1210</v>
      </c>
      <c r="K188" s="46">
        <f t="shared" si="112"/>
        <v>1210</v>
      </c>
      <c r="L188" s="46">
        <f t="shared" si="112"/>
        <v>1210</v>
      </c>
      <c r="M188" s="46">
        <f t="shared" si="112"/>
        <v>1210</v>
      </c>
      <c r="N188" s="46">
        <f t="shared" si="112"/>
        <v>1210</v>
      </c>
      <c r="O188" s="46">
        <f t="shared" si="112"/>
        <v>1210</v>
      </c>
      <c r="P188" s="46">
        <f t="shared" si="112"/>
        <v>1210</v>
      </c>
      <c r="Q188" s="46">
        <f t="shared" si="112"/>
        <v>1210</v>
      </c>
      <c r="R188" s="46">
        <f t="shared" si="112"/>
        <v>1210</v>
      </c>
      <c r="S188" s="46">
        <f t="shared" si="112"/>
        <v>1210</v>
      </c>
      <c r="T188" s="46">
        <f t="shared" si="112"/>
        <v>1210</v>
      </c>
      <c r="U188" s="46">
        <f t="shared" si="112"/>
        <v>1210</v>
      </c>
      <c r="V188" s="46">
        <f t="shared" si="112"/>
        <v>1210</v>
      </c>
      <c r="W188" s="46">
        <f t="shared" si="112"/>
        <v>1210</v>
      </c>
      <c r="X188" s="46">
        <f t="shared" si="112"/>
        <v>1210</v>
      </c>
      <c r="Y188" s="46">
        <f t="shared" si="112"/>
        <v>1210</v>
      </c>
      <c r="Z188" s="46">
        <f t="shared" si="112"/>
        <v>1210</v>
      </c>
      <c r="AA188" s="46">
        <f t="shared" si="112"/>
        <v>1210</v>
      </c>
      <c r="AB188" s="46">
        <f t="shared" si="112"/>
        <v>1210</v>
      </c>
      <c r="AC188" s="46">
        <f t="shared" si="112"/>
        <v>1210</v>
      </c>
      <c r="AD188" s="46">
        <f t="shared" si="112"/>
        <v>1210</v>
      </c>
      <c r="AE188" s="46">
        <f t="shared" si="112"/>
        <v>1210</v>
      </c>
      <c r="AF188" s="46">
        <f t="shared" si="112"/>
        <v>1210</v>
      </c>
      <c r="AG188" s="46">
        <f t="shared" si="112"/>
        <v>1210</v>
      </c>
      <c r="AH188" s="46">
        <f t="shared" si="112"/>
        <v>1210</v>
      </c>
      <c r="AI188" s="46">
        <f t="shared" si="112"/>
        <v>1210</v>
      </c>
      <c r="AJ188" s="46">
        <f t="shared" si="112"/>
        <v>1210</v>
      </c>
      <c r="AK188" s="46">
        <f t="shared" si="112"/>
        <v>1210</v>
      </c>
      <c r="AL188" s="46">
        <f t="shared" si="112"/>
        <v>1210</v>
      </c>
      <c r="AM188" s="46">
        <f t="shared" si="112"/>
        <v>1210</v>
      </c>
    </row>
    <row r="189" spans="2:39" x14ac:dyDescent="0.25">
      <c r="B189" t="str">
        <f t="shared" si="108"/>
        <v>Materia Prima 6</v>
      </c>
      <c r="D189" s="46">
        <f t="shared" si="106"/>
        <v>0</v>
      </c>
      <c r="E189" s="46">
        <f t="shared" ref="E189:AM189" si="113">+E97+E143-(E166-D166)</f>
        <v>29700</v>
      </c>
      <c r="F189" s="46">
        <f t="shared" si="113"/>
        <v>9900</v>
      </c>
      <c r="G189" s="46">
        <f t="shared" si="113"/>
        <v>9900</v>
      </c>
      <c r="H189" s="46">
        <f t="shared" si="113"/>
        <v>9900</v>
      </c>
      <c r="I189" s="46">
        <f t="shared" si="113"/>
        <v>9900</v>
      </c>
      <c r="J189" s="46">
        <f t="shared" si="113"/>
        <v>9900</v>
      </c>
      <c r="K189" s="46">
        <f t="shared" si="113"/>
        <v>9900</v>
      </c>
      <c r="L189" s="46">
        <f t="shared" si="113"/>
        <v>9900</v>
      </c>
      <c r="M189" s="46">
        <f t="shared" si="113"/>
        <v>9900</v>
      </c>
      <c r="N189" s="46">
        <f t="shared" si="113"/>
        <v>9900</v>
      </c>
      <c r="O189" s="46">
        <f t="shared" si="113"/>
        <v>9900</v>
      </c>
      <c r="P189" s="46">
        <f t="shared" si="113"/>
        <v>9900</v>
      </c>
      <c r="Q189" s="46">
        <f t="shared" si="113"/>
        <v>9900</v>
      </c>
      <c r="R189" s="46">
        <f t="shared" si="113"/>
        <v>9900</v>
      </c>
      <c r="S189" s="46">
        <f t="shared" si="113"/>
        <v>9900</v>
      </c>
      <c r="T189" s="46">
        <f t="shared" si="113"/>
        <v>9900</v>
      </c>
      <c r="U189" s="46">
        <f t="shared" si="113"/>
        <v>9900</v>
      </c>
      <c r="V189" s="46">
        <f t="shared" si="113"/>
        <v>9900</v>
      </c>
      <c r="W189" s="46">
        <f t="shared" si="113"/>
        <v>9900</v>
      </c>
      <c r="X189" s="46">
        <f t="shared" si="113"/>
        <v>9900</v>
      </c>
      <c r="Y189" s="46">
        <f t="shared" si="113"/>
        <v>9900</v>
      </c>
      <c r="Z189" s="46">
        <f t="shared" si="113"/>
        <v>9900</v>
      </c>
      <c r="AA189" s="46">
        <f t="shared" si="113"/>
        <v>9900</v>
      </c>
      <c r="AB189" s="46">
        <f t="shared" si="113"/>
        <v>9900</v>
      </c>
      <c r="AC189" s="46">
        <f t="shared" si="113"/>
        <v>9900</v>
      </c>
      <c r="AD189" s="46">
        <f t="shared" si="113"/>
        <v>9900</v>
      </c>
      <c r="AE189" s="46">
        <f t="shared" si="113"/>
        <v>9900</v>
      </c>
      <c r="AF189" s="46">
        <f t="shared" si="113"/>
        <v>9900</v>
      </c>
      <c r="AG189" s="46">
        <f t="shared" si="113"/>
        <v>9900</v>
      </c>
      <c r="AH189" s="46">
        <f t="shared" si="113"/>
        <v>9900</v>
      </c>
      <c r="AI189" s="46">
        <f t="shared" si="113"/>
        <v>9900</v>
      </c>
      <c r="AJ189" s="46">
        <f t="shared" si="113"/>
        <v>9900</v>
      </c>
      <c r="AK189" s="46">
        <f t="shared" si="113"/>
        <v>9900</v>
      </c>
      <c r="AL189" s="46">
        <f t="shared" si="113"/>
        <v>9900</v>
      </c>
      <c r="AM189" s="46">
        <f t="shared" si="113"/>
        <v>9900</v>
      </c>
    </row>
    <row r="190" spans="2:39" x14ac:dyDescent="0.25">
      <c r="B190" t="str">
        <f t="shared" si="108"/>
        <v>Materia Prima 7</v>
      </c>
      <c r="D190" s="46">
        <f t="shared" si="106"/>
        <v>0</v>
      </c>
      <c r="E190" s="46">
        <f t="shared" ref="E190:AM190" si="114">+E98+E144-(E167-D167)</f>
        <v>43680</v>
      </c>
      <c r="F190" s="46">
        <f t="shared" si="114"/>
        <v>14560</v>
      </c>
      <c r="G190" s="46">
        <f t="shared" si="114"/>
        <v>14560</v>
      </c>
      <c r="H190" s="46">
        <f t="shared" si="114"/>
        <v>14560</v>
      </c>
      <c r="I190" s="46">
        <f t="shared" si="114"/>
        <v>14560</v>
      </c>
      <c r="J190" s="46">
        <f t="shared" si="114"/>
        <v>14560</v>
      </c>
      <c r="K190" s="46">
        <f t="shared" si="114"/>
        <v>14560</v>
      </c>
      <c r="L190" s="46">
        <f t="shared" si="114"/>
        <v>14560</v>
      </c>
      <c r="M190" s="46">
        <f t="shared" si="114"/>
        <v>14560</v>
      </c>
      <c r="N190" s="46">
        <f t="shared" si="114"/>
        <v>14560</v>
      </c>
      <c r="O190" s="46">
        <f t="shared" si="114"/>
        <v>14560</v>
      </c>
      <c r="P190" s="46">
        <f t="shared" si="114"/>
        <v>14560</v>
      </c>
      <c r="Q190" s="46">
        <f t="shared" si="114"/>
        <v>14560</v>
      </c>
      <c r="R190" s="46">
        <f t="shared" si="114"/>
        <v>14560</v>
      </c>
      <c r="S190" s="46">
        <f t="shared" si="114"/>
        <v>14560</v>
      </c>
      <c r="T190" s="46">
        <f t="shared" si="114"/>
        <v>14560</v>
      </c>
      <c r="U190" s="46">
        <f t="shared" si="114"/>
        <v>14560</v>
      </c>
      <c r="V190" s="46">
        <f t="shared" si="114"/>
        <v>14560</v>
      </c>
      <c r="W190" s="46">
        <f t="shared" si="114"/>
        <v>14560</v>
      </c>
      <c r="X190" s="46">
        <f t="shared" si="114"/>
        <v>14560</v>
      </c>
      <c r="Y190" s="46">
        <f t="shared" si="114"/>
        <v>14560</v>
      </c>
      <c r="Z190" s="46">
        <f t="shared" si="114"/>
        <v>14560</v>
      </c>
      <c r="AA190" s="46">
        <f t="shared" si="114"/>
        <v>14560</v>
      </c>
      <c r="AB190" s="46">
        <f t="shared" si="114"/>
        <v>14560</v>
      </c>
      <c r="AC190" s="46">
        <f t="shared" si="114"/>
        <v>14560</v>
      </c>
      <c r="AD190" s="46">
        <f t="shared" si="114"/>
        <v>14560</v>
      </c>
      <c r="AE190" s="46">
        <f t="shared" si="114"/>
        <v>14560</v>
      </c>
      <c r="AF190" s="46">
        <f t="shared" si="114"/>
        <v>14560</v>
      </c>
      <c r="AG190" s="46">
        <f t="shared" si="114"/>
        <v>14560</v>
      </c>
      <c r="AH190" s="46">
        <f t="shared" si="114"/>
        <v>14560</v>
      </c>
      <c r="AI190" s="46">
        <f t="shared" si="114"/>
        <v>14560</v>
      </c>
      <c r="AJ190" s="46">
        <f t="shared" si="114"/>
        <v>14560</v>
      </c>
      <c r="AK190" s="46">
        <f t="shared" si="114"/>
        <v>14560</v>
      </c>
      <c r="AL190" s="46">
        <f t="shared" si="114"/>
        <v>14560</v>
      </c>
      <c r="AM190" s="46">
        <f t="shared" si="114"/>
        <v>14560</v>
      </c>
    </row>
    <row r="191" spans="2:39" x14ac:dyDescent="0.25">
      <c r="B191" t="str">
        <f t="shared" si="108"/>
        <v>Materia Prima 8</v>
      </c>
      <c r="D191" s="46">
        <f t="shared" si="106"/>
        <v>14520</v>
      </c>
      <c r="E191" s="46">
        <f t="shared" ref="E191:AM191" si="115">+E99+E145-(E168-D168)</f>
        <v>4840</v>
      </c>
      <c r="F191" s="46">
        <f t="shared" si="115"/>
        <v>4840</v>
      </c>
      <c r="G191" s="46">
        <f t="shared" si="115"/>
        <v>4840</v>
      </c>
      <c r="H191" s="46">
        <f t="shared" si="115"/>
        <v>4840</v>
      </c>
      <c r="I191" s="46">
        <f t="shared" si="115"/>
        <v>4840</v>
      </c>
      <c r="J191" s="46">
        <f t="shared" si="115"/>
        <v>4840</v>
      </c>
      <c r="K191" s="46">
        <f t="shared" si="115"/>
        <v>4840</v>
      </c>
      <c r="L191" s="46">
        <f t="shared" si="115"/>
        <v>4840</v>
      </c>
      <c r="M191" s="46">
        <f t="shared" si="115"/>
        <v>4840</v>
      </c>
      <c r="N191" s="46">
        <f t="shared" si="115"/>
        <v>4840</v>
      </c>
      <c r="O191" s="46">
        <f t="shared" si="115"/>
        <v>4840</v>
      </c>
      <c r="P191" s="46">
        <f t="shared" si="115"/>
        <v>4840</v>
      </c>
      <c r="Q191" s="46">
        <f t="shared" si="115"/>
        <v>4840</v>
      </c>
      <c r="R191" s="46">
        <f t="shared" si="115"/>
        <v>4840</v>
      </c>
      <c r="S191" s="46">
        <f t="shared" si="115"/>
        <v>4840</v>
      </c>
      <c r="T191" s="46">
        <f t="shared" si="115"/>
        <v>4840</v>
      </c>
      <c r="U191" s="46">
        <f t="shared" si="115"/>
        <v>4840</v>
      </c>
      <c r="V191" s="46">
        <f t="shared" si="115"/>
        <v>4840</v>
      </c>
      <c r="W191" s="46">
        <f t="shared" si="115"/>
        <v>4840</v>
      </c>
      <c r="X191" s="46">
        <f t="shared" si="115"/>
        <v>4840</v>
      </c>
      <c r="Y191" s="46">
        <f t="shared" si="115"/>
        <v>4840</v>
      </c>
      <c r="Z191" s="46">
        <f t="shared" si="115"/>
        <v>4840</v>
      </c>
      <c r="AA191" s="46">
        <f t="shared" si="115"/>
        <v>4840</v>
      </c>
      <c r="AB191" s="46">
        <f t="shared" si="115"/>
        <v>4840</v>
      </c>
      <c r="AC191" s="46">
        <f t="shared" si="115"/>
        <v>4840</v>
      </c>
      <c r="AD191" s="46">
        <f t="shared" si="115"/>
        <v>4840</v>
      </c>
      <c r="AE191" s="46">
        <f t="shared" si="115"/>
        <v>4840</v>
      </c>
      <c r="AF191" s="46">
        <f t="shared" si="115"/>
        <v>4840</v>
      </c>
      <c r="AG191" s="46">
        <f t="shared" si="115"/>
        <v>4840</v>
      </c>
      <c r="AH191" s="46">
        <f t="shared" si="115"/>
        <v>4840</v>
      </c>
      <c r="AI191" s="46">
        <f t="shared" si="115"/>
        <v>4840</v>
      </c>
      <c r="AJ191" s="46">
        <f t="shared" si="115"/>
        <v>4840</v>
      </c>
      <c r="AK191" s="46">
        <f t="shared" si="115"/>
        <v>4840</v>
      </c>
      <c r="AL191" s="46">
        <f t="shared" si="115"/>
        <v>4840</v>
      </c>
      <c r="AM191" s="46">
        <f t="shared" si="115"/>
        <v>4840</v>
      </c>
    </row>
    <row r="192" spans="2:39" x14ac:dyDescent="0.25">
      <c r="B192" t="str">
        <f t="shared" si="108"/>
        <v>Materia Prima 9</v>
      </c>
      <c r="D192" s="46">
        <f t="shared" si="106"/>
        <v>2722.5</v>
      </c>
      <c r="E192" s="46">
        <f t="shared" ref="E192:AM192" si="116">+E100+E146-(E169-D169)</f>
        <v>907.5</v>
      </c>
      <c r="F192" s="46">
        <f t="shared" si="116"/>
        <v>907.5</v>
      </c>
      <c r="G192" s="46">
        <f t="shared" si="116"/>
        <v>907.5</v>
      </c>
      <c r="H192" s="46">
        <f t="shared" si="116"/>
        <v>907.5</v>
      </c>
      <c r="I192" s="46">
        <f t="shared" si="116"/>
        <v>907.5</v>
      </c>
      <c r="J192" s="46">
        <f t="shared" si="116"/>
        <v>907.5</v>
      </c>
      <c r="K192" s="46">
        <f t="shared" si="116"/>
        <v>907.5</v>
      </c>
      <c r="L192" s="46">
        <f t="shared" si="116"/>
        <v>907.5</v>
      </c>
      <c r="M192" s="46">
        <f t="shared" si="116"/>
        <v>907.5</v>
      </c>
      <c r="N192" s="46">
        <f t="shared" si="116"/>
        <v>907.5</v>
      </c>
      <c r="O192" s="46">
        <f t="shared" si="116"/>
        <v>907.5</v>
      </c>
      <c r="P192" s="46">
        <f t="shared" si="116"/>
        <v>907.5</v>
      </c>
      <c r="Q192" s="46">
        <f t="shared" si="116"/>
        <v>907.5</v>
      </c>
      <c r="R192" s="46">
        <f t="shared" si="116"/>
        <v>907.5</v>
      </c>
      <c r="S192" s="46">
        <f t="shared" si="116"/>
        <v>907.5</v>
      </c>
      <c r="T192" s="46">
        <f t="shared" si="116"/>
        <v>907.5</v>
      </c>
      <c r="U192" s="46">
        <f t="shared" si="116"/>
        <v>907.5</v>
      </c>
      <c r="V192" s="46">
        <f t="shared" si="116"/>
        <v>907.5</v>
      </c>
      <c r="W192" s="46">
        <f t="shared" si="116"/>
        <v>907.5</v>
      </c>
      <c r="X192" s="46">
        <f t="shared" si="116"/>
        <v>907.5</v>
      </c>
      <c r="Y192" s="46">
        <f t="shared" si="116"/>
        <v>907.5</v>
      </c>
      <c r="Z192" s="46">
        <f t="shared" si="116"/>
        <v>907.5</v>
      </c>
      <c r="AA192" s="46">
        <f t="shared" si="116"/>
        <v>907.5</v>
      </c>
      <c r="AB192" s="46">
        <f t="shared" si="116"/>
        <v>907.5</v>
      </c>
      <c r="AC192" s="46">
        <f t="shared" si="116"/>
        <v>907.5</v>
      </c>
      <c r="AD192" s="46">
        <f t="shared" si="116"/>
        <v>907.5</v>
      </c>
      <c r="AE192" s="46">
        <f t="shared" si="116"/>
        <v>907.5</v>
      </c>
      <c r="AF192" s="46">
        <f t="shared" si="116"/>
        <v>907.5</v>
      </c>
      <c r="AG192" s="46">
        <f t="shared" si="116"/>
        <v>907.5</v>
      </c>
      <c r="AH192" s="46">
        <f t="shared" si="116"/>
        <v>907.5</v>
      </c>
      <c r="AI192" s="46">
        <f t="shared" si="116"/>
        <v>907.5</v>
      </c>
      <c r="AJ192" s="46">
        <f t="shared" si="116"/>
        <v>907.5</v>
      </c>
      <c r="AK192" s="46">
        <f t="shared" si="116"/>
        <v>907.5</v>
      </c>
      <c r="AL192" s="46">
        <f t="shared" si="116"/>
        <v>907.5</v>
      </c>
      <c r="AM192" s="46">
        <f t="shared" si="116"/>
        <v>907.5</v>
      </c>
    </row>
    <row r="193" spans="2:39" x14ac:dyDescent="0.25">
      <c r="B193" t="str">
        <f t="shared" si="108"/>
        <v>Materia Prima 10</v>
      </c>
      <c r="D193" s="46">
        <f t="shared" si="106"/>
        <v>0</v>
      </c>
      <c r="E193" s="46">
        <f t="shared" ref="E193:AM193" si="117">+E101+E147-(E170-D170)</f>
        <v>43560</v>
      </c>
      <c r="F193" s="46">
        <f t="shared" si="117"/>
        <v>14520</v>
      </c>
      <c r="G193" s="46">
        <f t="shared" si="117"/>
        <v>14520</v>
      </c>
      <c r="H193" s="46">
        <f t="shared" si="117"/>
        <v>14520</v>
      </c>
      <c r="I193" s="46">
        <f t="shared" si="117"/>
        <v>14520</v>
      </c>
      <c r="J193" s="46">
        <f t="shared" si="117"/>
        <v>14520</v>
      </c>
      <c r="K193" s="46">
        <f t="shared" si="117"/>
        <v>14520</v>
      </c>
      <c r="L193" s="46">
        <f t="shared" si="117"/>
        <v>14520</v>
      </c>
      <c r="M193" s="46">
        <f t="shared" si="117"/>
        <v>14520</v>
      </c>
      <c r="N193" s="46">
        <f t="shared" si="117"/>
        <v>14520</v>
      </c>
      <c r="O193" s="46">
        <f t="shared" si="117"/>
        <v>14520</v>
      </c>
      <c r="P193" s="46">
        <f t="shared" si="117"/>
        <v>14520</v>
      </c>
      <c r="Q193" s="46">
        <f t="shared" si="117"/>
        <v>14520</v>
      </c>
      <c r="R193" s="46">
        <f t="shared" si="117"/>
        <v>14520</v>
      </c>
      <c r="S193" s="46">
        <f t="shared" si="117"/>
        <v>14520</v>
      </c>
      <c r="T193" s="46">
        <f t="shared" si="117"/>
        <v>14520</v>
      </c>
      <c r="U193" s="46">
        <f t="shared" si="117"/>
        <v>14520</v>
      </c>
      <c r="V193" s="46">
        <f t="shared" si="117"/>
        <v>14520</v>
      </c>
      <c r="W193" s="46">
        <f t="shared" si="117"/>
        <v>14520</v>
      </c>
      <c r="X193" s="46">
        <f t="shared" si="117"/>
        <v>14520</v>
      </c>
      <c r="Y193" s="46">
        <f t="shared" si="117"/>
        <v>14520</v>
      </c>
      <c r="Z193" s="46">
        <f t="shared" si="117"/>
        <v>14520</v>
      </c>
      <c r="AA193" s="46">
        <f t="shared" si="117"/>
        <v>14520</v>
      </c>
      <c r="AB193" s="46">
        <f t="shared" si="117"/>
        <v>14520</v>
      </c>
      <c r="AC193" s="46">
        <f t="shared" si="117"/>
        <v>14520</v>
      </c>
      <c r="AD193" s="46">
        <f t="shared" si="117"/>
        <v>14520</v>
      </c>
      <c r="AE193" s="46">
        <f t="shared" si="117"/>
        <v>14520</v>
      </c>
      <c r="AF193" s="46">
        <f t="shared" si="117"/>
        <v>14520</v>
      </c>
      <c r="AG193" s="46">
        <f t="shared" si="117"/>
        <v>14520</v>
      </c>
      <c r="AH193" s="46">
        <f t="shared" si="117"/>
        <v>14520</v>
      </c>
      <c r="AI193" s="46">
        <f t="shared" si="117"/>
        <v>14520</v>
      </c>
      <c r="AJ193" s="46">
        <f t="shared" si="117"/>
        <v>14520</v>
      </c>
      <c r="AK193" s="46">
        <f t="shared" si="117"/>
        <v>14520</v>
      </c>
      <c r="AL193" s="46">
        <f t="shared" si="117"/>
        <v>14520</v>
      </c>
      <c r="AM193" s="46">
        <f t="shared" si="117"/>
        <v>14520</v>
      </c>
    </row>
    <row r="194" spans="2:39" x14ac:dyDescent="0.25">
      <c r="B194" t="str">
        <f t="shared" si="108"/>
        <v>Materia Prima 11</v>
      </c>
      <c r="D194" s="46">
        <f t="shared" si="106"/>
        <v>0</v>
      </c>
      <c r="E194" s="46">
        <f t="shared" ref="E194:AM194" si="118">+E102+E148-(E171-D171)</f>
        <v>13200</v>
      </c>
      <c r="F194" s="46">
        <f t="shared" si="118"/>
        <v>6600</v>
      </c>
      <c r="G194" s="46">
        <f t="shared" si="118"/>
        <v>6600</v>
      </c>
      <c r="H194" s="46">
        <f t="shared" si="118"/>
        <v>6600</v>
      </c>
      <c r="I194" s="46">
        <f t="shared" si="118"/>
        <v>6600</v>
      </c>
      <c r="J194" s="46">
        <f t="shared" si="118"/>
        <v>6600</v>
      </c>
      <c r="K194" s="46">
        <f t="shared" si="118"/>
        <v>6600</v>
      </c>
      <c r="L194" s="46">
        <f t="shared" si="118"/>
        <v>6600</v>
      </c>
      <c r="M194" s="46">
        <f t="shared" si="118"/>
        <v>6600</v>
      </c>
      <c r="N194" s="46">
        <f t="shared" si="118"/>
        <v>6600</v>
      </c>
      <c r="O194" s="46">
        <f t="shared" si="118"/>
        <v>6600</v>
      </c>
      <c r="P194" s="46">
        <f t="shared" si="118"/>
        <v>6600</v>
      </c>
      <c r="Q194" s="46">
        <f t="shared" si="118"/>
        <v>6600</v>
      </c>
      <c r="R194" s="46">
        <f t="shared" si="118"/>
        <v>6600</v>
      </c>
      <c r="S194" s="46">
        <f t="shared" si="118"/>
        <v>6600</v>
      </c>
      <c r="T194" s="46">
        <f t="shared" si="118"/>
        <v>6600</v>
      </c>
      <c r="U194" s="46">
        <f t="shared" si="118"/>
        <v>6600</v>
      </c>
      <c r="V194" s="46">
        <f t="shared" si="118"/>
        <v>6600</v>
      </c>
      <c r="W194" s="46">
        <f t="shared" si="118"/>
        <v>6600</v>
      </c>
      <c r="X194" s="46">
        <f t="shared" si="118"/>
        <v>6600</v>
      </c>
      <c r="Y194" s="46">
        <f t="shared" si="118"/>
        <v>6600</v>
      </c>
      <c r="Z194" s="46">
        <f t="shared" si="118"/>
        <v>6600</v>
      </c>
      <c r="AA194" s="46">
        <f t="shared" si="118"/>
        <v>6600</v>
      </c>
      <c r="AB194" s="46">
        <f t="shared" si="118"/>
        <v>6600</v>
      </c>
      <c r="AC194" s="46">
        <f t="shared" si="118"/>
        <v>6600</v>
      </c>
      <c r="AD194" s="46">
        <f t="shared" si="118"/>
        <v>6600</v>
      </c>
      <c r="AE194" s="46">
        <f t="shared" si="118"/>
        <v>6600</v>
      </c>
      <c r="AF194" s="46">
        <f t="shared" si="118"/>
        <v>6600</v>
      </c>
      <c r="AG194" s="46">
        <f t="shared" si="118"/>
        <v>6600</v>
      </c>
      <c r="AH194" s="46">
        <f t="shared" si="118"/>
        <v>6600</v>
      </c>
      <c r="AI194" s="46">
        <f t="shared" si="118"/>
        <v>6600</v>
      </c>
      <c r="AJ194" s="46">
        <f t="shared" si="118"/>
        <v>6600</v>
      </c>
      <c r="AK194" s="46">
        <f t="shared" si="118"/>
        <v>6600</v>
      </c>
      <c r="AL194" s="46">
        <f t="shared" si="118"/>
        <v>6600</v>
      </c>
      <c r="AM194" s="46">
        <f t="shared" si="118"/>
        <v>6600</v>
      </c>
    </row>
    <row r="195" spans="2:39" x14ac:dyDescent="0.25">
      <c r="B195" t="str">
        <f t="shared" si="108"/>
        <v>Materia Prima 12</v>
      </c>
      <c r="D195" s="46">
        <f t="shared" si="106"/>
        <v>0</v>
      </c>
      <c r="E195" s="46">
        <f t="shared" ref="E195:AM195" si="119">+E103+E149-(E172-D172)</f>
        <v>12100</v>
      </c>
      <c r="F195" s="46">
        <f t="shared" si="119"/>
        <v>6050</v>
      </c>
      <c r="G195" s="46">
        <f t="shared" si="119"/>
        <v>6050</v>
      </c>
      <c r="H195" s="46">
        <f t="shared" si="119"/>
        <v>6050</v>
      </c>
      <c r="I195" s="46">
        <f t="shared" si="119"/>
        <v>6050</v>
      </c>
      <c r="J195" s="46">
        <f t="shared" si="119"/>
        <v>6050</v>
      </c>
      <c r="K195" s="46">
        <f t="shared" si="119"/>
        <v>6050</v>
      </c>
      <c r="L195" s="46">
        <f t="shared" si="119"/>
        <v>6050</v>
      </c>
      <c r="M195" s="46">
        <f t="shared" si="119"/>
        <v>6050</v>
      </c>
      <c r="N195" s="46">
        <f t="shared" si="119"/>
        <v>6050</v>
      </c>
      <c r="O195" s="46">
        <f t="shared" si="119"/>
        <v>6050</v>
      </c>
      <c r="P195" s="46">
        <f t="shared" si="119"/>
        <v>6050</v>
      </c>
      <c r="Q195" s="46">
        <f t="shared" si="119"/>
        <v>6050</v>
      </c>
      <c r="R195" s="46">
        <f t="shared" si="119"/>
        <v>6050</v>
      </c>
      <c r="S195" s="46">
        <f t="shared" si="119"/>
        <v>6050</v>
      </c>
      <c r="T195" s="46">
        <f t="shared" si="119"/>
        <v>6050</v>
      </c>
      <c r="U195" s="46">
        <f t="shared" si="119"/>
        <v>6050</v>
      </c>
      <c r="V195" s="46">
        <f t="shared" si="119"/>
        <v>6050</v>
      </c>
      <c r="W195" s="46">
        <f t="shared" si="119"/>
        <v>6050</v>
      </c>
      <c r="X195" s="46">
        <f t="shared" si="119"/>
        <v>6050</v>
      </c>
      <c r="Y195" s="46">
        <f t="shared" si="119"/>
        <v>6050</v>
      </c>
      <c r="Z195" s="46">
        <f t="shared" si="119"/>
        <v>6050</v>
      </c>
      <c r="AA195" s="46">
        <f t="shared" si="119"/>
        <v>6050</v>
      </c>
      <c r="AB195" s="46">
        <f t="shared" si="119"/>
        <v>6050</v>
      </c>
      <c r="AC195" s="46">
        <f t="shared" si="119"/>
        <v>6050</v>
      </c>
      <c r="AD195" s="46">
        <f t="shared" si="119"/>
        <v>6050</v>
      </c>
      <c r="AE195" s="46">
        <f t="shared" si="119"/>
        <v>6050</v>
      </c>
      <c r="AF195" s="46">
        <f t="shared" si="119"/>
        <v>6050</v>
      </c>
      <c r="AG195" s="46">
        <f t="shared" si="119"/>
        <v>6050</v>
      </c>
      <c r="AH195" s="46">
        <f t="shared" si="119"/>
        <v>6050</v>
      </c>
      <c r="AI195" s="46">
        <f t="shared" si="119"/>
        <v>6050</v>
      </c>
      <c r="AJ195" s="46">
        <f t="shared" si="119"/>
        <v>6050</v>
      </c>
      <c r="AK195" s="46">
        <f t="shared" si="119"/>
        <v>6050</v>
      </c>
      <c r="AL195" s="46">
        <f t="shared" si="119"/>
        <v>6050</v>
      </c>
      <c r="AM195" s="46">
        <f t="shared" si="119"/>
        <v>6050</v>
      </c>
    </row>
    <row r="196" spans="2:39" x14ac:dyDescent="0.25">
      <c r="B196" t="str">
        <f t="shared" si="108"/>
        <v>Materia Prima 13</v>
      </c>
      <c r="D196" s="46">
        <f t="shared" si="106"/>
        <v>0</v>
      </c>
      <c r="E196" s="46">
        <f t="shared" ref="E196:AM196" si="120">+E104+E150-(E173-D173)</f>
        <v>0</v>
      </c>
      <c r="F196" s="46">
        <f t="shared" si="120"/>
        <v>0</v>
      </c>
      <c r="G196" s="46">
        <f t="shared" si="120"/>
        <v>11000</v>
      </c>
      <c r="H196" s="46">
        <f t="shared" si="120"/>
        <v>5500</v>
      </c>
      <c r="I196" s="46">
        <f t="shared" si="120"/>
        <v>5500</v>
      </c>
      <c r="J196" s="46">
        <f t="shared" si="120"/>
        <v>5500</v>
      </c>
      <c r="K196" s="46">
        <f t="shared" si="120"/>
        <v>5500</v>
      </c>
      <c r="L196" s="46">
        <f t="shared" si="120"/>
        <v>5500</v>
      </c>
      <c r="M196" s="46">
        <f t="shared" si="120"/>
        <v>5500</v>
      </c>
      <c r="N196" s="46">
        <f t="shared" si="120"/>
        <v>5500</v>
      </c>
      <c r="O196" s="46">
        <f t="shared" si="120"/>
        <v>5500</v>
      </c>
      <c r="P196" s="46">
        <f t="shared" si="120"/>
        <v>5500</v>
      </c>
      <c r="Q196" s="46">
        <f t="shared" si="120"/>
        <v>5500</v>
      </c>
      <c r="R196" s="46">
        <f t="shared" si="120"/>
        <v>5500</v>
      </c>
      <c r="S196" s="46">
        <f t="shared" si="120"/>
        <v>5500</v>
      </c>
      <c r="T196" s="46">
        <f t="shared" si="120"/>
        <v>5500</v>
      </c>
      <c r="U196" s="46">
        <f t="shared" si="120"/>
        <v>5500</v>
      </c>
      <c r="V196" s="46">
        <f t="shared" si="120"/>
        <v>5500</v>
      </c>
      <c r="W196" s="46">
        <f t="shared" si="120"/>
        <v>5500</v>
      </c>
      <c r="X196" s="46">
        <f t="shared" si="120"/>
        <v>5500</v>
      </c>
      <c r="Y196" s="46">
        <f t="shared" si="120"/>
        <v>5500</v>
      </c>
      <c r="Z196" s="46">
        <f t="shared" si="120"/>
        <v>5500</v>
      </c>
      <c r="AA196" s="46">
        <f t="shared" si="120"/>
        <v>5500</v>
      </c>
      <c r="AB196" s="46">
        <f t="shared" si="120"/>
        <v>5500</v>
      </c>
      <c r="AC196" s="46">
        <f t="shared" si="120"/>
        <v>5500</v>
      </c>
      <c r="AD196" s="46">
        <f t="shared" si="120"/>
        <v>5500</v>
      </c>
      <c r="AE196" s="46">
        <f t="shared" si="120"/>
        <v>5500</v>
      </c>
      <c r="AF196" s="46">
        <f t="shared" si="120"/>
        <v>5500</v>
      </c>
      <c r="AG196" s="46">
        <f t="shared" si="120"/>
        <v>5500</v>
      </c>
      <c r="AH196" s="46">
        <f t="shared" si="120"/>
        <v>5500</v>
      </c>
      <c r="AI196" s="46">
        <f t="shared" si="120"/>
        <v>5500</v>
      </c>
      <c r="AJ196" s="46">
        <f t="shared" si="120"/>
        <v>5500</v>
      </c>
      <c r="AK196" s="46">
        <f t="shared" si="120"/>
        <v>5500</v>
      </c>
      <c r="AL196" s="46">
        <f t="shared" si="120"/>
        <v>5500</v>
      </c>
      <c r="AM196" s="46">
        <f t="shared" si="120"/>
        <v>5500</v>
      </c>
    </row>
    <row r="197" spans="2:39" x14ac:dyDescent="0.25">
      <c r="B197" t="str">
        <f t="shared" si="108"/>
        <v>Materia Prima 14</v>
      </c>
      <c r="D197" s="46">
        <f t="shared" si="106"/>
        <v>0</v>
      </c>
      <c r="E197" s="46">
        <f t="shared" ref="E197:AM197" si="121">+E105+E151-(E174-D174)</f>
        <v>3850</v>
      </c>
      <c r="F197" s="46">
        <f t="shared" si="121"/>
        <v>1925</v>
      </c>
      <c r="G197" s="46">
        <f t="shared" si="121"/>
        <v>1925</v>
      </c>
      <c r="H197" s="46">
        <f t="shared" si="121"/>
        <v>1925</v>
      </c>
      <c r="I197" s="46">
        <f t="shared" si="121"/>
        <v>1925</v>
      </c>
      <c r="J197" s="46">
        <f t="shared" si="121"/>
        <v>1925</v>
      </c>
      <c r="K197" s="46">
        <f t="shared" si="121"/>
        <v>1925</v>
      </c>
      <c r="L197" s="46">
        <f t="shared" si="121"/>
        <v>1925</v>
      </c>
      <c r="M197" s="46">
        <f t="shared" si="121"/>
        <v>1925</v>
      </c>
      <c r="N197" s="46">
        <f t="shared" si="121"/>
        <v>1925</v>
      </c>
      <c r="O197" s="46">
        <f t="shared" si="121"/>
        <v>1925</v>
      </c>
      <c r="P197" s="46">
        <f t="shared" si="121"/>
        <v>1925</v>
      </c>
      <c r="Q197" s="46">
        <f t="shared" si="121"/>
        <v>1925</v>
      </c>
      <c r="R197" s="46">
        <f t="shared" si="121"/>
        <v>1925</v>
      </c>
      <c r="S197" s="46">
        <f t="shared" si="121"/>
        <v>1925</v>
      </c>
      <c r="T197" s="46">
        <f t="shared" si="121"/>
        <v>1925</v>
      </c>
      <c r="U197" s="46">
        <f t="shared" si="121"/>
        <v>1925</v>
      </c>
      <c r="V197" s="46">
        <f t="shared" si="121"/>
        <v>1925</v>
      </c>
      <c r="W197" s="46">
        <f t="shared" si="121"/>
        <v>1925</v>
      </c>
      <c r="X197" s="46">
        <f t="shared" si="121"/>
        <v>1925</v>
      </c>
      <c r="Y197" s="46">
        <f t="shared" si="121"/>
        <v>1925</v>
      </c>
      <c r="Z197" s="46">
        <f t="shared" si="121"/>
        <v>1925</v>
      </c>
      <c r="AA197" s="46">
        <f t="shared" si="121"/>
        <v>1925</v>
      </c>
      <c r="AB197" s="46">
        <f t="shared" si="121"/>
        <v>1925</v>
      </c>
      <c r="AC197" s="46">
        <f t="shared" si="121"/>
        <v>1925</v>
      </c>
      <c r="AD197" s="46">
        <f t="shared" si="121"/>
        <v>1925</v>
      </c>
      <c r="AE197" s="46">
        <f t="shared" si="121"/>
        <v>1925</v>
      </c>
      <c r="AF197" s="46">
        <f t="shared" si="121"/>
        <v>1925</v>
      </c>
      <c r="AG197" s="46">
        <f t="shared" si="121"/>
        <v>1925</v>
      </c>
      <c r="AH197" s="46">
        <f t="shared" si="121"/>
        <v>1925</v>
      </c>
      <c r="AI197" s="46">
        <f t="shared" si="121"/>
        <v>1925</v>
      </c>
      <c r="AJ197" s="46">
        <f t="shared" si="121"/>
        <v>1925</v>
      </c>
      <c r="AK197" s="46">
        <f t="shared" si="121"/>
        <v>1925</v>
      </c>
      <c r="AL197" s="46">
        <f t="shared" si="121"/>
        <v>1925</v>
      </c>
      <c r="AM197" s="46">
        <f t="shared" si="121"/>
        <v>1925</v>
      </c>
    </row>
    <row r="198" spans="2:39" x14ac:dyDescent="0.25">
      <c r="B198" t="str">
        <f t="shared" si="108"/>
        <v>Materia Prima 15</v>
      </c>
      <c r="D198" s="46">
        <f t="shared" si="106"/>
        <v>0</v>
      </c>
      <c r="E198" s="46">
        <f t="shared" ref="E198:AM198" si="122">+E106+E152-(E175-D175)</f>
        <v>2420</v>
      </c>
      <c r="F198" s="46">
        <f t="shared" si="122"/>
        <v>1210</v>
      </c>
      <c r="G198" s="46">
        <f t="shared" si="122"/>
        <v>1210</v>
      </c>
      <c r="H198" s="46">
        <f t="shared" si="122"/>
        <v>1210</v>
      </c>
      <c r="I198" s="46">
        <f t="shared" si="122"/>
        <v>1210</v>
      </c>
      <c r="J198" s="46">
        <f t="shared" si="122"/>
        <v>1210</v>
      </c>
      <c r="K198" s="46">
        <f t="shared" si="122"/>
        <v>1210</v>
      </c>
      <c r="L198" s="46">
        <f t="shared" si="122"/>
        <v>1210</v>
      </c>
      <c r="M198" s="46">
        <f t="shared" si="122"/>
        <v>1210</v>
      </c>
      <c r="N198" s="46">
        <f t="shared" si="122"/>
        <v>1210</v>
      </c>
      <c r="O198" s="46">
        <f t="shared" si="122"/>
        <v>1210</v>
      </c>
      <c r="P198" s="46">
        <f t="shared" si="122"/>
        <v>1210</v>
      </c>
      <c r="Q198" s="46">
        <f t="shared" si="122"/>
        <v>1210</v>
      </c>
      <c r="R198" s="46">
        <f t="shared" si="122"/>
        <v>1210</v>
      </c>
      <c r="S198" s="46">
        <f t="shared" si="122"/>
        <v>1210</v>
      </c>
      <c r="T198" s="46">
        <f t="shared" si="122"/>
        <v>1210</v>
      </c>
      <c r="U198" s="46">
        <f t="shared" si="122"/>
        <v>1210</v>
      </c>
      <c r="V198" s="46">
        <f t="shared" si="122"/>
        <v>1210</v>
      </c>
      <c r="W198" s="46">
        <f t="shared" si="122"/>
        <v>1210</v>
      </c>
      <c r="X198" s="46">
        <f t="shared" si="122"/>
        <v>1210</v>
      </c>
      <c r="Y198" s="46">
        <f t="shared" si="122"/>
        <v>1210</v>
      </c>
      <c r="Z198" s="46">
        <f t="shared" si="122"/>
        <v>1210</v>
      </c>
      <c r="AA198" s="46">
        <f t="shared" si="122"/>
        <v>1210</v>
      </c>
      <c r="AB198" s="46">
        <f t="shared" si="122"/>
        <v>1210</v>
      </c>
      <c r="AC198" s="46">
        <f t="shared" si="122"/>
        <v>1210</v>
      </c>
      <c r="AD198" s="46">
        <f t="shared" si="122"/>
        <v>1210</v>
      </c>
      <c r="AE198" s="46">
        <f t="shared" si="122"/>
        <v>1210</v>
      </c>
      <c r="AF198" s="46">
        <f t="shared" si="122"/>
        <v>1210</v>
      </c>
      <c r="AG198" s="46">
        <f t="shared" si="122"/>
        <v>1210</v>
      </c>
      <c r="AH198" s="46">
        <f t="shared" si="122"/>
        <v>1210</v>
      </c>
      <c r="AI198" s="46">
        <f t="shared" si="122"/>
        <v>1210</v>
      </c>
      <c r="AJ198" s="46">
        <f t="shared" si="122"/>
        <v>1210</v>
      </c>
      <c r="AK198" s="46">
        <f t="shared" si="122"/>
        <v>1210</v>
      </c>
      <c r="AL198" s="46">
        <f t="shared" si="122"/>
        <v>1210</v>
      </c>
      <c r="AM198" s="46">
        <f t="shared" si="122"/>
        <v>1210</v>
      </c>
    </row>
    <row r="199" spans="2:39" x14ac:dyDescent="0.25">
      <c r="B199" t="str">
        <f t="shared" si="108"/>
        <v>Materia Prima 16</v>
      </c>
      <c r="D199" s="46">
        <f t="shared" si="106"/>
        <v>0</v>
      </c>
      <c r="E199" s="46">
        <f t="shared" ref="E199:AM199" si="123">+E107+E153-(E176-D176)</f>
        <v>1815</v>
      </c>
      <c r="F199" s="46">
        <f t="shared" si="123"/>
        <v>907.5</v>
      </c>
      <c r="G199" s="46">
        <f t="shared" si="123"/>
        <v>907.5</v>
      </c>
      <c r="H199" s="46">
        <f t="shared" si="123"/>
        <v>907.5</v>
      </c>
      <c r="I199" s="46">
        <f t="shared" si="123"/>
        <v>907.5</v>
      </c>
      <c r="J199" s="46">
        <f t="shared" si="123"/>
        <v>907.5</v>
      </c>
      <c r="K199" s="46">
        <f t="shared" si="123"/>
        <v>907.5</v>
      </c>
      <c r="L199" s="46">
        <f t="shared" si="123"/>
        <v>907.5</v>
      </c>
      <c r="M199" s="46">
        <f t="shared" si="123"/>
        <v>907.5</v>
      </c>
      <c r="N199" s="46">
        <f t="shared" si="123"/>
        <v>907.5</v>
      </c>
      <c r="O199" s="46">
        <f t="shared" si="123"/>
        <v>907.5</v>
      </c>
      <c r="P199" s="46">
        <f t="shared" si="123"/>
        <v>907.5</v>
      </c>
      <c r="Q199" s="46">
        <f t="shared" si="123"/>
        <v>907.5</v>
      </c>
      <c r="R199" s="46">
        <f t="shared" si="123"/>
        <v>907.5</v>
      </c>
      <c r="S199" s="46">
        <f t="shared" si="123"/>
        <v>907.5</v>
      </c>
      <c r="T199" s="46">
        <f t="shared" si="123"/>
        <v>907.5</v>
      </c>
      <c r="U199" s="46">
        <f t="shared" si="123"/>
        <v>907.5</v>
      </c>
      <c r="V199" s="46">
        <f t="shared" si="123"/>
        <v>907.5</v>
      </c>
      <c r="W199" s="46">
        <f t="shared" si="123"/>
        <v>907.5</v>
      </c>
      <c r="X199" s="46">
        <f t="shared" si="123"/>
        <v>907.5</v>
      </c>
      <c r="Y199" s="46">
        <f t="shared" si="123"/>
        <v>907.5</v>
      </c>
      <c r="Z199" s="46">
        <f t="shared" si="123"/>
        <v>907.5</v>
      </c>
      <c r="AA199" s="46">
        <f t="shared" si="123"/>
        <v>907.5</v>
      </c>
      <c r="AB199" s="46">
        <f t="shared" si="123"/>
        <v>907.5</v>
      </c>
      <c r="AC199" s="46">
        <f t="shared" si="123"/>
        <v>907.5</v>
      </c>
      <c r="AD199" s="46">
        <f t="shared" si="123"/>
        <v>907.5</v>
      </c>
      <c r="AE199" s="46">
        <f t="shared" si="123"/>
        <v>907.5</v>
      </c>
      <c r="AF199" s="46">
        <f t="shared" si="123"/>
        <v>907.5</v>
      </c>
      <c r="AG199" s="46">
        <f t="shared" si="123"/>
        <v>907.5</v>
      </c>
      <c r="AH199" s="46">
        <f t="shared" si="123"/>
        <v>907.5</v>
      </c>
      <c r="AI199" s="46">
        <f t="shared" si="123"/>
        <v>907.5</v>
      </c>
      <c r="AJ199" s="46">
        <f t="shared" si="123"/>
        <v>907.5</v>
      </c>
      <c r="AK199" s="46">
        <f t="shared" si="123"/>
        <v>907.5</v>
      </c>
      <c r="AL199" s="46">
        <f t="shared" si="123"/>
        <v>907.5</v>
      </c>
      <c r="AM199" s="46">
        <f t="shared" si="123"/>
        <v>907.5</v>
      </c>
    </row>
    <row r="200" spans="2:39" x14ac:dyDescent="0.25">
      <c r="B200" t="str">
        <f t="shared" si="108"/>
        <v>Materia Prima 17</v>
      </c>
      <c r="D200" s="46">
        <f t="shared" si="106"/>
        <v>0</v>
      </c>
      <c r="E200" s="46">
        <f t="shared" ref="E200:AM200" si="124">+E108+E154-(E177-D177)</f>
        <v>3025</v>
      </c>
      <c r="F200" s="46">
        <f t="shared" si="124"/>
        <v>1512.5</v>
      </c>
      <c r="G200" s="46">
        <f t="shared" si="124"/>
        <v>1512.5</v>
      </c>
      <c r="H200" s="46">
        <f t="shared" si="124"/>
        <v>1512.5</v>
      </c>
      <c r="I200" s="46">
        <f t="shared" si="124"/>
        <v>1512.5</v>
      </c>
      <c r="J200" s="46">
        <f t="shared" si="124"/>
        <v>1512.5</v>
      </c>
      <c r="K200" s="46">
        <f t="shared" si="124"/>
        <v>1512.5</v>
      </c>
      <c r="L200" s="46">
        <f t="shared" si="124"/>
        <v>1512.5</v>
      </c>
      <c r="M200" s="46">
        <f t="shared" si="124"/>
        <v>1512.5</v>
      </c>
      <c r="N200" s="46">
        <f t="shared" si="124"/>
        <v>1512.5</v>
      </c>
      <c r="O200" s="46">
        <f t="shared" si="124"/>
        <v>1512.5</v>
      </c>
      <c r="P200" s="46">
        <f t="shared" si="124"/>
        <v>1512.5</v>
      </c>
      <c r="Q200" s="46">
        <f t="shared" si="124"/>
        <v>1512.5</v>
      </c>
      <c r="R200" s="46">
        <f t="shared" si="124"/>
        <v>1512.5</v>
      </c>
      <c r="S200" s="46">
        <f t="shared" si="124"/>
        <v>1512.5</v>
      </c>
      <c r="T200" s="46">
        <f t="shared" si="124"/>
        <v>1512.5</v>
      </c>
      <c r="U200" s="46">
        <f t="shared" si="124"/>
        <v>1512.5</v>
      </c>
      <c r="V200" s="46">
        <f t="shared" si="124"/>
        <v>1512.5</v>
      </c>
      <c r="W200" s="46">
        <f t="shared" si="124"/>
        <v>1512.5</v>
      </c>
      <c r="X200" s="46">
        <f t="shared" si="124"/>
        <v>1512.5</v>
      </c>
      <c r="Y200" s="46">
        <f t="shared" si="124"/>
        <v>1512.5</v>
      </c>
      <c r="Z200" s="46">
        <f t="shared" si="124"/>
        <v>1512.5</v>
      </c>
      <c r="AA200" s="46">
        <f t="shared" si="124"/>
        <v>1512.5</v>
      </c>
      <c r="AB200" s="46">
        <f t="shared" si="124"/>
        <v>1512.5</v>
      </c>
      <c r="AC200" s="46">
        <f t="shared" si="124"/>
        <v>1512.5</v>
      </c>
      <c r="AD200" s="46">
        <f t="shared" si="124"/>
        <v>1512.5</v>
      </c>
      <c r="AE200" s="46">
        <f t="shared" si="124"/>
        <v>1512.5</v>
      </c>
      <c r="AF200" s="46">
        <f t="shared" si="124"/>
        <v>1512.5</v>
      </c>
      <c r="AG200" s="46">
        <f t="shared" si="124"/>
        <v>1512.5</v>
      </c>
      <c r="AH200" s="46">
        <f t="shared" si="124"/>
        <v>1512.5</v>
      </c>
      <c r="AI200" s="46">
        <f t="shared" si="124"/>
        <v>1512.5</v>
      </c>
      <c r="AJ200" s="46">
        <f t="shared" si="124"/>
        <v>1512.5</v>
      </c>
      <c r="AK200" s="46">
        <f t="shared" si="124"/>
        <v>1512.5</v>
      </c>
      <c r="AL200" s="46">
        <f t="shared" si="124"/>
        <v>1512.5</v>
      </c>
      <c r="AM200" s="46">
        <f t="shared" si="124"/>
        <v>1512.5</v>
      </c>
    </row>
    <row r="201" spans="2:39" x14ac:dyDescent="0.25">
      <c r="B201" t="str">
        <f t="shared" si="108"/>
        <v>Materia Prima 18</v>
      </c>
      <c r="D201" s="46">
        <f t="shared" si="106"/>
        <v>0</v>
      </c>
      <c r="E201" s="46">
        <f t="shared" ref="E201:AM201" si="125">+E109+E155-(E178-D178)</f>
        <v>26000</v>
      </c>
      <c r="F201" s="46">
        <f t="shared" si="125"/>
        <v>13000</v>
      </c>
      <c r="G201" s="46">
        <f t="shared" si="125"/>
        <v>13000</v>
      </c>
      <c r="H201" s="46">
        <f t="shared" si="125"/>
        <v>13000</v>
      </c>
      <c r="I201" s="46">
        <f t="shared" si="125"/>
        <v>13000</v>
      </c>
      <c r="J201" s="46">
        <f t="shared" si="125"/>
        <v>13000</v>
      </c>
      <c r="K201" s="46">
        <f t="shared" si="125"/>
        <v>13000</v>
      </c>
      <c r="L201" s="46">
        <f t="shared" si="125"/>
        <v>13000</v>
      </c>
      <c r="M201" s="46">
        <f t="shared" si="125"/>
        <v>13000</v>
      </c>
      <c r="N201" s="46">
        <f t="shared" si="125"/>
        <v>13000</v>
      </c>
      <c r="O201" s="46">
        <f t="shared" si="125"/>
        <v>13000</v>
      </c>
      <c r="P201" s="46">
        <f t="shared" si="125"/>
        <v>13000</v>
      </c>
      <c r="Q201" s="46">
        <f t="shared" si="125"/>
        <v>13000</v>
      </c>
      <c r="R201" s="46">
        <f t="shared" si="125"/>
        <v>13000</v>
      </c>
      <c r="S201" s="46">
        <f t="shared" si="125"/>
        <v>13000</v>
      </c>
      <c r="T201" s="46">
        <f t="shared" si="125"/>
        <v>13000</v>
      </c>
      <c r="U201" s="46">
        <f t="shared" si="125"/>
        <v>13000</v>
      </c>
      <c r="V201" s="46">
        <f t="shared" si="125"/>
        <v>13000</v>
      </c>
      <c r="W201" s="46">
        <f t="shared" si="125"/>
        <v>13000</v>
      </c>
      <c r="X201" s="46">
        <f t="shared" si="125"/>
        <v>13000</v>
      </c>
      <c r="Y201" s="46">
        <f t="shared" si="125"/>
        <v>13000</v>
      </c>
      <c r="Z201" s="46">
        <f t="shared" si="125"/>
        <v>13000</v>
      </c>
      <c r="AA201" s="46">
        <f t="shared" si="125"/>
        <v>13000</v>
      </c>
      <c r="AB201" s="46">
        <f t="shared" si="125"/>
        <v>13000</v>
      </c>
      <c r="AC201" s="46">
        <f t="shared" si="125"/>
        <v>13000</v>
      </c>
      <c r="AD201" s="46">
        <f t="shared" si="125"/>
        <v>13000</v>
      </c>
      <c r="AE201" s="46">
        <f t="shared" si="125"/>
        <v>13000</v>
      </c>
      <c r="AF201" s="46">
        <f t="shared" si="125"/>
        <v>13000</v>
      </c>
      <c r="AG201" s="46">
        <f t="shared" si="125"/>
        <v>13000</v>
      </c>
      <c r="AH201" s="46">
        <f t="shared" si="125"/>
        <v>13000</v>
      </c>
      <c r="AI201" s="46">
        <f t="shared" si="125"/>
        <v>13000</v>
      </c>
      <c r="AJ201" s="46">
        <f t="shared" si="125"/>
        <v>13000</v>
      </c>
      <c r="AK201" s="46">
        <f t="shared" si="125"/>
        <v>13000</v>
      </c>
      <c r="AL201" s="46">
        <f t="shared" si="125"/>
        <v>13000</v>
      </c>
      <c r="AM201" s="46">
        <f t="shared" si="125"/>
        <v>13000</v>
      </c>
    </row>
    <row r="202" spans="2:39" x14ac:dyDescent="0.25">
      <c r="B202" t="str">
        <f t="shared" si="108"/>
        <v>Materia Prima 19</v>
      </c>
      <c r="D202" s="46">
        <f t="shared" si="106"/>
        <v>0</v>
      </c>
      <c r="E202" s="46">
        <f t="shared" ref="E202:AM202" si="126">+E110+E156-(E179-D179)</f>
        <v>0</v>
      </c>
      <c r="F202" s="46">
        <f t="shared" si="126"/>
        <v>18150</v>
      </c>
      <c r="G202" s="46">
        <f t="shared" si="126"/>
        <v>9075</v>
      </c>
      <c r="H202" s="46">
        <f t="shared" si="126"/>
        <v>9075</v>
      </c>
      <c r="I202" s="46">
        <f t="shared" si="126"/>
        <v>9075</v>
      </c>
      <c r="J202" s="46">
        <f t="shared" si="126"/>
        <v>9075</v>
      </c>
      <c r="K202" s="46">
        <f t="shared" si="126"/>
        <v>9075</v>
      </c>
      <c r="L202" s="46">
        <f t="shared" si="126"/>
        <v>9075</v>
      </c>
      <c r="M202" s="46">
        <f t="shared" si="126"/>
        <v>9075</v>
      </c>
      <c r="N202" s="46">
        <f t="shared" si="126"/>
        <v>9075</v>
      </c>
      <c r="O202" s="46">
        <f t="shared" si="126"/>
        <v>9075</v>
      </c>
      <c r="P202" s="46">
        <f t="shared" si="126"/>
        <v>9075</v>
      </c>
      <c r="Q202" s="46">
        <f t="shared" si="126"/>
        <v>9075</v>
      </c>
      <c r="R202" s="46">
        <f t="shared" si="126"/>
        <v>9075</v>
      </c>
      <c r="S202" s="46">
        <f t="shared" si="126"/>
        <v>9075</v>
      </c>
      <c r="T202" s="46">
        <f t="shared" si="126"/>
        <v>9075</v>
      </c>
      <c r="U202" s="46">
        <f t="shared" si="126"/>
        <v>9075</v>
      </c>
      <c r="V202" s="46">
        <f t="shared" si="126"/>
        <v>9075</v>
      </c>
      <c r="W202" s="46">
        <f t="shared" si="126"/>
        <v>9075</v>
      </c>
      <c r="X202" s="46">
        <f t="shared" si="126"/>
        <v>9075</v>
      </c>
      <c r="Y202" s="46">
        <f t="shared" si="126"/>
        <v>9075</v>
      </c>
      <c r="Z202" s="46">
        <f t="shared" si="126"/>
        <v>9075</v>
      </c>
      <c r="AA202" s="46">
        <f t="shared" si="126"/>
        <v>9075</v>
      </c>
      <c r="AB202" s="46">
        <f t="shared" si="126"/>
        <v>9075</v>
      </c>
      <c r="AC202" s="46">
        <f t="shared" si="126"/>
        <v>9075</v>
      </c>
      <c r="AD202" s="46">
        <f t="shared" si="126"/>
        <v>9075</v>
      </c>
      <c r="AE202" s="46">
        <f t="shared" si="126"/>
        <v>9075</v>
      </c>
      <c r="AF202" s="46">
        <f t="shared" si="126"/>
        <v>9075</v>
      </c>
      <c r="AG202" s="46">
        <f t="shared" si="126"/>
        <v>9075</v>
      </c>
      <c r="AH202" s="46">
        <f t="shared" si="126"/>
        <v>9075</v>
      </c>
      <c r="AI202" s="46">
        <f t="shared" si="126"/>
        <v>9075</v>
      </c>
      <c r="AJ202" s="46">
        <f t="shared" si="126"/>
        <v>9075</v>
      </c>
      <c r="AK202" s="46">
        <f t="shared" si="126"/>
        <v>9075</v>
      </c>
      <c r="AL202" s="46">
        <f t="shared" si="126"/>
        <v>9075</v>
      </c>
      <c r="AM202" s="46">
        <f t="shared" si="126"/>
        <v>9075</v>
      </c>
    </row>
    <row r="203" spans="2:39" x14ac:dyDescent="0.25">
      <c r="B203" t="str">
        <f t="shared" si="108"/>
        <v>Materia Prima 20</v>
      </c>
      <c r="D203" s="46">
        <f t="shared" si="106"/>
        <v>0</v>
      </c>
      <c r="E203" s="46">
        <f t="shared" ref="E203:AM203" si="127">+E111+E157-(E180-D180)</f>
        <v>42350</v>
      </c>
      <c r="F203" s="46">
        <f t="shared" si="127"/>
        <v>21175</v>
      </c>
      <c r="G203" s="46">
        <f t="shared" si="127"/>
        <v>21175</v>
      </c>
      <c r="H203" s="46">
        <f t="shared" si="127"/>
        <v>21175</v>
      </c>
      <c r="I203" s="46">
        <f t="shared" si="127"/>
        <v>21175</v>
      </c>
      <c r="J203" s="46">
        <f t="shared" si="127"/>
        <v>21175</v>
      </c>
      <c r="K203" s="46">
        <f t="shared" si="127"/>
        <v>21175</v>
      </c>
      <c r="L203" s="46">
        <f t="shared" si="127"/>
        <v>21175</v>
      </c>
      <c r="M203" s="46">
        <f t="shared" si="127"/>
        <v>21175</v>
      </c>
      <c r="N203" s="46">
        <f t="shared" si="127"/>
        <v>21175</v>
      </c>
      <c r="O203" s="46">
        <f t="shared" si="127"/>
        <v>21175</v>
      </c>
      <c r="P203" s="46">
        <f t="shared" si="127"/>
        <v>21175</v>
      </c>
      <c r="Q203" s="46">
        <f t="shared" si="127"/>
        <v>21175</v>
      </c>
      <c r="R203" s="46">
        <f t="shared" si="127"/>
        <v>21175</v>
      </c>
      <c r="S203" s="46">
        <f t="shared" si="127"/>
        <v>21175</v>
      </c>
      <c r="T203" s="46">
        <f t="shared" si="127"/>
        <v>21175</v>
      </c>
      <c r="U203" s="46">
        <f t="shared" si="127"/>
        <v>21175</v>
      </c>
      <c r="V203" s="46">
        <f t="shared" si="127"/>
        <v>21175</v>
      </c>
      <c r="W203" s="46">
        <f t="shared" si="127"/>
        <v>21175</v>
      </c>
      <c r="X203" s="46">
        <f t="shared" si="127"/>
        <v>21175</v>
      </c>
      <c r="Y203" s="46">
        <f t="shared" si="127"/>
        <v>21175</v>
      </c>
      <c r="Z203" s="46">
        <f t="shared" si="127"/>
        <v>21175</v>
      </c>
      <c r="AA203" s="46">
        <f t="shared" si="127"/>
        <v>21175</v>
      </c>
      <c r="AB203" s="46">
        <f t="shared" si="127"/>
        <v>21175</v>
      </c>
      <c r="AC203" s="46">
        <f t="shared" si="127"/>
        <v>21175</v>
      </c>
      <c r="AD203" s="46">
        <f t="shared" si="127"/>
        <v>21175</v>
      </c>
      <c r="AE203" s="46">
        <f t="shared" si="127"/>
        <v>21175</v>
      </c>
      <c r="AF203" s="46">
        <f t="shared" si="127"/>
        <v>21175</v>
      </c>
      <c r="AG203" s="46">
        <f t="shared" si="127"/>
        <v>21175</v>
      </c>
      <c r="AH203" s="46">
        <f t="shared" si="127"/>
        <v>21175</v>
      </c>
      <c r="AI203" s="46">
        <f t="shared" si="127"/>
        <v>21175</v>
      </c>
      <c r="AJ203" s="46">
        <f t="shared" si="127"/>
        <v>21175</v>
      </c>
      <c r="AK203" s="46">
        <f t="shared" si="127"/>
        <v>21175</v>
      </c>
      <c r="AL203" s="46">
        <f t="shared" si="127"/>
        <v>21175</v>
      </c>
      <c r="AM203" s="46">
        <f t="shared" si="127"/>
        <v>21175</v>
      </c>
    </row>
    <row r="204" spans="2:39" s="65" customFormat="1" x14ac:dyDescent="0.25">
      <c r="B204" s="65" t="s">
        <v>175</v>
      </c>
      <c r="D204" s="66">
        <f>SUM(D184:D203)</f>
        <v>47492.5</v>
      </c>
      <c r="E204" s="66">
        <f t="shared" ref="E204" si="128">SUM(E184:E203)</f>
        <v>260762.5</v>
      </c>
      <c r="F204" s="66">
        <f t="shared" ref="F204" si="129">SUM(F184:F203)</f>
        <v>138872.5</v>
      </c>
      <c r="G204" s="66">
        <f t="shared" ref="G204" si="130">SUM(G184:G203)</f>
        <v>178417.5</v>
      </c>
      <c r="H204" s="66">
        <f t="shared" ref="H204" si="131">SUM(H184:H203)</f>
        <v>154107.5</v>
      </c>
      <c r="I204" s="66">
        <f t="shared" ref="I204" si="132">SUM(I184:I203)</f>
        <v>154107.5</v>
      </c>
      <c r="J204" s="66">
        <f t="shared" ref="J204" si="133">SUM(J184:J203)</f>
        <v>154107.5</v>
      </c>
      <c r="K204" s="66">
        <f t="shared" ref="K204" si="134">SUM(K184:K203)</f>
        <v>154107.5</v>
      </c>
      <c r="L204" s="66">
        <f t="shared" ref="L204" si="135">SUM(L184:L203)</f>
        <v>154107.5</v>
      </c>
      <c r="M204" s="66">
        <f t="shared" ref="M204" si="136">SUM(M184:M203)</f>
        <v>154107.5</v>
      </c>
      <c r="N204" s="66">
        <f t="shared" ref="N204" si="137">SUM(N184:N203)</f>
        <v>154107.5</v>
      </c>
      <c r="O204" s="66">
        <f t="shared" ref="O204" si="138">SUM(O184:O203)</f>
        <v>154107.5</v>
      </c>
      <c r="P204" s="66">
        <f t="shared" ref="P204" si="139">SUM(P184:P203)</f>
        <v>154107.5</v>
      </c>
      <c r="Q204" s="66">
        <f t="shared" ref="Q204" si="140">SUM(Q184:Q203)</f>
        <v>154107.5</v>
      </c>
      <c r="R204" s="66">
        <f t="shared" ref="R204" si="141">SUM(R184:R203)</f>
        <v>154107.5</v>
      </c>
      <c r="S204" s="66">
        <f t="shared" ref="S204" si="142">SUM(S184:S203)</f>
        <v>154107.5</v>
      </c>
      <c r="T204" s="66">
        <f t="shared" ref="T204" si="143">SUM(T184:T203)</f>
        <v>154107.5</v>
      </c>
      <c r="U204" s="66">
        <f t="shared" ref="U204" si="144">SUM(U184:U203)</f>
        <v>154107.5</v>
      </c>
      <c r="V204" s="66">
        <f t="shared" ref="V204" si="145">SUM(V184:V203)</f>
        <v>154107.5</v>
      </c>
      <c r="W204" s="66">
        <f t="shared" ref="W204" si="146">SUM(W184:W203)</f>
        <v>154107.5</v>
      </c>
      <c r="X204" s="66">
        <f t="shared" ref="X204" si="147">SUM(X184:X203)</f>
        <v>154107.5</v>
      </c>
      <c r="Y204" s="66">
        <f t="shared" ref="Y204" si="148">SUM(Y184:Y203)</f>
        <v>154107.5</v>
      </c>
      <c r="Z204" s="66">
        <f t="shared" ref="Z204" si="149">SUM(Z184:Z203)</f>
        <v>154107.5</v>
      </c>
      <c r="AA204" s="66">
        <f t="shared" ref="AA204" si="150">SUM(AA184:AA203)</f>
        <v>154107.5</v>
      </c>
      <c r="AB204" s="66">
        <f t="shared" ref="AB204" si="151">SUM(AB184:AB203)</f>
        <v>154107.5</v>
      </c>
      <c r="AC204" s="66">
        <f t="shared" ref="AC204" si="152">SUM(AC184:AC203)</f>
        <v>154107.5</v>
      </c>
      <c r="AD204" s="66">
        <f t="shared" ref="AD204" si="153">SUM(AD184:AD203)</f>
        <v>154107.5</v>
      </c>
      <c r="AE204" s="66">
        <f t="shared" ref="AE204" si="154">SUM(AE184:AE203)</f>
        <v>154107.5</v>
      </c>
      <c r="AF204" s="66">
        <f t="shared" ref="AF204" si="155">SUM(AF184:AF203)</f>
        <v>154107.5</v>
      </c>
      <c r="AG204" s="66">
        <f t="shared" ref="AG204" si="156">SUM(AG184:AG203)</f>
        <v>154107.5</v>
      </c>
      <c r="AH204" s="66">
        <f t="shared" ref="AH204" si="157">SUM(AH184:AH203)</f>
        <v>154107.5</v>
      </c>
      <c r="AI204" s="66">
        <f t="shared" ref="AI204" si="158">SUM(AI184:AI203)</f>
        <v>154107.5</v>
      </c>
      <c r="AJ204" s="66">
        <f t="shared" ref="AJ204" si="159">SUM(AJ184:AJ203)</f>
        <v>154107.5</v>
      </c>
      <c r="AK204" s="66">
        <f t="shared" ref="AK204" si="160">SUM(AK184:AK203)</f>
        <v>154107.5</v>
      </c>
      <c r="AL204" s="66">
        <f t="shared" ref="AL204" si="161">SUM(AL184:AL203)</f>
        <v>154107.5</v>
      </c>
      <c r="AM204" s="66">
        <f t="shared" ref="AM204" si="162">SUM(AM184:AM203)</f>
        <v>154107.5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app!$D$4:$D$7</xm:f>
          </x14:formula1>
          <xm:sqref>C48:C67</xm:sqref>
        </x14:dataValidation>
        <x14:dataValidation type="list" allowBlank="1" showInputMessage="1" showErrorMessage="1">
          <x14:formula1>
            <xm:f>app!$B$4:$B$7</xm:f>
          </x14:formula1>
          <xm:sqref>C161:C180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AN101"/>
  <sheetViews>
    <sheetView showGridLines="0" topLeftCell="A40" workbookViewId="0">
      <selection activeCell="A51" sqref="A51:XFD51"/>
    </sheetView>
  </sheetViews>
  <sheetFormatPr defaultRowHeight="15" x14ac:dyDescent="0.25"/>
  <cols>
    <col min="2" max="2" width="39" bestFit="1" customWidth="1"/>
    <col min="3" max="3" width="11.28515625" customWidth="1"/>
    <col min="4" max="4" width="10.140625" bestFit="1" customWidth="1"/>
  </cols>
  <sheetData>
    <row r="1" spans="2:40" x14ac:dyDescent="0.25">
      <c r="E1" s="35" t="s">
        <v>143</v>
      </c>
      <c r="F1" t="s">
        <v>144</v>
      </c>
      <c r="G1" s="36" t="s">
        <v>145</v>
      </c>
      <c r="H1" s="37" t="s">
        <v>146</v>
      </c>
      <c r="I1" s="38" t="s">
        <v>147</v>
      </c>
    </row>
    <row r="3" spans="2:40" x14ac:dyDescent="0.25">
      <c r="B3" t="s">
        <v>211</v>
      </c>
      <c r="D3" s="33">
        <f>+CEm!B2</f>
        <v>41640</v>
      </c>
      <c r="E3" s="33">
        <f>+CEm!C2</f>
        <v>41698</v>
      </c>
      <c r="F3" s="33">
        <f>+CEm!D2</f>
        <v>41729</v>
      </c>
      <c r="G3" s="33">
        <f>+CEm!E2</f>
        <v>41759</v>
      </c>
      <c r="H3" s="33">
        <f>+CEm!F2</f>
        <v>41790</v>
      </c>
      <c r="I3" s="33">
        <f>+CEm!G2</f>
        <v>41820</v>
      </c>
      <c r="J3" s="33">
        <f>+CEm!H2</f>
        <v>41851</v>
      </c>
      <c r="K3" s="33">
        <f>+CEm!I2</f>
        <v>41882</v>
      </c>
      <c r="L3" s="33">
        <f>+CEm!J2</f>
        <v>41912</v>
      </c>
      <c r="M3" s="33">
        <f>+CEm!K2</f>
        <v>41943</v>
      </c>
      <c r="N3" s="33">
        <f>+CEm!L2</f>
        <v>41973</v>
      </c>
      <c r="O3" s="33">
        <f>+CEm!M2</f>
        <v>42004</v>
      </c>
      <c r="P3" s="33">
        <f>+CEm!N2</f>
        <v>42035</v>
      </c>
      <c r="Q3" s="33">
        <f>+CEm!O2</f>
        <v>42063</v>
      </c>
      <c r="R3" s="33">
        <f>+CEm!P2</f>
        <v>42094</v>
      </c>
      <c r="S3" s="33">
        <f>+CEm!Q2</f>
        <v>42124</v>
      </c>
      <c r="T3" s="33">
        <f>+CEm!R2</f>
        <v>42155</v>
      </c>
      <c r="U3" s="33">
        <f>+CEm!S2</f>
        <v>42185</v>
      </c>
      <c r="V3" s="33">
        <f>+CEm!T2</f>
        <v>42216</v>
      </c>
      <c r="W3" s="33">
        <f>+CEm!U2</f>
        <v>42247</v>
      </c>
      <c r="X3" s="33">
        <f>+CEm!V2</f>
        <v>42277</v>
      </c>
      <c r="Y3" s="33">
        <f>+CEm!W2</f>
        <v>42308</v>
      </c>
      <c r="Z3" s="33">
        <f>+CEm!X2</f>
        <v>42338</v>
      </c>
      <c r="AA3" s="33">
        <f>+CEm!Y2</f>
        <v>42369</v>
      </c>
      <c r="AB3" s="33">
        <f>+CEm!Z2</f>
        <v>42400</v>
      </c>
      <c r="AC3" s="33">
        <f>+CEm!AA2</f>
        <v>42429</v>
      </c>
      <c r="AD3" s="33">
        <f>+CEm!AB2</f>
        <v>42460</v>
      </c>
      <c r="AE3" s="33">
        <f>+CEm!AC2</f>
        <v>42490</v>
      </c>
      <c r="AF3" s="33">
        <f>+CEm!AD2</f>
        <v>42521</v>
      </c>
      <c r="AG3" s="33">
        <f>+CEm!AE2</f>
        <v>42551</v>
      </c>
      <c r="AH3" s="33">
        <f>+CEm!AF2</f>
        <v>42582</v>
      </c>
      <c r="AI3" s="33">
        <f>+CEm!AG2</f>
        <v>42613</v>
      </c>
      <c r="AJ3" s="33">
        <f>+CEm!AH2</f>
        <v>42643</v>
      </c>
      <c r="AK3" s="33">
        <f>+CEm!AI2</f>
        <v>42674</v>
      </c>
      <c r="AL3" s="33">
        <f>+CEm!AJ2</f>
        <v>42704</v>
      </c>
      <c r="AM3" s="33">
        <f>+CEm!AK2</f>
        <v>42735</v>
      </c>
      <c r="AN3" s="33"/>
    </row>
    <row r="4" spans="2:40" x14ac:dyDescent="0.25">
      <c r="B4" s="13" t="str">
        <f>+CEm!A15</f>
        <v xml:space="preserve">    - Costi variabili di produzione</v>
      </c>
      <c r="C4" s="13"/>
      <c r="D4" s="35">
        <v>500</v>
      </c>
      <c r="E4" s="35">
        <v>500</v>
      </c>
      <c r="F4" s="35">
        <v>500</v>
      </c>
      <c r="G4" s="35">
        <v>500</v>
      </c>
      <c r="H4" s="35">
        <v>500</v>
      </c>
      <c r="I4" s="35">
        <v>500</v>
      </c>
      <c r="J4" s="35">
        <v>500</v>
      </c>
      <c r="K4" s="35">
        <v>500</v>
      </c>
      <c r="L4" s="35">
        <v>500</v>
      </c>
      <c r="M4" s="35">
        <v>500</v>
      </c>
      <c r="N4" s="35">
        <v>500</v>
      </c>
      <c r="O4" s="35">
        <v>500</v>
      </c>
      <c r="P4" s="35">
        <v>500</v>
      </c>
      <c r="Q4" s="35">
        <v>500</v>
      </c>
      <c r="R4" s="35">
        <v>500</v>
      </c>
      <c r="S4" s="35">
        <v>500</v>
      </c>
      <c r="T4" s="35">
        <v>500</v>
      </c>
      <c r="U4" s="35">
        <v>500</v>
      </c>
      <c r="V4" s="35">
        <v>500</v>
      </c>
      <c r="W4" s="35">
        <v>500</v>
      </c>
      <c r="X4" s="35">
        <v>500</v>
      </c>
      <c r="Y4" s="35">
        <v>500</v>
      </c>
      <c r="Z4" s="35">
        <v>500</v>
      </c>
      <c r="AA4" s="35">
        <v>500</v>
      </c>
      <c r="AB4" s="35">
        <v>500</v>
      </c>
      <c r="AC4" s="35">
        <v>500</v>
      </c>
      <c r="AD4" s="35">
        <v>500</v>
      </c>
      <c r="AE4" s="35">
        <v>500</v>
      </c>
      <c r="AF4" s="35">
        <v>500</v>
      </c>
      <c r="AG4" s="35">
        <v>500</v>
      </c>
      <c r="AH4" s="35">
        <v>500</v>
      </c>
      <c r="AI4" s="35">
        <v>500</v>
      </c>
      <c r="AJ4" s="35">
        <v>500</v>
      </c>
      <c r="AK4" s="35">
        <v>500</v>
      </c>
      <c r="AL4" s="35">
        <v>500</v>
      </c>
      <c r="AM4" s="35">
        <v>500</v>
      </c>
    </row>
    <row r="5" spans="2:40" x14ac:dyDescent="0.25">
      <c r="B5" s="13" t="str">
        <f>+CEm!A16</f>
        <v xml:space="preserve">    - Costi variabili commerciali</v>
      </c>
      <c r="C5" s="13"/>
      <c r="D5" s="35">
        <v>300</v>
      </c>
      <c r="E5" s="35">
        <v>300</v>
      </c>
      <c r="F5" s="35">
        <v>300</v>
      </c>
      <c r="G5" s="35">
        <v>300</v>
      </c>
      <c r="H5" s="35">
        <v>300</v>
      </c>
      <c r="I5" s="35">
        <v>300</v>
      </c>
      <c r="J5" s="35">
        <v>300</v>
      </c>
      <c r="K5" s="35">
        <v>300</v>
      </c>
      <c r="L5" s="35">
        <v>300</v>
      </c>
      <c r="M5" s="35">
        <v>300</v>
      </c>
      <c r="N5" s="35">
        <v>300</v>
      </c>
      <c r="O5" s="35">
        <v>300</v>
      </c>
      <c r="P5" s="35">
        <v>300</v>
      </c>
      <c r="Q5" s="35">
        <v>300</v>
      </c>
      <c r="R5" s="35">
        <v>300</v>
      </c>
      <c r="S5" s="35">
        <v>300</v>
      </c>
      <c r="T5" s="35">
        <v>300</v>
      </c>
      <c r="U5" s="35">
        <v>300</v>
      </c>
      <c r="V5" s="35">
        <v>300</v>
      </c>
      <c r="W5" s="35">
        <v>300</v>
      </c>
      <c r="X5" s="35">
        <v>300</v>
      </c>
      <c r="Y5" s="35">
        <v>300</v>
      </c>
      <c r="Z5" s="35">
        <v>300</v>
      </c>
      <c r="AA5" s="35">
        <v>300</v>
      </c>
      <c r="AB5" s="35">
        <v>300</v>
      </c>
      <c r="AC5" s="35">
        <v>300</v>
      </c>
      <c r="AD5" s="35">
        <v>300</v>
      </c>
      <c r="AE5" s="35">
        <v>300</v>
      </c>
      <c r="AF5" s="35">
        <v>300</v>
      </c>
      <c r="AG5" s="35">
        <v>300</v>
      </c>
      <c r="AH5" s="35">
        <v>300</v>
      </c>
      <c r="AI5" s="35">
        <v>300</v>
      </c>
      <c r="AJ5" s="35">
        <v>300</v>
      </c>
      <c r="AK5" s="35">
        <v>300</v>
      </c>
      <c r="AL5" s="35">
        <v>300</v>
      </c>
      <c r="AM5" s="35">
        <v>300</v>
      </c>
    </row>
    <row r="6" spans="2:40" x14ac:dyDescent="0.25">
      <c r="B6" s="13" t="str">
        <f>+CEm!A17</f>
        <v xml:space="preserve">    - Altri costi variabili</v>
      </c>
      <c r="C6" s="13"/>
      <c r="D6" s="35">
        <v>300</v>
      </c>
      <c r="E6" s="35">
        <v>300</v>
      </c>
      <c r="F6" s="35">
        <v>300</v>
      </c>
      <c r="G6" s="35">
        <v>300</v>
      </c>
      <c r="H6" s="35">
        <v>300</v>
      </c>
      <c r="I6" s="35">
        <v>300</v>
      </c>
      <c r="J6" s="35">
        <v>300</v>
      </c>
      <c r="K6" s="35">
        <v>300</v>
      </c>
      <c r="L6" s="35">
        <v>300</v>
      </c>
      <c r="M6" s="35">
        <v>300</v>
      </c>
      <c r="N6" s="35">
        <v>300</v>
      </c>
      <c r="O6" s="35">
        <v>300</v>
      </c>
      <c r="P6" s="35">
        <v>300</v>
      </c>
      <c r="Q6" s="35">
        <v>300</v>
      </c>
      <c r="R6" s="35">
        <v>300</v>
      </c>
      <c r="S6" s="35">
        <v>300</v>
      </c>
      <c r="T6" s="35">
        <v>300</v>
      </c>
      <c r="U6" s="35">
        <v>300</v>
      </c>
      <c r="V6" s="35">
        <v>300</v>
      </c>
      <c r="W6" s="35">
        <v>300</v>
      </c>
      <c r="X6" s="35">
        <v>300</v>
      </c>
      <c r="Y6" s="35">
        <v>300</v>
      </c>
      <c r="Z6" s="35">
        <v>300</v>
      </c>
      <c r="AA6" s="35">
        <v>300</v>
      </c>
      <c r="AB6" s="35">
        <v>300</v>
      </c>
      <c r="AC6" s="35">
        <v>300</v>
      </c>
      <c r="AD6" s="35">
        <v>300</v>
      </c>
      <c r="AE6" s="35">
        <v>300</v>
      </c>
      <c r="AF6" s="35">
        <v>300</v>
      </c>
      <c r="AG6" s="35">
        <v>300</v>
      </c>
      <c r="AH6" s="35">
        <v>300</v>
      </c>
      <c r="AI6" s="35">
        <v>300</v>
      </c>
      <c r="AJ6" s="35">
        <v>300</v>
      </c>
      <c r="AK6" s="35">
        <v>300</v>
      </c>
      <c r="AL6" s="35">
        <v>300</v>
      </c>
      <c r="AM6" s="35">
        <v>300</v>
      </c>
    </row>
    <row r="7" spans="2:40" x14ac:dyDescent="0.25">
      <c r="B7" t="str">
        <f>+CEm!A20</f>
        <v xml:space="preserve">    - Costi fissi di produzione</v>
      </c>
      <c r="D7" s="35">
        <v>200</v>
      </c>
      <c r="E7" s="35">
        <v>200</v>
      </c>
      <c r="F7" s="35">
        <v>200</v>
      </c>
      <c r="G7" s="35">
        <v>200</v>
      </c>
      <c r="H7" s="35">
        <v>200</v>
      </c>
      <c r="I7" s="35">
        <v>200</v>
      </c>
      <c r="J7" s="35">
        <v>200</v>
      </c>
      <c r="K7" s="35">
        <v>200</v>
      </c>
      <c r="L7" s="35">
        <v>200</v>
      </c>
      <c r="M7" s="35">
        <v>200</v>
      </c>
      <c r="N7" s="35">
        <v>200</v>
      </c>
      <c r="O7" s="35">
        <v>200</v>
      </c>
      <c r="P7" s="35">
        <v>200</v>
      </c>
      <c r="Q7" s="35">
        <v>200</v>
      </c>
      <c r="R7" s="35">
        <v>200</v>
      </c>
      <c r="S7" s="35">
        <v>200</v>
      </c>
      <c r="T7" s="35">
        <v>200</v>
      </c>
      <c r="U7" s="35">
        <v>200</v>
      </c>
      <c r="V7" s="35">
        <v>200</v>
      </c>
      <c r="W7" s="35">
        <v>200</v>
      </c>
      <c r="X7" s="35">
        <v>200</v>
      </c>
      <c r="Y7" s="35">
        <v>200</v>
      </c>
      <c r="Z7" s="35">
        <v>200</v>
      </c>
      <c r="AA7" s="35">
        <v>200</v>
      </c>
      <c r="AB7" s="35">
        <v>200</v>
      </c>
      <c r="AC7" s="35">
        <v>200</v>
      </c>
      <c r="AD7" s="35">
        <v>200</v>
      </c>
      <c r="AE7" s="35">
        <v>200</v>
      </c>
      <c r="AF7" s="35">
        <v>200</v>
      </c>
      <c r="AG7" s="35">
        <v>200</v>
      </c>
      <c r="AH7" s="35">
        <v>200</v>
      </c>
      <c r="AI7" s="35">
        <v>200</v>
      </c>
      <c r="AJ7" s="35">
        <v>200</v>
      </c>
      <c r="AK7" s="35">
        <v>200</v>
      </c>
      <c r="AL7" s="35">
        <v>200</v>
      </c>
      <c r="AM7" s="35">
        <v>200</v>
      </c>
    </row>
    <row r="8" spans="2:40" x14ac:dyDescent="0.25">
      <c r="B8" t="str">
        <f>+CEm!A21</f>
        <v xml:space="preserve">    - spese di trasporto</v>
      </c>
      <c r="D8" s="35">
        <v>100</v>
      </c>
      <c r="E8" s="35">
        <v>100</v>
      </c>
      <c r="F8" s="35">
        <v>100</v>
      </c>
      <c r="G8" s="35">
        <v>100</v>
      </c>
      <c r="H8" s="35">
        <v>100</v>
      </c>
      <c r="I8" s="35">
        <v>100</v>
      </c>
      <c r="J8" s="35">
        <v>100</v>
      </c>
      <c r="K8" s="35">
        <v>100</v>
      </c>
      <c r="L8" s="35">
        <v>100</v>
      </c>
      <c r="M8" s="35">
        <v>100</v>
      </c>
      <c r="N8" s="35">
        <v>100</v>
      </c>
      <c r="O8" s="35">
        <v>100</v>
      </c>
      <c r="P8" s="35">
        <v>100</v>
      </c>
      <c r="Q8" s="35">
        <v>100</v>
      </c>
      <c r="R8" s="35">
        <v>100</v>
      </c>
      <c r="S8" s="35">
        <v>100</v>
      </c>
      <c r="T8" s="35">
        <v>100</v>
      </c>
      <c r="U8" s="35">
        <v>100</v>
      </c>
      <c r="V8" s="35">
        <v>100</v>
      </c>
      <c r="W8" s="35">
        <v>100</v>
      </c>
      <c r="X8" s="35">
        <v>100</v>
      </c>
      <c r="Y8" s="35">
        <v>100</v>
      </c>
      <c r="Z8" s="35">
        <v>100</v>
      </c>
      <c r="AA8" s="35">
        <v>100</v>
      </c>
      <c r="AB8" s="35">
        <v>100</v>
      </c>
      <c r="AC8" s="35">
        <v>100</v>
      </c>
      <c r="AD8" s="35">
        <v>100</v>
      </c>
      <c r="AE8" s="35">
        <v>100</v>
      </c>
      <c r="AF8" s="35">
        <v>100</v>
      </c>
      <c r="AG8" s="35">
        <v>100</v>
      </c>
      <c r="AH8" s="35">
        <v>100</v>
      </c>
      <c r="AI8" s="35">
        <v>100</v>
      </c>
      <c r="AJ8" s="35">
        <v>100</v>
      </c>
      <c r="AK8" s="35">
        <v>100</v>
      </c>
      <c r="AL8" s="35">
        <v>100</v>
      </c>
      <c r="AM8" s="35">
        <v>100</v>
      </c>
    </row>
    <row r="9" spans="2:40" x14ac:dyDescent="0.25">
      <c r="B9" t="str">
        <f>+CEm!A22</f>
        <v xml:space="preserve">    - lavorazioni presso terzi</v>
      </c>
      <c r="D9" s="35">
        <v>200</v>
      </c>
      <c r="E9" s="35">
        <v>200</v>
      </c>
      <c r="F9" s="35">
        <v>200</v>
      </c>
      <c r="G9" s="35">
        <v>200</v>
      </c>
      <c r="H9" s="35">
        <v>200</v>
      </c>
      <c r="I9" s="35">
        <v>200</v>
      </c>
      <c r="J9" s="35">
        <v>200</v>
      </c>
      <c r="K9" s="35">
        <v>200</v>
      </c>
      <c r="L9" s="35">
        <v>200</v>
      </c>
      <c r="M9" s="35">
        <v>200</v>
      </c>
      <c r="N9" s="35">
        <v>200</v>
      </c>
      <c r="O9" s="35">
        <v>200</v>
      </c>
      <c r="P9" s="35">
        <v>200</v>
      </c>
      <c r="Q9" s="35">
        <v>200</v>
      </c>
      <c r="R9" s="35">
        <v>200</v>
      </c>
      <c r="S9" s="35">
        <v>200</v>
      </c>
      <c r="T9" s="35">
        <v>200</v>
      </c>
      <c r="U9" s="35">
        <v>200</v>
      </c>
      <c r="V9" s="35">
        <v>200</v>
      </c>
      <c r="W9" s="35">
        <v>200</v>
      </c>
      <c r="X9" s="35">
        <v>200</v>
      </c>
      <c r="Y9" s="35">
        <v>200</v>
      </c>
      <c r="Z9" s="35">
        <v>200</v>
      </c>
      <c r="AA9" s="35">
        <v>200</v>
      </c>
      <c r="AB9" s="35">
        <v>200</v>
      </c>
      <c r="AC9" s="35">
        <v>200</v>
      </c>
      <c r="AD9" s="35">
        <v>200</v>
      </c>
      <c r="AE9" s="35">
        <v>200</v>
      </c>
      <c r="AF9" s="35">
        <v>200</v>
      </c>
      <c r="AG9" s="35">
        <v>200</v>
      </c>
      <c r="AH9" s="35">
        <v>200</v>
      </c>
      <c r="AI9" s="35">
        <v>200</v>
      </c>
      <c r="AJ9" s="35">
        <v>200</v>
      </c>
      <c r="AK9" s="35">
        <v>200</v>
      </c>
      <c r="AL9" s="35">
        <v>200</v>
      </c>
      <c r="AM9" s="35">
        <v>200</v>
      </c>
    </row>
    <row r="10" spans="2:40" x14ac:dyDescent="0.25">
      <c r="B10" t="str">
        <f>+CEm!A23</f>
        <v xml:space="preserve">    - consulenze tecnico-produttive</v>
      </c>
      <c r="D10" s="35">
        <v>300</v>
      </c>
      <c r="E10" s="35">
        <v>300</v>
      </c>
      <c r="F10" s="35">
        <v>300</v>
      </c>
      <c r="G10" s="35">
        <v>300</v>
      </c>
      <c r="H10" s="35">
        <v>300</v>
      </c>
      <c r="I10" s="35">
        <v>300</v>
      </c>
      <c r="J10" s="35">
        <v>300</v>
      </c>
      <c r="K10" s="35">
        <v>300</v>
      </c>
      <c r="L10" s="35">
        <v>300</v>
      </c>
      <c r="M10" s="35">
        <v>300</v>
      </c>
      <c r="N10" s="35">
        <v>300</v>
      </c>
      <c r="O10" s="35">
        <v>300</v>
      </c>
      <c r="P10" s="35">
        <v>300</v>
      </c>
      <c r="Q10" s="35">
        <v>300</v>
      </c>
      <c r="R10" s="35">
        <v>300</v>
      </c>
      <c r="S10" s="35">
        <v>300</v>
      </c>
      <c r="T10" s="35">
        <v>300</v>
      </c>
      <c r="U10" s="35">
        <v>300</v>
      </c>
      <c r="V10" s="35">
        <v>300</v>
      </c>
      <c r="W10" s="35">
        <v>300</v>
      </c>
      <c r="X10" s="35">
        <v>300</v>
      </c>
      <c r="Y10" s="35">
        <v>300</v>
      </c>
      <c r="Z10" s="35">
        <v>300</v>
      </c>
      <c r="AA10" s="35">
        <v>300</v>
      </c>
      <c r="AB10" s="35">
        <v>300</v>
      </c>
      <c r="AC10" s="35">
        <v>300</v>
      </c>
      <c r="AD10" s="35">
        <v>300</v>
      </c>
      <c r="AE10" s="35">
        <v>300</v>
      </c>
      <c r="AF10" s="35">
        <v>300</v>
      </c>
      <c r="AG10" s="35">
        <v>300</v>
      </c>
      <c r="AH10" s="35">
        <v>300</v>
      </c>
      <c r="AI10" s="35">
        <v>300</v>
      </c>
      <c r="AJ10" s="35">
        <v>300</v>
      </c>
      <c r="AK10" s="35">
        <v>300</v>
      </c>
      <c r="AL10" s="35">
        <v>300</v>
      </c>
      <c r="AM10" s="35">
        <v>300</v>
      </c>
    </row>
    <row r="11" spans="2:40" x14ac:dyDescent="0.25">
      <c r="B11" t="str">
        <f>+CEm!A24</f>
        <v xml:space="preserve">    - manutenzioni industriali</v>
      </c>
      <c r="D11" s="35">
        <v>300</v>
      </c>
      <c r="E11" s="35">
        <v>300</v>
      </c>
      <c r="F11" s="35">
        <v>300</v>
      </c>
      <c r="G11" s="35">
        <v>300</v>
      </c>
      <c r="H11" s="35">
        <v>300</v>
      </c>
      <c r="I11" s="35">
        <v>300</v>
      </c>
      <c r="J11" s="35">
        <v>300</v>
      </c>
      <c r="K11" s="35">
        <v>300</v>
      </c>
      <c r="L11" s="35">
        <v>300</v>
      </c>
      <c r="M11" s="35">
        <v>300</v>
      </c>
      <c r="N11" s="35">
        <v>300</v>
      </c>
      <c r="O11" s="35">
        <v>300</v>
      </c>
      <c r="P11" s="35">
        <v>300</v>
      </c>
      <c r="Q11" s="35">
        <v>300</v>
      </c>
      <c r="R11" s="35">
        <v>300</v>
      </c>
      <c r="S11" s="35">
        <v>300</v>
      </c>
      <c r="T11" s="35">
        <v>300</v>
      </c>
      <c r="U11" s="35">
        <v>300</v>
      </c>
      <c r="V11" s="35">
        <v>300</v>
      </c>
      <c r="W11" s="35">
        <v>300</v>
      </c>
      <c r="X11" s="35">
        <v>300</v>
      </c>
      <c r="Y11" s="35">
        <v>300</v>
      </c>
      <c r="Z11" s="35">
        <v>300</v>
      </c>
      <c r="AA11" s="35">
        <v>300</v>
      </c>
      <c r="AB11" s="35">
        <v>300</v>
      </c>
      <c r="AC11" s="35">
        <v>300</v>
      </c>
      <c r="AD11" s="35">
        <v>300</v>
      </c>
      <c r="AE11" s="35">
        <v>300</v>
      </c>
      <c r="AF11" s="35">
        <v>300</v>
      </c>
      <c r="AG11" s="35">
        <v>300</v>
      </c>
      <c r="AH11" s="35">
        <v>300</v>
      </c>
      <c r="AI11" s="35">
        <v>300</v>
      </c>
      <c r="AJ11" s="35">
        <v>300</v>
      </c>
      <c r="AK11" s="35">
        <v>300</v>
      </c>
      <c r="AL11" s="35">
        <v>300</v>
      </c>
      <c r="AM11" s="35">
        <v>300</v>
      </c>
    </row>
    <row r="12" spans="2:40" x14ac:dyDescent="0.25">
      <c r="B12" t="str">
        <f>+CEm!A25</f>
        <v xml:space="preserve">    - servizi vari</v>
      </c>
      <c r="D12" s="35">
        <v>300</v>
      </c>
      <c r="E12" s="35">
        <v>300</v>
      </c>
      <c r="F12" s="35">
        <v>300</v>
      </c>
      <c r="G12" s="35">
        <v>300</v>
      </c>
      <c r="H12" s="35">
        <v>300</v>
      </c>
      <c r="I12" s="35">
        <v>300</v>
      </c>
      <c r="J12" s="35">
        <v>300</v>
      </c>
      <c r="K12" s="35">
        <v>300</v>
      </c>
      <c r="L12" s="35">
        <v>300</v>
      </c>
      <c r="M12" s="35">
        <v>300</v>
      </c>
      <c r="N12" s="35">
        <v>300</v>
      </c>
      <c r="O12" s="35">
        <v>300</v>
      </c>
      <c r="P12" s="35">
        <v>300</v>
      </c>
      <c r="Q12" s="35">
        <v>300</v>
      </c>
      <c r="R12" s="35">
        <v>300</v>
      </c>
      <c r="S12" s="35">
        <v>300</v>
      </c>
      <c r="T12" s="35">
        <v>300</v>
      </c>
      <c r="U12" s="35">
        <v>300</v>
      </c>
      <c r="V12" s="35">
        <v>300</v>
      </c>
      <c r="W12" s="35">
        <v>300</v>
      </c>
      <c r="X12" s="35">
        <v>300</v>
      </c>
      <c r="Y12" s="35">
        <v>300</v>
      </c>
      <c r="Z12" s="35">
        <v>300</v>
      </c>
      <c r="AA12" s="35">
        <v>300</v>
      </c>
      <c r="AB12" s="35">
        <v>300</v>
      </c>
      <c r="AC12" s="35">
        <v>300</v>
      </c>
      <c r="AD12" s="35">
        <v>300</v>
      </c>
      <c r="AE12" s="35">
        <v>300</v>
      </c>
      <c r="AF12" s="35">
        <v>300</v>
      </c>
      <c r="AG12" s="35">
        <v>300</v>
      </c>
      <c r="AH12" s="35">
        <v>300</v>
      </c>
      <c r="AI12" s="35">
        <v>300</v>
      </c>
      <c r="AJ12" s="35">
        <v>300</v>
      </c>
      <c r="AK12" s="35">
        <v>300</v>
      </c>
      <c r="AL12" s="35">
        <v>300</v>
      </c>
      <c r="AM12" s="35">
        <v>300</v>
      </c>
    </row>
    <row r="13" spans="2:40" x14ac:dyDescent="0.25">
      <c r="B13" t="str">
        <f>+CEm!A26</f>
        <v xml:space="preserve">    - canoni </v>
      </c>
      <c r="D13" s="35">
        <v>300</v>
      </c>
      <c r="E13" s="35">
        <v>300</v>
      </c>
      <c r="F13" s="35">
        <v>300</v>
      </c>
      <c r="G13" s="35">
        <v>300</v>
      </c>
      <c r="H13" s="35">
        <v>300</v>
      </c>
      <c r="I13" s="35">
        <v>300</v>
      </c>
      <c r="J13" s="35">
        <v>300</v>
      </c>
      <c r="K13" s="35">
        <v>300</v>
      </c>
      <c r="L13" s="35">
        <v>300</v>
      </c>
      <c r="M13" s="35">
        <v>300</v>
      </c>
      <c r="N13" s="35">
        <v>300</v>
      </c>
      <c r="O13" s="35">
        <v>300</v>
      </c>
      <c r="P13" s="35">
        <v>300</v>
      </c>
      <c r="Q13" s="35">
        <v>300</v>
      </c>
      <c r="R13" s="35">
        <v>300</v>
      </c>
      <c r="S13" s="35">
        <v>300</v>
      </c>
      <c r="T13" s="35">
        <v>300</v>
      </c>
      <c r="U13" s="35">
        <v>300</v>
      </c>
      <c r="V13" s="35">
        <v>300</v>
      </c>
      <c r="W13" s="35">
        <v>300</v>
      </c>
      <c r="X13" s="35">
        <v>300</v>
      </c>
      <c r="Y13" s="35">
        <v>300</v>
      </c>
      <c r="Z13" s="35">
        <v>300</v>
      </c>
      <c r="AA13" s="35">
        <v>300</v>
      </c>
      <c r="AB13" s="35">
        <v>300</v>
      </c>
      <c r="AC13" s="35">
        <v>300</v>
      </c>
      <c r="AD13" s="35">
        <v>300</v>
      </c>
      <c r="AE13" s="35">
        <v>300</v>
      </c>
      <c r="AF13" s="35">
        <v>300</v>
      </c>
      <c r="AG13" s="35">
        <v>300</v>
      </c>
      <c r="AH13" s="35">
        <v>300</v>
      </c>
      <c r="AI13" s="35">
        <v>300</v>
      </c>
      <c r="AJ13" s="35">
        <v>300</v>
      </c>
      <c r="AK13" s="35">
        <v>300</v>
      </c>
      <c r="AL13" s="35">
        <v>300</v>
      </c>
      <c r="AM13" s="35">
        <v>300</v>
      </c>
    </row>
    <row r="14" spans="2:40" x14ac:dyDescent="0.25">
      <c r="B14" t="str">
        <f>+CEm!A28</f>
        <v xml:space="preserve">    - spese di trasporto</v>
      </c>
      <c r="D14" s="35">
        <v>300</v>
      </c>
      <c r="E14" s="35">
        <v>300</v>
      </c>
      <c r="F14" s="35">
        <v>300</v>
      </c>
      <c r="G14" s="35">
        <v>300</v>
      </c>
      <c r="H14" s="35">
        <v>300</v>
      </c>
      <c r="I14" s="35">
        <v>300</v>
      </c>
      <c r="J14" s="35">
        <v>300</v>
      </c>
      <c r="K14" s="35">
        <v>300</v>
      </c>
      <c r="L14" s="35">
        <v>300</v>
      </c>
      <c r="M14" s="35">
        <v>300</v>
      </c>
      <c r="N14" s="35">
        <v>300</v>
      </c>
      <c r="O14" s="35">
        <v>300</v>
      </c>
      <c r="P14" s="35">
        <v>300</v>
      </c>
      <c r="Q14" s="35">
        <v>300</v>
      </c>
      <c r="R14" s="35">
        <v>300</v>
      </c>
      <c r="S14" s="35">
        <v>300</v>
      </c>
      <c r="T14" s="35">
        <v>300</v>
      </c>
      <c r="U14" s="35">
        <v>300</v>
      </c>
      <c r="V14" s="35">
        <v>300</v>
      </c>
      <c r="W14" s="35">
        <v>300</v>
      </c>
      <c r="X14" s="35">
        <v>300</v>
      </c>
      <c r="Y14" s="35">
        <v>300</v>
      </c>
      <c r="Z14" s="35">
        <v>300</v>
      </c>
      <c r="AA14" s="35">
        <v>300</v>
      </c>
      <c r="AB14" s="35">
        <v>300</v>
      </c>
      <c r="AC14" s="35">
        <v>300</v>
      </c>
      <c r="AD14" s="35">
        <v>300</v>
      </c>
      <c r="AE14" s="35">
        <v>300</v>
      </c>
      <c r="AF14" s="35">
        <v>300</v>
      </c>
      <c r="AG14" s="35">
        <v>300</v>
      </c>
      <c r="AH14" s="35">
        <v>300</v>
      </c>
      <c r="AI14" s="35">
        <v>300</v>
      </c>
      <c r="AJ14" s="35">
        <v>300</v>
      </c>
      <c r="AK14" s="35">
        <v>300</v>
      </c>
      <c r="AL14" s="35">
        <v>300</v>
      </c>
      <c r="AM14" s="35">
        <v>300</v>
      </c>
    </row>
    <row r="15" spans="2:40" x14ac:dyDescent="0.25">
      <c r="B15" t="str">
        <f>+CEm!A29</f>
        <v xml:space="preserve">    - spese varie</v>
      </c>
      <c r="D15" s="35">
        <v>300</v>
      </c>
      <c r="E15" s="35">
        <v>300</v>
      </c>
      <c r="F15" s="35">
        <v>300</v>
      </c>
      <c r="G15" s="35">
        <v>300</v>
      </c>
      <c r="H15" s="35">
        <v>300</v>
      </c>
      <c r="I15" s="35">
        <v>300</v>
      </c>
      <c r="J15" s="35">
        <v>300</v>
      </c>
      <c r="K15" s="35">
        <v>300</v>
      </c>
      <c r="L15" s="35">
        <v>300</v>
      </c>
      <c r="M15" s="35">
        <v>300</v>
      </c>
      <c r="N15" s="35">
        <v>300</v>
      </c>
      <c r="O15" s="35">
        <v>300</v>
      </c>
      <c r="P15" s="35">
        <v>300</v>
      </c>
      <c r="Q15" s="35">
        <v>300</v>
      </c>
      <c r="R15" s="35">
        <v>300</v>
      </c>
      <c r="S15" s="35">
        <v>300</v>
      </c>
      <c r="T15" s="35">
        <v>300</v>
      </c>
      <c r="U15" s="35">
        <v>300</v>
      </c>
      <c r="V15" s="35">
        <v>300</v>
      </c>
      <c r="W15" s="35">
        <v>300</v>
      </c>
      <c r="X15" s="35">
        <v>300</v>
      </c>
      <c r="Y15" s="35">
        <v>300</v>
      </c>
      <c r="Z15" s="35">
        <v>300</v>
      </c>
      <c r="AA15" s="35">
        <v>300</v>
      </c>
      <c r="AB15" s="35">
        <v>300</v>
      </c>
      <c r="AC15" s="35">
        <v>300</v>
      </c>
      <c r="AD15" s="35">
        <v>300</v>
      </c>
      <c r="AE15" s="35">
        <v>300</v>
      </c>
      <c r="AF15" s="35">
        <v>300</v>
      </c>
      <c r="AG15" s="35">
        <v>300</v>
      </c>
      <c r="AH15" s="35">
        <v>300</v>
      </c>
      <c r="AI15" s="35">
        <v>300</v>
      </c>
      <c r="AJ15" s="35">
        <v>300</v>
      </c>
      <c r="AK15" s="35">
        <v>300</v>
      </c>
      <c r="AL15" s="35">
        <v>300</v>
      </c>
      <c r="AM15" s="35">
        <v>300</v>
      </c>
    </row>
    <row r="16" spans="2:40" x14ac:dyDescent="0.25">
      <c r="B16" t="str">
        <f>+CEm!A30</f>
        <v xml:space="preserve">    - royalties</v>
      </c>
      <c r="D16" s="35">
        <v>300</v>
      </c>
      <c r="E16" s="35">
        <v>300</v>
      </c>
      <c r="F16" s="35">
        <v>300</v>
      </c>
      <c r="G16" s="35">
        <v>300</v>
      </c>
      <c r="H16" s="35">
        <v>300</v>
      </c>
      <c r="I16" s="35">
        <v>300</v>
      </c>
      <c r="J16" s="35">
        <v>300</v>
      </c>
      <c r="K16" s="35">
        <v>300</v>
      </c>
      <c r="L16" s="35">
        <v>300</v>
      </c>
      <c r="M16" s="35">
        <v>300</v>
      </c>
      <c r="N16" s="35">
        <v>300</v>
      </c>
      <c r="O16" s="35">
        <v>300</v>
      </c>
      <c r="P16" s="35">
        <v>300</v>
      </c>
      <c r="Q16" s="35">
        <v>300</v>
      </c>
      <c r="R16" s="35">
        <v>300</v>
      </c>
      <c r="S16" s="35">
        <v>300</v>
      </c>
      <c r="T16" s="35">
        <v>300</v>
      </c>
      <c r="U16" s="35">
        <v>300</v>
      </c>
      <c r="V16" s="35">
        <v>300</v>
      </c>
      <c r="W16" s="35">
        <v>300</v>
      </c>
      <c r="X16" s="35">
        <v>300</v>
      </c>
      <c r="Y16" s="35">
        <v>300</v>
      </c>
      <c r="Z16" s="35">
        <v>300</v>
      </c>
      <c r="AA16" s="35">
        <v>300</v>
      </c>
      <c r="AB16" s="35">
        <v>300</v>
      </c>
      <c r="AC16" s="35">
        <v>300</v>
      </c>
      <c r="AD16" s="35">
        <v>300</v>
      </c>
      <c r="AE16" s="35">
        <v>300</v>
      </c>
      <c r="AF16" s="35">
        <v>300</v>
      </c>
      <c r="AG16" s="35">
        <v>300</v>
      </c>
      <c r="AH16" s="35">
        <v>300</v>
      </c>
      <c r="AI16" s="35">
        <v>300</v>
      </c>
      <c r="AJ16" s="35">
        <v>300</v>
      </c>
      <c r="AK16" s="35">
        <v>300</v>
      </c>
      <c r="AL16" s="35">
        <v>300</v>
      </c>
      <c r="AM16" s="35">
        <v>300</v>
      </c>
    </row>
    <row r="17" spans="2:39" x14ac:dyDescent="0.25">
      <c r="B17" t="str">
        <f>+CEm!A31</f>
        <v xml:space="preserve">    - consulenze legali, fiscali, notarili, ecc…</v>
      </c>
      <c r="D17" s="35">
        <v>300</v>
      </c>
      <c r="E17" s="35">
        <v>300</v>
      </c>
      <c r="F17" s="35">
        <v>300</v>
      </c>
      <c r="G17" s="35">
        <v>300</v>
      </c>
      <c r="H17" s="35">
        <v>300</v>
      </c>
      <c r="I17" s="35">
        <v>300</v>
      </c>
      <c r="J17" s="35">
        <v>300</v>
      </c>
      <c r="K17" s="35">
        <v>300</v>
      </c>
      <c r="L17" s="35">
        <v>300</v>
      </c>
      <c r="M17" s="35">
        <v>300</v>
      </c>
      <c r="N17" s="35">
        <v>300</v>
      </c>
      <c r="O17" s="35">
        <v>300</v>
      </c>
      <c r="P17" s="35">
        <v>300</v>
      </c>
      <c r="Q17" s="35">
        <v>300</v>
      </c>
      <c r="R17" s="35">
        <v>300</v>
      </c>
      <c r="S17" s="35">
        <v>300</v>
      </c>
      <c r="T17" s="35">
        <v>300</v>
      </c>
      <c r="U17" s="35">
        <v>300</v>
      </c>
      <c r="V17" s="35">
        <v>300</v>
      </c>
      <c r="W17" s="35">
        <v>300</v>
      </c>
      <c r="X17" s="35">
        <v>300</v>
      </c>
      <c r="Y17" s="35">
        <v>300</v>
      </c>
      <c r="Z17" s="35">
        <v>300</v>
      </c>
      <c r="AA17" s="35">
        <v>300</v>
      </c>
      <c r="AB17" s="35">
        <v>300</v>
      </c>
      <c r="AC17" s="35">
        <v>300</v>
      </c>
      <c r="AD17" s="35">
        <v>300</v>
      </c>
      <c r="AE17" s="35">
        <v>300</v>
      </c>
      <c r="AF17" s="35">
        <v>300</v>
      </c>
      <c r="AG17" s="35">
        <v>300</v>
      </c>
      <c r="AH17" s="35">
        <v>300</v>
      </c>
      <c r="AI17" s="35">
        <v>300</v>
      </c>
      <c r="AJ17" s="35">
        <v>300</v>
      </c>
      <c r="AK17" s="35">
        <v>300</v>
      </c>
      <c r="AL17" s="35">
        <v>300</v>
      </c>
      <c r="AM17" s="35">
        <v>300</v>
      </c>
    </row>
    <row r="18" spans="2:39" x14ac:dyDescent="0.25">
      <c r="B18" t="str">
        <f>+CEm!A32</f>
        <v xml:space="preserve">    - compensi amministratori</v>
      </c>
      <c r="D18" s="35">
        <v>200</v>
      </c>
      <c r="E18" s="35">
        <v>200</v>
      </c>
      <c r="F18" s="35">
        <v>200</v>
      </c>
      <c r="G18" s="35">
        <v>200</v>
      </c>
      <c r="H18" s="35">
        <v>200</v>
      </c>
      <c r="I18" s="35">
        <v>200</v>
      </c>
      <c r="J18" s="35">
        <v>200</v>
      </c>
      <c r="K18" s="35">
        <v>200</v>
      </c>
      <c r="L18" s="35">
        <v>200</v>
      </c>
      <c r="M18" s="35">
        <v>200</v>
      </c>
      <c r="N18" s="35">
        <v>200</v>
      </c>
      <c r="O18" s="35">
        <v>200</v>
      </c>
      <c r="P18" s="35">
        <v>200</v>
      </c>
      <c r="Q18" s="35">
        <v>200</v>
      </c>
      <c r="R18" s="35">
        <v>200</v>
      </c>
      <c r="S18" s="35">
        <v>200</v>
      </c>
      <c r="T18" s="35">
        <v>200</v>
      </c>
      <c r="U18" s="35">
        <v>200</v>
      </c>
      <c r="V18" s="35">
        <v>200</v>
      </c>
      <c r="W18" s="35">
        <v>200</v>
      </c>
      <c r="X18" s="35">
        <v>200</v>
      </c>
      <c r="Y18" s="35">
        <v>200</v>
      </c>
      <c r="Z18" s="35">
        <v>200</v>
      </c>
      <c r="AA18" s="35">
        <v>200</v>
      </c>
      <c r="AB18" s="35">
        <v>200</v>
      </c>
      <c r="AC18" s="35">
        <v>200</v>
      </c>
      <c r="AD18" s="35">
        <v>200</v>
      </c>
      <c r="AE18" s="35">
        <v>200</v>
      </c>
      <c r="AF18" s="35">
        <v>200</v>
      </c>
      <c r="AG18" s="35">
        <v>200</v>
      </c>
      <c r="AH18" s="35">
        <v>200</v>
      </c>
      <c r="AI18" s="35">
        <v>200</v>
      </c>
      <c r="AJ18" s="35">
        <v>200</v>
      </c>
      <c r="AK18" s="35">
        <v>200</v>
      </c>
      <c r="AL18" s="35">
        <v>200</v>
      </c>
      <c r="AM18" s="35">
        <v>200</v>
      </c>
    </row>
    <row r="19" spans="2:39" x14ac:dyDescent="0.25">
      <c r="B19" t="str">
        <f>+CEm!A33</f>
        <v xml:space="preserve">    - spese postali</v>
      </c>
      <c r="D19" s="35">
        <v>300</v>
      </c>
      <c r="E19" s="35">
        <v>300</v>
      </c>
      <c r="F19" s="35">
        <v>300</v>
      </c>
      <c r="G19" s="35">
        <v>300</v>
      </c>
      <c r="H19" s="35">
        <v>300</v>
      </c>
      <c r="I19" s="35">
        <v>300</v>
      </c>
      <c r="J19" s="35">
        <v>300</v>
      </c>
      <c r="K19" s="35">
        <v>300</v>
      </c>
      <c r="L19" s="35">
        <v>300</v>
      </c>
      <c r="M19" s="35">
        <v>300</v>
      </c>
      <c r="N19" s="35">
        <v>300</v>
      </c>
      <c r="O19" s="35">
        <v>300</v>
      </c>
      <c r="P19" s="35">
        <v>300</v>
      </c>
      <c r="Q19" s="35">
        <v>300</v>
      </c>
      <c r="R19" s="35">
        <v>300</v>
      </c>
      <c r="S19" s="35">
        <v>300</v>
      </c>
      <c r="T19" s="35">
        <v>300</v>
      </c>
      <c r="U19" s="35">
        <v>300</v>
      </c>
      <c r="V19" s="35">
        <v>300</v>
      </c>
      <c r="W19" s="35">
        <v>300</v>
      </c>
      <c r="X19" s="35">
        <v>300</v>
      </c>
      <c r="Y19" s="35">
        <v>300</v>
      </c>
      <c r="Z19" s="35">
        <v>300</v>
      </c>
      <c r="AA19" s="35">
        <v>300</v>
      </c>
      <c r="AB19" s="35">
        <v>300</v>
      </c>
      <c r="AC19" s="35">
        <v>300</v>
      </c>
      <c r="AD19" s="35">
        <v>300</v>
      </c>
      <c r="AE19" s="35">
        <v>300</v>
      </c>
      <c r="AF19" s="35">
        <v>300</v>
      </c>
      <c r="AG19" s="35">
        <v>300</v>
      </c>
      <c r="AH19" s="35">
        <v>300</v>
      </c>
      <c r="AI19" s="35">
        <v>300</v>
      </c>
      <c r="AJ19" s="35">
        <v>300</v>
      </c>
      <c r="AK19" s="35">
        <v>300</v>
      </c>
      <c r="AL19" s="35">
        <v>300</v>
      </c>
      <c r="AM19" s="35">
        <v>300</v>
      </c>
    </row>
    <row r="20" spans="2:39" x14ac:dyDescent="0.25">
      <c r="B20" t="str">
        <f>+CEm!A34</f>
        <v xml:space="preserve">    - oneri bancari</v>
      </c>
      <c r="D20" s="35">
        <v>300</v>
      </c>
      <c r="E20" s="35">
        <v>300</v>
      </c>
      <c r="F20" s="35">
        <v>300</v>
      </c>
      <c r="G20" s="35">
        <v>300</v>
      </c>
      <c r="H20" s="35">
        <v>300</v>
      </c>
      <c r="I20" s="35">
        <v>300</v>
      </c>
      <c r="J20" s="35">
        <v>300</v>
      </c>
      <c r="K20" s="35">
        <v>300</v>
      </c>
      <c r="L20" s="35">
        <v>300</v>
      </c>
      <c r="M20" s="35">
        <v>300</v>
      </c>
      <c r="N20" s="35">
        <v>300</v>
      </c>
      <c r="O20" s="35">
        <v>300</v>
      </c>
      <c r="P20" s="35">
        <v>300</v>
      </c>
      <c r="Q20" s="35">
        <v>300</v>
      </c>
      <c r="R20" s="35">
        <v>300</v>
      </c>
      <c r="S20" s="35">
        <v>300</v>
      </c>
      <c r="T20" s="35">
        <v>300</v>
      </c>
      <c r="U20" s="35">
        <v>300</v>
      </c>
      <c r="V20" s="35">
        <v>300</v>
      </c>
      <c r="W20" s="35">
        <v>300</v>
      </c>
      <c r="X20" s="35">
        <v>300</v>
      </c>
      <c r="Y20" s="35">
        <v>300</v>
      </c>
      <c r="Z20" s="35">
        <v>300</v>
      </c>
      <c r="AA20" s="35">
        <v>300</v>
      </c>
      <c r="AB20" s="35">
        <v>300</v>
      </c>
      <c r="AC20" s="35">
        <v>300</v>
      </c>
      <c r="AD20" s="35">
        <v>300</v>
      </c>
      <c r="AE20" s="35">
        <v>300</v>
      </c>
      <c r="AF20" s="35">
        <v>300</v>
      </c>
      <c r="AG20" s="35">
        <v>300</v>
      </c>
      <c r="AH20" s="35">
        <v>300</v>
      </c>
      <c r="AI20" s="35">
        <v>300</v>
      </c>
      <c r="AJ20" s="35">
        <v>300</v>
      </c>
      <c r="AK20" s="35">
        <v>300</v>
      </c>
      <c r="AL20" s="35">
        <v>300</v>
      </c>
      <c r="AM20" s="35">
        <v>300</v>
      </c>
    </row>
    <row r="21" spans="2:39" x14ac:dyDescent="0.25">
      <c r="B21" t="str">
        <f>+CEm!A35</f>
        <v xml:space="preserve">    - utenze</v>
      </c>
      <c r="D21" s="35">
        <v>300</v>
      </c>
      <c r="E21" s="35">
        <v>300</v>
      </c>
      <c r="F21" s="35">
        <v>300</v>
      </c>
      <c r="G21" s="35">
        <v>300</v>
      </c>
      <c r="H21" s="35">
        <v>300</v>
      </c>
      <c r="I21" s="35">
        <v>300</v>
      </c>
      <c r="J21" s="35">
        <v>300</v>
      </c>
      <c r="K21" s="35">
        <v>300</v>
      </c>
      <c r="L21" s="35">
        <v>300</v>
      </c>
      <c r="M21" s="35">
        <v>300</v>
      </c>
      <c r="N21" s="35">
        <v>300</v>
      </c>
      <c r="O21" s="35">
        <v>300</v>
      </c>
      <c r="P21" s="35">
        <v>300</v>
      </c>
      <c r="Q21" s="35">
        <v>300</v>
      </c>
      <c r="R21" s="35">
        <v>300</v>
      </c>
      <c r="S21" s="35">
        <v>300</v>
      </c>
      <c r="T21" s="35">
        <v>300</v>
      </c>
      <c r="U21" s="35">
        <v>300</v>
      </c>
      <c r="V21" s="35">
        <v>300</v>
      </c>
      <c r="W21" s="35">
        <v>300</v>
      </c>
      <c r="X21" s="35">
        <v>300</v>
      </c>
      <c r="Y21" s="35">
        <v>300</v>
      </c>
      <c r="Z21" s="35">
        <v>300</v>
      </c>
      <c r="AA21" s="35">
        <v>300</v>
      </c>
      <c r="AB21" s="35">
        <v>300</v>
      </c>
      <c r="AC21" s="35">
        <v>300</v>
      </c>
      <c r="AD21" s="35">
        <v>300</v>
      </c>
      <c r="AE21" s="35">
        <v>300</v>
      </c>
      <c r="AF21" s="35">
        <v>300</v>
      </c>
      <c r="AG21" s="35">
        <v>300</v>
      </c>
      <c r="AH21" s="35">
        <v>300</v>
      </c>
      <c r="AI21" s="35">
        <v>300</v>
      </c>
      <c r="AJ21" s="35">
        <v>300</v>
      </c>
      <c r="AK21" s="35">
        <v>300</v>
      </c>
      <c r="AL21" s="35">
        <v>300</v>
      </c>
      <c r="AM21" s="35">
        <v>300</v>
      </c>
    </row>
    <row r="22" spans="2:39" x14ac:dyDescent="0.25">
      <c r="B22" t="str">
        <f>+CEm!A36</f>
        <v xml:space="preserve">    - affitti e locazioni passive</v>
      </c>
      <c r="D22" s="35">
        <v>300</v>
      </c>
      <c r="E22" s="35">
        <v>300</v>
      </c>
      <c r="F22" s="35">
        <v>300</v>
      </c>
      <c r="G22" s="35">
        <v>300</v>
      </c>
      <c r="H22" s="35">
        <v>300</v>
      </c>
      <c r="I22" s="35">
        <v>300</v>
      </c>
      <c r="J22" s="35">
        <v>300</v>
      </c>
      <c r="K22" s="35">
        <v>300</v>
      </c>
      <c r="L22" s="35">
        <v>300</v>
      </c>
      <c r="M22" s="35">
        <v>300</v>
      </c>
      <c r="N22" s="35">
        <v>300</v>
      </c>
      <c r="O22" s="35">
        <v>300</v>
      </c>
      <c r="P22" s="35">
        <v>300</v>
      </c>
      <c r="Q22" s="35">
        <v>300</v>
      </c>
      <c r="R22" s="35">
        <v>300</v>
      </c>
      <c r="S22" s="35">
        <v>300</v>
      </c>
      <c r="T22" s="35">
        <v>300</v>
      </c>
      <c r="U22" s="35">
        <v>300</v>
      </c>
      <c r="V22" s="35">
        <v>300</v>
      </c>
      <c r="W22" s="35">
        <v>300</v>
      </c>
      <c r="X22" s="35">
        <v>300</v>
      </c>
      <c r="Y22" s="35">
        <v>300</v>
      </c>
      <c r="Z22" s="35">
        <v>300</v>
      </c>
      <c r="AA22" s="35">
        <v>300</v>
      </c>
      <c r="AB22" s="35">
        <v>300</v>
      </c>
      <c r="AC22" s="35">
        <v>300</v>
      </c>
      <c r="AD22" s="35">
        <v>300</v>
      </c>
      <c r="AE22" s="35">
        <v>300</v>
      </c>
      <c r="AF22" s="35">
        <v>300</v>
      </c>
      <c r="AG22" s="35">
        <v>300</v>
      </c>
      <c r="AH22" s="35">
        <v>300</v>
      </c>
      <c r="AI22" s="35">
        <v>300</v>
      </c>
      <c r="AJ22" s="35">
        <v>300</v>
      </c>
      <c r="AK22" s="35">
        <v>300</v>
      </c>
      <c r="AL22" s="35">
        <v>300</v>
      </c>
      <c r="AM22" s="35">
        <v>300</v>
      </c>
    </row>
    <row r="23" spans="2:39" x14ac:dyDescent="0.25">
      <c r="B23" t="str">
        <f>+CEm!A37</f>
        <v xml:space="preserve">    - altri costi amministrativi</v>
      </c>
      <c r="D23" s="35">
        <v>300</v>
      </c>
      <c r="E23" s="35">
        <v>300</v>
      </c>
      <c r="F23" s="35">
        <v>300</v>
      </c>
      <c r="G23" s="35">
        <v>300</v>
      </c>
      <c r="H23" s="35">
        <v>300</v>
      </c>
      <c r="I23" s="35">
        <v>300</v>
      </c>
      <c r="J23" s="35">
        <v>300</v>
      </c>
      <c r="K23" s="35">
        <v>300</v>
      </c>
      <c r="L23" s="35">
        <v>300</v>
      </c>
      <c r="M23" s="35">
        <v>300</v>
      </c>
      <c r="N23" s="35">
        <v>300</v>
      </c>
      <c r="O23" s="35">
        <v>300</v>
      </c>
      <c r="P23" s="35">
        <v>300</v>
      </c>
      <c r="Q23" s="35">
        <v>300</v>
      </c>
      <c r="R23" s="35">
        <v>300</v>
      </c>
      <c r="S23" s="35">
        <v>300</v>
      </c>
      <c r="T23" s="35">
        <v>300</v>
      </c>
      <c r="U23" s="35">
        <v>300</v>
      </c>
      <c r="V23" s="35">
        <v>300</v>
      </c>
      <c r="W23" s="35">
        <v>300</v>
      </c>
      <c r="X23" s="35">
        <v>300</v>
      </c>
      <c r="Y23" s="35">
        <v>300</v>
      </c>
      <c r="Z23" s="35">
        <v>300</v>
      </c>
      <c r="AA23" s="35">
        <v>300</v>
      </c>
      <c r="AB23" s="35">
        <v>300</v>
      </c>
      <c r="AC23" s="35">
        <v>300</v>
      </c>
      <c r="AD23" s="35">
        <v>300</v>
      </c>
      <c r="AE23" s="35">
        <v>300</v>
      </c>
      <c r="AF23" s="35">
        <v>300</v>
      </c>
      <c r="AG23" s="35">
        <v>300</v>
      </c>
      <c r="AH23" s="35">
        <v>300</v>
      </c>
      <c r="AI23" s="35">
        <v>300</v>
      </c>
      <c r="AJ23" s="35">
        <v>300</v>
      </c>
      <c r="AK23" s="35">
        <v>300</v>
      </c>
      <c r="AL23" s="35">
        <v>300</v>
      </c>
      <c r="AM23" s="35">
        <v>300</v>
      </c>
    </row>
    <row r="24" spans="2:39" x14ac:dyDescent="0.25">
      <c r="B24" t="str">
        <f>+CEm!A38</f>
        <v xml:space="preserve">    - costi diversi</v>
      </c>
      <c r="D24" s="35">
        <v>300</v>
      </c>
      <c r="E24" s="35">
        <v>300</v>
      </c>
      <c r="F24" s="35">
        <v>300</v>
      </c>
      <c r="G24" s="35">
        <v>300</v>
      </c>
      <c r="H24" s="35">
        <v>300</v>
      </c>
      <c r="I24" s="35">
        <v>300</v>
      </c>
      <c r="J24" s="35">
        <v>300</v>
      </c>
      <c r="K24" s="35">
        <v>300</v>
      </c>
      <c r="L24" s="35">
        <v>300</v>
      </c>
      <c r="M24" s="35">
        <v>300</v>
      </c>
      <c r="N24" s="35">
        <v>300</v>
      </c>
      <c r="O24" s="35">
        <v>300</v>
      </c>
      <c r="P24" s="35">
        <v>300</v>
      </c>
      <c r="Q24" s="35">
        <v>300</v>
      </c>
      <c r="R24" s="35">
        <v>300</v>
      </c>
      <c r="S24" s="35">
        <v>300</v>
      </c>
      <c r="T24" s="35">
        <v>300</v>
      </c>
      <c r="U24" s="35">
        <v>300</v>
      </c>
      <c r="V24" s="35">
        <v>300</v>
      </c>
      <c r="W24" s="35">
        <v>300</v>
      </c>
      <c r="X24" s="35">
        <v>300</v>
      </c>
      <c r="Y24" s="35">
        <v>300</v>
      </c>
      <c r="Z24" s="35">
        <v>300</v>
      </c>
      <c r="AA24" s="35">
        <v>300</v>
      </c>
      <c r="AB24" s="35">
        <v>300</v>
      </c>
      <c r="AC24" s="35">
        <v>300</v>
      </c>
      <c r="AD24" s="35">
        <v>300</v>
      </c>
      <c r="AE24" s="35">
        <v>300</v>
      </c>
      <c r="AF24" s="35">
        <v>300</v>
      </c>
      <c r="AG24" s="35">
        <v>300</v>
      </c>
      <c r="AH24" s="35">
        <v>300</v>
      </c>
      <c r="AI24" s="35">
        <v>300</v>
      </c>
      <c r="AJ24" s="35">
        <v>300</v>
      </c>
      <c r="AK24" s="35">
        <v>300</v>
      </c>
      <c r="AL24" s="35">
        <v>300</v>
      </c>
      <c r="AM24" s="35">
        <v>300</v>
      </c>
    </row>
    <row r="25" spans="2:39" x14ac:dyDescent="0.25">
      <c r="B25" t="str">
        <f>+CEm!A39</f>
        <v xml:space="preserve">    - premi assicurativi</v>
      </c>
      <c r="D25" s="35">
        <v>300</v>
      </c>
      <c r="E25" s="35">
        <v>300</v>
      </c>
      <c r="F25" s="35">
        <v>300</v>
      </c>
      <c r="G25" s="35">
        <v>300</v>
      </c>
      <c r="H25" s="35">
        <v>300</v>
      </c>
      <c r="I25" s="35">
        <v>300</v>
      </c>
      <c r="J25" s="35">
        <v>300</v>
      </c>
      <c r="K25" s="35">
        <v>300</v>
      </c>
      <c r="L25" s="35">
        <v>300</v>
      </c>
      <c r="M25" s="35">
        <v>300</v>
      </c>
      <c r="N25" s="35">
        <v>300</v>
      </c>
      <c r="O25" s="35">
        <v>300</v>
      </c>
      <c r="P25" s="35">
        <v>300</v>
      </c>
      <c r="Q25" s="35">
        <v>300</v>
      </c>
      <c r="R25" s="35">
        <v>300</v>
      </c>
      <c r="S25" s="35">
        <v>300</v>
      </c>
      <c r="T25" s="35">
        <v>300</v>
      </c>
      <c r="U25" s="35">
        <v>300</v>
      </c>
      <c r="V25" s="35">
        <v>300</v>
      </c>
      <c r="W25" s="35">
        <v>300</v>
      </c>
      <c r="X25" s="35">
        <v>300</v>
      </c>
      <c r="Y25" s="35">
        <v>300</v>
      </c>
      <c r="Z25" s="35">
        <v>300</v>
      </c>
      <c r="AA25" s="35">
        <v>300</v>
      </c>
      <c r="AB25" s="35">
        <v>300</v>
      </c>
      <c r="AC25" s="35">
        <v>300</v>
      </c>
      <c r="AD25" s="35">
        <v>300</v>
      </c>
      <c r="AE25" s="35">
        <v>300</v>
      </c>
      <c r="AF25" s="35">
        <v>300</v>
      </c>
      <c r="AG25" s="35">
        <v>300</v>
      </c>
      <c r="AH25" s="35">
        <v>300</v>
      </c>
      <c r="AI25" s="35">
        <v>300</v>
      </c>
      <c r="AJ25" s="35">
        <v>300</v>
      </c>
      <c r="AK25" s="35">
        <v>300</v>
      </c>
      <c r="AL25" s="35">
        <v>300</v>
      </c>
      <c r="AM25" s="35">
        <v>300</v>
      </c>
    </row>
    <row r="26" spans="2:39" s="61" customFormat="1" x14ac:dyDescent="0.25">
      <c r="B26" s="61" t="s">
        <v>175</v>
      </c>
      <c r="D26" s="62">
        <f>SUM(D4:D25)</f>
        <v>6300</v>
      </c>
      <c r="E26" s="62">
        <f t="shared" ref="E26:AM26" si="0">SUM(E4:E25)</f>
        <v>6300</v>
      </c>
      <c r="F26" s="62">
        <f t="shared" si="0"/>
        <v>6300</v>
      </c>
      <c r="G26" s="62">
        <f t="shared" si="0"/>
        <v>6300</v>
      </c>
      <c r="H26" s="62">
        <f t="shared" si="0"/>
        <v>6300</v>
      </c>
      <c r="I26" s="62">
        <f t="shared" si="0"/>
        <v>6300</v>
      </c>
      <c r="J26" s="62">
        <f t="shared" si="0"/>
        <v>6300</v>
      </c>
      <c r="K26" s="62">
        <f t="shared" si="0"/>
        <v>6300</v>
      </c>
      <c r="L26" s="62">
        <f t="shared" si="0"/>
        <v>6300</v>
      </c>
      <c r="M26" s="62">
        <f t="shared" si="0"/>
        <v>6300</v>
      </c>
      <c r="N26" s="62">
        <f t="shared" si="0"/>
        <v>6300</v>
      </c>
      <c r="O26" s="62">
        <f t="shared" si="0"/>
        <v>6300</v>
      </c>
      <c r="P26" s="62">
        <f t="shared" si="0"/>
        <v>6300</v>
      </c>
      <c r="Q26" s="62">
        <f t="shared" si="0"/>
        <v>6300</v>
      </c>
      <c r="R26" s="62">
        <f t="shared" si="0"/>
        <v>6300</v>
      </c>
      <c r="S26" s="62">
        <f t="shared" si="0"/>
        <v>6300</v>
      </c>
      <c r="T26" s="62">
        <f t="shared" si="0"/>
        <v>6300</v>
      </c>
      <c r="U26" s="62">
        <f t="shared" si="0"/>
        <v>6300</v>
      </c>
      <c r="V26" s="62">
        <f t="shared" si="0"/>
        <v>6300</v>
      </c>
      <c r="W26" s="62">
        <f t="shared" si="0"/>
        <v>6300</v>
      </c>
      <c r="X26" s="62">
        <f t="shared" si="0"/>
        <v>6300</v>
      </c>
      <c r="Y26" s="62">
        <f t="shared" si="0"/>
        <v>6300</v>
      </c>
      <c r="Z26" s="62">
        <f t="shared" si="0"/>
        <v>6300</v>
      </c>
      <c r="AA26" s="62">
        <f t="shared" si="0"/>
        <v>6300</v>
      </c>
      <c r="AB26" s="62">
        <f t="shared" si="0"/>
        <v>6300</v>
      </c>
      <c r="AC26" s="62">
        <f t="shared" si="0"/>
        <v>6300</v>
      </c>
      <c r="AD26" s="62">
        <f t="shared" si="0"/>
        <v>6300</v>
      </c>
      <c r="AE26" s="62">
        <f t="shared" si="0"/>
        <v>6300</v>
      </c>
      <c r="AF26" s="62">
        <f t="shared" si="0"/>
        <v>6300</v>
      </c>
      <c r="AG26" s="62">
        <f t="shared" si="0"/>
        <v>6300</v>
      </c>
      <c r="AH26" s="62">
        <f t="shared" si="0"/>
        <v>6300</v>
      </c>
      <c r="AI26" s="62">
        <f t="shared" si="0"/>
        <v>6300</v>
      </c>
      <c r="AJ26" s="62">
        <f t="shared" si="0"/>
        <v>6300</v>
      </c>
      <c r="AK26" s="62">
        <f t="shared" si="0"/>
        <v>6300</v>
      </c>
      <c r="AL26" s="62">
        <f t="shared" si="0"/>
        <v>6300</v>
      </c>
      <c r="AM26" s="62">
        <f t="shared" si="0"/>
        <v>6300</v>
      </c>
    </row>
    <row r="28" spans="2:39" x14ac:dyDescent="0.25">
      <c r="B28" s="20" t="s">
        <v>115</v>
      </c>
      <c r="C28" s="39" t="s">
        <v>177</v>
      </c>
      <c r="D28" s="33">
        <f>+D3</f>
        <v>41640</v>
      </c>
      <c r="E28" s="33">
        <f t="shared" ref="E28:AM28" si="1">+E3</f>
        <v>41698</v>
      </c>
      <c r="F28" s="33">
        <f t="shared" si="1"/>
        <v>41729</v>
      </c>
      <c r="G28" s="33">
        <f t="shared" si="1"/>
        <v>41759</v>
      </c>
      <c r="H28" s="33">
        <f t="shared" si="1"/>
        <v>41790</v>
      </c>
      <c r="I28" s="33">
        <f t="shared" si="1"/>
        <v>41820</v>
      </c>
      <c r="J28" s="33">
        <f t="shared" si="1"/>
        <v>41851</v>
      </c>
      <c r="K28" s="33">
        <f t="shared" si="1"/>
        <v>41882</v>
      </c>
      <c r="L28" s="33">
        <f t="shared" si="1"/>
        <v>41912</v>
      </c>
      <c r="M28" s="33">
        <f t="shared" si="1"/>
        <v>41943</v>
      </c>
      <c r="N28" s="33">
        <f t="shared" si="1"/>
        <v>41973</v>
      </c>
      <c r="O28" s="33">
        <f t="shared" si="1"/>
        <v>42004</v>
      </c>
      <c r="P28" s="33">
        <f t="shared" si="1"/>
        <v>42035</v>
      </c>
      <c r="Q28" s="33">
        <f t="shared" si="1"/>
        <v>42063</v>
      </c>
      <c r="R28" s="33">
        <f t="shared" si="1"/>
        <v>42094</v>
      </c>
      <c r="S28" s="33">
        <f t="shared" si="1"/>
        <v>42124</v>
      </c>
      <c r="T28" s="33">
        <f t="shared" si="1"/>
        <v>42155</v>
      </c>
      <c r="U28" s="33">
        <f t="shared" si="1"/>
        <v>42185</v>
      </c>
      <c r="V28" s="33">
        <f t="shared" si="1"/>
        <v>42216</v>
      </c>
      <c r="W28" s="33">
        <f t="shared" si="1"/>
        <v>42247</v>
      </c>
      <c r="X28" s="33">
        <f t="shared" si="1"/>
        <v>42277</v>
      </c>
      <c r="Y28" s="33">
        <f t="shared" si="1"/>
        <v>42308</v>
      </c>
      <c r="Z28" s="33">
        <f t="shared" si="1"/>
        <v>42338</v>
      </c>
      <c r="AA28" s="33">
        <f t="shared" si="1"/>
        <v>42369</v>
      </c>
      <c r="AB28" s="33">
        <f t="shared" si="1"/>
        <v>42400</v>
      </c>
      <c r="AC28" s="33">
        <f t="shared" si="1"/>
        <v>42429</v>
      </c>
      <c r="AD28" s="33">
        <f t="shared" si="1"/>
        <v>42460</v>
      </c>
      <c r="AE28" s="33">
        <f t="shared" si="1"/>
        <v>42490</v>
      </c>
      <c r="AF28" s="33">
        <f t="shared" si="1"/>
        <v>42521</v>
      </c>
      <c r="AG28" s="33">
        <f t="shared" si="1"/>
        <v>42551</v>
      </c>
      <c r="AH28" s="33">
        <f t="shared" si="1"/>
        <v>42582</v>
      </c>
      <c r="AI28" s="33">
        <f t="shared" si="1"/>
        <v>42613</v>
      </c>
      <c r="AJ28" s="33">
        <f t="shared" si="1"/>
        <v>42643</v>
      </c>
      <c r="AK28" s="33">
        <f t="shared" si="1"/>
        <v>42674</v>
      </c>
      <c r="AL28" s="33">
        <f t="shared" si="1"/>
        <v>42704</v>
      </c>
      <c r="AM28" s="33">
        <f t="shared" si="1"/>
        <v>42735</v>
      </c>
    </row>
    <row r="29" spans="2:39" x14ac:dyDescent="0.25">
      <c r="B29" t="str">
        <f t="shared" ref="B29:B50" si="2">+B4</f>
        <v xml:space="preserve">    - Costi variabili di produzione</v>
      </c>
      <c r="C29" s="50">
        <v>0.21</v>
      </c>
      <c r="D29" s="46">
        <f>+D4*$C29</f>
        <v>105</v>
      </c>
      <c r="E29" s="46">
        <f t="shared" ref="E29:AM36" si="3">+E4*$C29</f>
        <v>105</v>
      </c>
      <c r="F29" s="46">
        <f t="shared" si="3"/>
        <v>105</v>
      </c>
      <c r="G29" s="46">
        <f t="shared" si="3"/>
        <v>105</v>
      </c>
      <c r="H29" s="46">
        <f t="shared" si="3"/>
        <v>105</v>
      </c>
      <c r="I29" s="46">
        <f t="shared" si="3"/>
        <v>105</v>
      </c>
      <c r="J29" s="46">
        <f t="shared" si="3"/>
        <v>105</v>
      </c>
      <c r="K29" s="46">
        <f t="shared" si="3"/>
        <v>105</v>
      </c>
      <c r="L29" s="46">
        <f t="shared" si="3"/>
        <v>105</v>
      </c>
      <c r="M29" s="46">
        <f t="shared" si="3"/>
        <v>105</v>
      </c>
      <c r="N29" s="46">
        <f t="shared" si="3"/>
        <v>105</v>
      </c>
      <c r="O29" s="46">
        <f t="shared" si="3"/>
        <v>105</v>
      </c>
      <c r="P29" s="46">
        <f t="shared" si="3"/>
        <v>105</v>
      </c>
      <c r="Q29" s="46">
        <f t="shared" si="3"/>
        <v>105</v>
      </c>
      <c r="R29" s="46">
        <f t="shared" si="3"/>
        <v>105</v>
      </c>
      <c r="S29" s="46">
        <f t="shared" si="3"/>
        <v>105</v>
      </c>
      <c r="T29" s="46">
        <f t="shared" si="3"/>
        <v>105</v>
      </c>
      <c r="U29" s="46">
        <f t="shared" si="3"/>
        <v>105</v>
      </c>
      <c r="V29" s="46">
        <f t="shared" si="3"/>
        <v>105</v>
      </c>
      <c r="W29" s="46">
        <f t="shared" si="3"/>
        <v>105</v>
      </c>
      <c r="X29" s="46">
        <f t="shared" si="3"/>
        <v>105</v>
      </c>
      <c r="Y29" s="46">
        <f t="shared" si="3"/>
        <v>105</v>
      </c>
      <c r="Z29" s="46">
        <f t="shared" si="3"/>
        <v>105</v>
      </c>
      <c r="AA29" s="46">
        <f t="shared" si="3"/>
        <v>105</v>
      </c>
      <c r="AB29" s="46">
        <f t="shared" si="3"/>
        <v>105</v>
      </c>
      <c r="AC29" s="46">
        <f t="shared" si="3"/>
        <v>105</v>
      </c>
      <c r="AD29" s="46">
        <f t="shared" si="3"/>
        <v>105</v>
      </c>
      <c r="AE29" s="46">
        <f t="shared" si="3"/>
        <v>105</v>
      </c>
      <c r="AF29" s="46">
        <f t="shared" si="3"/>
        <v>105</v>
      </c>
      <c r="AG29" s="46">
        <f t="shared" si="3"/>
        <v>105</v>
      </c>
      <c r="AH29" s="46">
        <f t="shared" si="3"/>
        <v>105</v>
      </c>
      <c r="AI29" s="46">
        <f t="shared" si="3"/>
        <v>105</v>
      </c>
      <c r="AJ29" s="46">
        <f t="shared" si="3"/>
        <v>105</v>
      </c>
      <c r="AK29" s="46">
        <f t="shared" si="3"/>
        <v>105</v>
      </c>
      <c r="AL29" s="46">
        <f t="shared" si="3"/>
        <v>105</v>
      </c>
      <c r="AM29" s="46">
        <f t="shared" si="3"/>
        <v>105</v>
      </c>
    </row>
    <row r="30" spans="2:39" x14ac:dyDescent="0.25">
      <c r="B30" t="str">
        <f t="shared" si="2"/>
        <v xml:space="preserve">    - Costi variabili commerciali</v>
      </c>
      <c r="C30" s="50">
        <v>0.21</v>
      </c>
      <c r="D30" s="46">
        <f t="shared" ref="D30:S50" si="4">+D5*$C30</f>
        <v>63</v>
      </c>
      <c r="E30" s="46">
        <f t="shared" si="4"/>
        <v>63</v>
      </c>
      <c r="F30" s="46">
        <f t="shared" si="4"/>
        <v>63</v>
      </c>
      <c r="G30" s="46">
        <f t="shared" si="4"/>
        <v>63</v>
      </c>
      <c r="H30" s="46">
        <f t="shared" si="4"/>
        <v>63</v>
      </c>
      <c r="I30" s="46">
        <f t="shared" si="4"/>
        <v>63</v>
      </c>
      <c r="J30" s="46">
        <f t="shared" si="4"/>
        <v>63</v>
      </c>
      <c r="K30" s="46">
        <f t="shared" si="4"/>
        <v>63</v>
      </c>
      <c r="L30" s="46">
        <f t="shared" si="4"/>
        <v>63</v>
      </c>
      <c r="M30" s="46">
        <f t="shared" si="4"/>
        <v>63</v>
      </c>
      <c r="N30" s="46">
        <f t="shared" si="4"/>
        <v>63</v>
      </c>
      <c r="O30" s="46">
        <f t="shared" si="4"/>
        <v>63</v>
      </c>
      <c r="P30" s="46">
        <f t="shared" si="4"/>
        <v>63</v>
      </c>
      <c r="Q30" s="46">
        <f t="shared" si="4"/>
        <v>63</v>
      </c>
      <c r="R30" s="46">
        <f t="shared" si="4"/>
        <v>63</v>
      </c>
      <c r="S30" s="46">
        <f t="shared" si="4"/>
        <v>63</v>
      </c>
      <c r="T30" s="46">
        <f t="shared" si="3"/>
        <v>63</v>
      </c>
      <c r="U30" s="46">
        <f t="shared" si="3"/>
        <v>63</v>
      </c>
      <c r="V30" s="46">
        <f t="shared" si="3"/>
        <v>63</v>
      </c>
      <c r="W30" s="46">
        <f t="shared" si="3"/>
        <v>63</v>
      </c>
      <c r="X30" s="46">
        <f t="shared" si="3"/>
        <v>63</v>
      </c>
      <c r="Y30" s="46">
        <f t="shared" si="3"/>
        <v>63</v>
      </c>
      <c r="Z30" s="46">
        <f t="shared" si="3"/>
        <v>63</v>
      </c>
      <c r="AA30" s="46">
        <f t="shared" si="3"/>
        <v>63</v>
      </c>
      <c r="AB30" s="46">
        <f t="shared" si="3"/>
        <v>63</v>
      </c>
      <c r="AC30" s="46">
        <f t="shared" si="3"/>
        <v>63</v>
      </c>
      <c r="AD30" s="46">
        <f t="shared" si="3"/>
        <v>63</v>
      </c>
      <c r="AE30" s="46">
        <f t="shared" si="3"/>
        <v>63</v>
      </c>
      <c r="AF30" s="46">
        <f t="shared" si="3"/>
        <v>63</v>
      </c>
      <c r="AG30" s="46">
        <f t="shared" si="3"/>
        <v>63</v>
      </c>
      <c r="AH30" s="46">
        <f t="shared" si="3"/>
        <v>63</v>
      </c>
      <c r="AI30" s="46">
        <f t="shared" si="3"/>
        <v>63</v>
      </c>
      <c r="AJ30" s="46">
        <f t="shared" si="3"/>
        <v>63</v>
      </c>
      <c r="AK30" s="46">
        <f t="shared" si="3"/>
        <v>63</v>
      </c>
      <c r="AL30" s="46">
        <f t="shared" si="3"/>
        <v>63</v>
      </c>
      <c r="AM30" s="46">
        <f t="shared" si="3"/>
        <v>63</v>
      </c>
    </row>
    <row r="31" spans="2:39" x14ac:dyDescent="0.25">
      <c r="B31" t="str">
        <f t="shared" si="2"/>
        <v xml:space="preserve">    - Altri costi variabili</v>
      </c>
      <c r="C31" s="50">
        <v>0.21</v>
      </c>
      <c r="D31" s="46">
        <f t="shared" si="4"/>
        <v>63</v>
      </c>
      <c r="E31" s="46">
        <f t="shared" si="3"/>
        <v>63</v>
      </c>
      <c r="F31" s="46">
        <f t="shared" si="3"/>
        <v>63</v>
      </c>
      <c r="G31" s="46">
        <f t="shared" si="3"/>
        <v>63</v>
      </c>
      <c r="H31" s="46">
        <f t="shared" si="3"/>
        <v>63</v>
      </c>
      <c r="I31" s="46">
        <f t="shared" si="3"/>
        <v>63</v>
      </c>
      <c r="J31" s="46">
        <f t="shared" si="3"/>
        <v>63</v>
      </c>
      <c r="K31" s="46">
        <f t="shared" si="3"/>
        <v>63</v>
      </c>
      <c r="L31" s="46">
        <f t="shared" si="3"/>
        <v>63</v>
      </c>
      <c r="M31" s="46">
        <f t="shared" si="3"/>
        <v>63</v>
      </c>
      <c r="N31" s="46">
        <f t="shared" si="3"/>
        <v>63</v>
      </c>
      <c r="O31" s="46">
        <f t="shared" si="3"/>
        <v>63</v>
      </c>
      <c r="P31" s="46">
        <f t="shared" si="3"/>
        <v>63</v>
      </c>
      <c r="Q31" s="46">
        <f t="shared" si="3"/>
        <v>63</v>
      </c>
      <c r="R31" s="46">
        <f t="shared" si="3"/>
        <v>63</v>
      </c>
      <c r="S31" s="46">
        <f t="shared" si="3"/>
        <v>63</v>
      </c>
      <c r="T31" s="46">
        <f t="shared" si="3"/>
        <v>63</v>
      </c>
      <c r="U31" s="46">
        <f t="shared" si="3"/>
        <v>63</v>
      </c>
      <c r="V31" s="46">
        <f t="shared" si="3"/>
        <v>63</v>
      </c>
      <c r="W31" s="46">
        <f t="shared" si="3"/>
        <v>63</v>
      </c>
      <c r="X31" s="46">
        <f t="shared" si="3"/>
        <v>63</v>
      </c>
      <c r="Y31" s="46">
        <f t="shared" si="3"/>
        <v>63</v>
      </c>
      <c r="Z31" s="46">
        <f t="shared" si="3"/>
        <v>63</v>
      </c>
      <c r="AA31" s="46">
        <f t="shared" si="3"/>
        <v>63</v>
      </c>
      <c r="AB31" s="46">
        <f t="shared" si="3"/>
        <v>63</v>
      </c>
      <c r="AC31" s="46">
        <f t="shared" si="3"/>
        <v>63</v>
      </c>
      <c r="AD31" s="46">
        <f t="shared" si="3"/>
        <v>63</v>
      </c>
      <c r="AE31" s="46">
        <f t="shared" si="3"/>
        <v>63</v>
      </c>
      <c r="AF31" s="46">
        <f t="shared" si="3"/>
        <v>63</v>
      </c>
      <c r="AG31" s="46">
        <f t="shared" si="3"/>
        <v>63</v>
      </c>
      <c r="AH31" s="46">
        <f t="shared" si="3"/>
        <v>63</v>
      </c>
      <c r="AI31" s="46">
        <f t="shared" si="3"/>
        <v>63</v>
      </c>
      <c r="AJ31" s="46">
        <f t="shared" si="3"/>
        <v>63</v>
      </c>
      <c r="AK31" s="46">
        <f t="shared" si="3"/>
        <v>63</v>
      </c>
      <c r="AL31" s="46">
        <f t="shared" si="3"/>
        <v>63</v>
      </c>
      <c r="AM31" s="46">
        <f t="shared" si="3"/>
        <v>63</v>
      </c>
    </row>
    <row r="32" spans="2:39" x14ac:dyDescent="0.25">
      <c r="B32" t="str">
        <f t="shared" si="2"/>
        <v xml:space="preserve">    - Costi fissi di produzione</v>
      </c>
      <c r="C32" s="50">
        <v>0.21</v>
      </c>
      <c r="D32" s="46">
        <f t="shared" si="4"/>
        <v>42</v>
      </c>
      <c r="E32" s="46">
        <f t="shared" si="3"/>
        <v>42</v>
      </c>
      <c r="F32" s="46">
        <f t="shared" si="3"/>
        <v>42</v>
      </c>
      <c r="G32" s="46">
        <f t="shared" si="3"/>
        <v>42</v>
      </c>
      <c r="H32" s="46">
        <f t="shared" si="3"/>
        <v>42</v>
      </c>
      <c r="I32" s="46">
        <f t="shared" si="3"/>
        <v>42</v>
      </c>
      <c r="J32" s="46">
        <f t="shared" si="3"/>
        <v>42</v>
      </c>
      <c r="K32" s="46">
        <f t="shared" si="3"/>
        <v>42</v>
      </c>
      <c r="L32" s="46">
        <f t="shared" si="3"/>
        <v>42</v>
      </c>
      <c r="M32" s="46">
        <f t="shared" si="3"/>
        <v>42</v>
      </c>
      <c r="N32" s="46">
        <f t="shared" si="3"/>
        <v>42</v>
      </c>
      <c r="O32" s="46">
        <f t="shared" si="3"/>
        <v>42</v>
      </c>
      <c r="P32" s="46">
        <f t="shared" si="3"/>
        <v>42</v>
      </c>
      <c r="Q32" s="46">
        <f t="shared" si="3"/>
        <v>42</v>
      </c>
      <c r="R32" s="46">
        <f t="shared" si="3"/>
        <v>42</v>
      </c>
      <c r="S32" s="46">
        <f t="shared" si="3"/>
        <v>42</v>
      </c>
      <c r="T32" s="46">
        <f t="shared" si="3"/>
        <v>42</v>
      </c>
      <c r="U32" s="46">
        <f t="shared" si="3"/>
        <v>42</v>
      </c>
      <c r="V32" s="46">
        <f t="shared" si="3"/>
        <v>42</v>
      </c>
      <c r="W32" s="46">
        <f t="shared" si="3"/>
        <v>42</v>
      </c>
      <c r="X32" s="46">
        <f t="shared" si="3"/>
        <v>42</v>
      </c>
      <c r="Y32" s="46">
        <f t="shared" si="3"/>
        <v>42</v>
      </c>
      <c r="Z32" s="46">
        <f t="shared" si="3"/>
        <v>42</v>
      </c>
      <c r="AA32" s="46">
        <f t="shared" si="3"/>
        <v>42</v>
      </c>
      <c r="AB32" s="46">
        <f t="shared" si="3"/>
        <v>42</v>
      </c>
      <c r="AC32" s="46">
        <f t="shared" si="3"/>
        <v>42</v>
      </c>
      <c r="AD32" s="46">
        <f t="shared" si="3"/>
        <v>42</v>
      </c>
      <c r="AE32" s="46">
        <f t="shared" si="3"/>
        <v>42</v>
      </c>
      <c r="AF32" s="46">
        <f t="shared" si="3"/>
        <v>42</v>
      </c>
      <c r="AG32" s="46">
        <f t="shared" si="3"/>
        <v>42</v>
      </c>
      <c r="AH32" s="46">
        <f t="shared" si="3"/>
        <v>42</v>
      </c>
      <c r="AI32" s="46">
        <f t="shared" si="3"/>
        <v>42</v>
      </c>
      <c r="AJ32" s="46">
        <f t="shared" si="3"/>
        <v>42</v>
      </c>
      <c r="AK32" s="46">
        <f t="shared" si="3"/>
        <v>42</v>
      </c>
      <c r="AL32" s="46">
        <f t="shared" si="3"/>
        <v>42</v>
      </c>
      <c r="AM32" s="46">
        <f t="shared" si="3"/>
        <v>42</v>
      </c>
    </row>
    <row r="33" spans="2:39" x14ac:dyDescent="0.25">
      <c r="B33" t="str">
        <f t="shared" si="2"/>
        <v xml:space="preserve">    - spese di trasporto</v>
      </c>
      <c r="C33" s="50">
        <v>0.21</v>
      </c>
      <c r="D33" s="46">
        <f t="shared" si="4"/>
        <v>21</v>
      </c>
      <c r="E33" s="46">
        <f t="shared" si="3"/>
        <v>21</v>
      </c>
      <c r="F33" s="46">
        <f t="shared" si="3"/>
        <v>21</v>
      </c>
      <c r="G33" s="46">
        <f t="shared" si="3"/>
        <v>21</v>
      </c>
      <c r="H33" s="46">
        <f t="shared" si="3"/>
        <v>21</v>
      </c>
      <c r="I33" s="46">
        <f t="shared" si="3"/>
        <v>21</v>
      </c>
      <c r="J33" s="46">
        <f t="shared" si="3"/>
        <v>21</v>
      </c>
      <c r="K33" s="46">
        <f t="shared" si="3"/>
        <v>21</v>
      </c>
      <c r="L33" s="46">
        <f t="shared" si="3"/>
        <v>21</v>
      </c>
      <c r="M33" s="46">
        <f t="shared" si="3"/>
        <v>21</v>
      </c>
      <c r="N33" s="46">
        <f t="shared" si="3"/>
        <v>21</v>
      </c>
      <c r="O33" s="46">
        <f t="shared" si="3"/>
        <v>21</v>
      </c>
      <c r="P33" s="46">
        <f t="shared" si="3"/>
        <v>21</v>
      </c>
      <c r="Q33" s="46">
        <f t="shared" si="3"/>
        <v>21</v>
      </c>
      <c r="R33" s="46">
        <f t="shared" si="3"/>
        <v>21</v>
      </c>
      <c r="S33" s="46">
        <f t="shared" si="3"/>
        <v>21</v>
      </c>
      <c r="T33" s="46">
        <f t="shared" si="3"/>
        <v>21</v>
      </c>
      <c r="U33" s="46">
        <f t="shared" si="3"/>
        <v>21</v>
      </c>
      <c r="V33" s="46">
        <f t="shared" si="3"/>
        <v>21</v>
      </c>
      <c r="W33" s="46">
        <f t="shared" si="3"/>
        <v>21</v>
      </c>
      <c r="X33" s="46">
        <f t="shared" si="3"/>
        <v>21</v>
      </c>
      <c r="Y33" s="46">
        <f t="shared" si="3"/>
        <v>21</v>
      </c>
      <c r="Z33" s="46">
        <f t="shared" si="3"/>
        <v>21</v>
      </c>
      <c r="AA33" s="46">
        <f t="shared" si="3"/>
        <v>21</v>
      </c>
      <c r="AB33" s="46">
        <f t="shared" si="3"/>
        <v>21</v>
      </c>
      <c r="AC33" s="46">
        <f t="shared" si="3"/>
        <v>21</v>
      </c>
      <c r="AD33" s="46">
        <f t="shared" si="3"/>
        <v>21</v>
      </c>
      <c r="AE33" s="46">
        <f t="shared" si="3"/>
        <v>21</v>
      </c>
      <c r="AF33" s="46">
        <f t="shared" si="3"/>
        <v>21</v>
      </c>
      <c r="AG33" s="46">
        <f t="shared" si="3"/>
        <v>21</v>
      </c>
      <c r="AH33" s="46">
        <f t="shared" si="3"/>
        <v>21</v>
      </c>
      <c r="AI33" s="46">
        <f t="shared" si="3"/>
        <v>21</v>
      </c>
      <c r="AJ33" s="46">
        <f t="shared" si="3"/>
        <v>21</v>
      </c>
      <c r="AK33" s="46">
        <f t="shared" si="3"/>
        <v>21</v>
      </c>
      <c r="AL33" s="46">
        <f t="shared" si="3"/>
        <v>21</v>
      </c>
      <c r="AM33" s="46">
        <f t="shared" si="3"/>
        <v>21</v>
      </c>
    </row>
    <row r="34" spans="2:39" x14ac:dyDescent="0.25">
      <c r="B34" t="str">
        <f t="shared" si="2"/>
        <v xml:space="preserve">    - lavorazioni presso terzi</v>
      </c>
      <c r="C34" s="50">
        <v>0.21</v>
      </c>
      <c r="D34" s="46">
        <f t="shared" si="4"/>
        <v>42</v>
      </c>
      <c r="E34" s="46">
        <f t="shared" si="3"/>
        <v>42</v>
      </c>
      <c r="F34" s="46">
        <f t="shared" si="3"/>
        <v>42</v>
      </c>
      <c r="G34" s="46">
        <f t="shared" si="3"/>
        <v>42</v>
      </c>
      <c r="H34" s="46">
        <f t="shared" si="3"/>
        <v>42</v>
      </c>
      <c r="I34" s="46">
        <f t="shared" si="3"/>
        <v>42</v>
      </c>
      <c r="J34" s="46">
        <f t="shared" si="3"/>
        <v>42</v>
      </c>
      <c r="K34" s="46">
        <f t="shared" si="3"/>
        <v>42</v>
      </c>
      <c r="L34" s="46">
        <f t="shared" si="3"/>
        <v>42</v>
      </c>
      <c r="M34" s="46">
        <f t="shared" si="3"/>
        <v>42</v>
      </c>
      <c r="N34" s="46">
        <f t="shared" si="3"/>
        <v>42</v>
      </c>
      <c r="O34" s="46">
        <f t="shared" si="3"/>
        <v>42</v>
      </c>
      <c r="P34" s="46">
        <f t="shared" si="3"/>
        <v>42</v>
      </c>
      <c r="Q34" s="46">
        <f t="shared" si="3"/>
        <v>42</v>
      </c>
      <c r="R34" s="46">
        <f t="shared" si="3"/>
        <v>42</v>
      </c>
      <c r="S34" s="46">
        <f t="shared" si="3"/>
        <v>42</v>
      </c>
      <c r="T34" s="46">
        <f t="shared" si="3"/>
        <v>42</v>
      </c>
      <c r="U34" s="46">
        <f t="shared" si="3"/>
        <v>42</v>
      </c>
      <c r="V34" s="46">
        <f t="shared" si="3"/>
        <v>42</v>
      </c>
      <c r="W34" s="46">
        <f t="shared" si="3"/>
        <v>42</v>
      </c>
      <c r="X34" s="46">
        <f t="shared" si="3"/>
        <v>42</v>
      </c>
      <c r="Y34" s="46">
        <f t="shared" si="3"/>
        <v>42</v>
      </c>
      <c r="Z34" s="46">
        <f t="shared" si="3"/>
        <v>42</v>
      </c>
      <c r="AA34" s="46">
        <f t="shared" si="3"/>
        <v>42</v>
      </c>
      <c r="AB34" s="46">
        <f t="shared" si="3"/>
        <v>42</v>
      </c>
      <c r="AC34" s="46">
        <f t="shared" si="3"/>
        <v>42</v>
      </c>
      <c r="AD34" s="46">
        <f t="shared" si="3"/>
        <v>42</v>
      </c>
      <c r="AE34" s="46">
        <f t="shared" si="3"/>
        <v>42</v>
      </c>
      <c r="AF34" s="46">
        <f t="shared" si="3"/>
        <v>42</v>
      </c>
      <c r="AG34" s="46">
        <f t="shared" si="3"/>
        <v>42</v>
      </c>
      <c r="AH34" s="46">
        <f t="shared" si="3"/>
        <v>42</v>
      </c>
      <c r="AI34" s="46">
        <f t="shared" si="3"/>
        <v>42</v>
      </c>
      <c r="AJ34" s="46">
        <f t="shared" si="3"/>
        <v>42</v>
      </c>
      <c r="AK34" s="46">
        <f t="shared" si="3"/>
        <v>42</v>
      </c>
      <c r="AL34" s="46">
        <f t="shared" si="3"/>
        <v>42</v>
      </c>
      <c r="AM34" s="46">
        <f t="shared" si="3"/>
        <v>42</v>
      </c>
    </row>
    <row r="35" spans="2:39" x14ac:dyDescent="0.25">
      <c r="B35" t="str">
        <f t="shared" si="2"/>
        <v xml:space="preserve">    - consulenze tecnico-produttive</v>
      </c>
      <c r="C35" s="50">
        <v>0.21</v>
      </c>
      <c r="D35" s="46">
        <f t="shared" si="4"/>
        <v>63</v>
      </c>
      <c r="E35" s="46">
        <f t="shared" si="3"/>
        <v>63</v>
      </c>
      <c r="F35" s="46">
        <f t="shared" si="3"/>
        <v>63</v>
      </c>
      <c r="G35" s="46">
        <f t="shared" si="3"/>
        <v>63</v>
      </c>
      <c r="H35" s="46">
        <f t="shared" si="3"/>
        <v>63</v>
      </c>
      <c r="I35" s="46">
        <f t="shared" si="3"/>
        <v>63</v>
      </c>
      <c r="J35" s="46">
        <f t="shared" si="3"/>
        <v>63</v>
      </c>
      <c r="K35" s="46">
        <f t="shared" si="3"/>
        <v>63</v>
      </c>
      <c r="L35" s="46">
        <f t="shared" si="3"/>
        <v>63</v>
      </c>
      <c r="M35" s="46">
        <f t="shared" si="3"/>
        <v>63</v>
      </c>
      <c r="N35" s="46">
        <f t="shared" si="3"/>
        <v>63</v>
      </c>
      <c r="O35" s="46">
        <f t="shared" si="3"/>
        <v>63</v>
      </c>
      <c r="P35" s="46">
        <f t="shared" si="3"/>
        <v>63</v>
      </c>
      <c r="Q35" s="46">
        <f t="shared" si="3"/>
        <v>63</v>
      </c>
      <c r="R35" s="46">
        <f t="shared" si="3"/>
        <v>63</v>
      </c>
      <c r="S35" s="46">
        <f t="shared" si="3"/>
        <v>63</v>
      </c>
      <c r="T35" s="46">
        <f t="shared" si="3"/>
        <v>63</v>
      </c>
      <c r="U35" s="46">
        <f t="shared" si="3"/>
        <v>63</v>
      </c>
      <c r="V35" s="46">
        <f t="shared" si="3"/>
        <v>63</v>
      </c>
      <c r="W35" s="46">
        <f t="shared" si="3"/>
        <v>63</v>
      </c>
      <c r="X35" s="46">
        <f t="shared" si="3"/>
        <v>63</v>
      </c>
      <c r="Y35" s="46">
        <f t="shared" si="3"/>
        <v>63</v>
      </c>
      <c r="Z35" s="46">
        <f t="shared" si="3"/>
        <v>63</v>
      </c>
      <c r="AA35" s="46">
        <f t="shared" si="3"/>
        <v>63</v>
      </c>
      <c r="AB35" s="46">
        <f t="shared" si="3"/>
        <v>63</v>
      </c>
      <c r="AC35" s="46">
        <f t="shared" si="3"/>
        <v>63</v>
      </c>
      <c r="AD35" s="46">
        <f t="shared" si="3"/>
        <v>63</v>
      </c>
      <c r="AE35" s="46">
        <f t="shared" si="3"/>
        <v>63</v>
      </c>
      <c r="AF35" s="46">
        <f t="shared" si="3"/>
        <v>63</v>
      </c>
      <c r="AG35" s="46">
        <f t="shared" si="3"/>
        <v>63</v>
      </c>
      <c r="AH35" s="46">
        <f t="shared" si="3"/>
        <v>63</v>
      </c>
      <c r="AI35" s="46">
        <f t="shared" si="3"/>
        <v>63</v>
      </c>
      <c r="AJ35" s="46">
        <f t="shared" si="3"/>
        <v>63</v>
      </c>
      <c r="AK35" s="46">
        <f t="shared" si="3"/>
        <v>63</v>
      </c>
      <c r="AL35" s="46">
        <f t="shared" si="3"/>
        <v>63</v>
      </c>
      <c r="AM35" s="46">
        <f t="shared" si="3"/>
        <v>63</v>
      </c>
    </row>
    <row r="36" spans="2:39" x14ac:dyDescent="0.25">
      <c r="B36" t="str">
        <f t="shared" si="2"/>
        <v xml:space="preserve">    - manutenzioni industriali</v>
      </c>
      <c r="C36" s="50">
        <v>0.21</v>
      </c>
      <c r="D36" s="46">
        <f t="shared" si="4"/>
        <v>63</v>
      </c>
      <c r="E36" s="46">
        <f t="shared" si="3"/>
        <v>63</v>
      </c>
      <c r="F36" s="46">
        <f t="shared" si="3"/>
        <v>63</v>
      </c>
      <c r="G36" s="46">
        <f t="shared" si="3"/>
        <v>63</v>
      </c>
      <c r="H36" s="46">
        <f t="shared" si="3"/>
        <v>63</v>
      </c>
      <c r="I36" s="46">
        <f t="shared" si="3"/>
        <v>63</v>
      </c>
      <c r="J36" s="46">
        <f t="shared" si="3"/>
        <v>63</v>
      </c>
      <c r="K36" s="46">
        <f t="shared" si="3"/>
        <v>63</v>
      </c>
      <c r="L36" s="46">
        <f t="shared" si="3"/>
        <v>63</v>
      </c>
      <c r="M36" s="46">
        <f t="shared" si="3"/>
        <v>63</v>
      </c>
      <c r="N36" s="46">
        <f t="shared" si="3"/>
        <v>63</v>
      </c>
      <c r="O36" s="46">
        <f t="shared" si="3"/>
        <v>63</v>
      </c>
      <c r="P36" s="46">
        <f t="shared" si="3"/>
        <v>63</v>
      </c>
      <c r="Q36" s="46">
        <f t="shared" si="3"/>
        <v>63</v>
      </c>
      <c r="R36" s="46">
        <f t="shared" si="3"/>
        <v>63</v>
      </c>
      <c r="S36" s="46">
        <f t="shared" si="3"/>
        <v>63</v>
      </c>
      <c r="T36" s="46">
        <f t="shared" si="3"/>
        <v>63</v>
      </c>
      <c r="U36" s="46">
        <f t="shared" si="3"/>
        <v>63</v>
      </c>
      <c r="V36" s="46">
        <f t="shared" si="3"/>
        <v>63</v>
      </c>
      <c r="W36" s="46">
        <f t="shared" si="3"/>
        <v>63</v>
      </c>
      <c r="X36" s="46">
        <f t="shared" si="3"/>
        <v>63</v>
      </c>
      <c r="Y36" s="46">
        <f t="shared" si="3"/>
        <v>63</v>
      </c>
      <c r="Z36" s="46">
        <f t="shared" si="3"/>
        <v>63</v>
      </c>
      <c r="AA36" s="46">
        <f t="shared" si="3"/>
        <v>63</v>
      </c>
      <c r="AB36" s="46">
        <f t="shared" si="3"/>
        <v>63</v>
      </c>
      <c r="AC36" s="46">
        <f t="shared" si="3"/>
        <v>63</v>
      </c>
      <c r="AD36" s="46">
        <f t="shared" ref="E36:AM43" si="5">+AD11*$C36</f>
        <v>63</v>
      </c>
      <c r="AE36" s="46">
        <f t="shared" si="5"/>
        <v>63</v>
      </c>
      <c r="AF36" s="46">
        <f t="shared" si="5"/>
        <v>63</v>
      </c>
      <c r="AG36" s="46">
        <f t="shared" si="5"/>
        <v>63</v>
      </c>
      <c r="AH36" s="46">
        <f t="shared" si="5"/>
        <v>63</v>
      </c>
      <c r="AI36" s="46">
        <f t="shared" si="5"/>
        <v>63</v>
      </c>
      <c r="AJ36" s="46">
        <f t="shared" si="5"/>
        <v>63</v>
      </c>
      <c r="AK36" s="46">
        <f t="shared" si="5"/>
        <v>63</v>
      </c>
      <c r="AL36" s="46">
        <f t="shared" si="5"/>
        <v>63</v>
      </c>
      <c r="AM36" s="46">
        <f t="shared" si="5"/>
        <v>63</v>
      </c>
    </row>
    <row r="37" spans="2:39" x14ac:dyDescent="0.25">
      <c r="B37" t="str">
        <f t="shared" si="2"/>
        <v xml:space="preserve">    - servizi vari</v>
      </c>
      <c r="C37" s="50">
        <v>0.21</v>
      </c>
      <c r="D37" s="46">
        <f t="shared" si="4"/>
        <v>63</v>
      </c>
      <c r="E37" s="46">
        <f t="shared" si="5"/>
        <v>63</v>
      </c>
      <c r="F37" s="46">
        <f t="shared" si="5"/>
        <v>63</v>
      </c>
      <c r="G37" s="46">
        <f t="shared" si="5"/>
        <v>63</v>
      </c>
      <c r="H37" s="46">
        <f t="shared" si="5"/>
        <v>63</v>
      </c>
      <c r="I37" s="46">
        <f t="shared" si="5"/>
        <v>63</v>
      </c>
      <c r="J37" s="46">
        <f t="shared" si="5"/>
        <v>63</v>
      </c>
      <c r="K37" s="46">
        <f t="shared" si="5"/>
        <v>63</v>
      </c>
      <c r="L37" s="46">
        <f t="shared" si="5"/>
        <v>63</v>
      </c>
      <c r="M37" s="46">
        <f t="shared" si="5"/>
        <v>63</v>
      </c>
      <c r="N37" s="46">
        <f t="shared" si="5"/>
        <v>63</v>
      </c>
      <c r="O37" s="46">
        <f t="shared" si="5"/>
        <v>63</v>
      </c>
      <c r="P37" s="46">
        <f t="shared" si="5"/>
        <v>63</v>
      </c>
      <c r="Q37" s="46">
        <f t="shared" si="5"/>
        <v>63</v>
      </c>
      <c r="R37" s="46">
        <f t="shared" si="5"/>
        <v>63</v>
      </c>
      <c r="S37" s="46">
        <f t="shared" si="5"/>
        <v>63</v>
      </c>
      <c r="T37" s="46">
        <f t="shared" si="5"/>
        <v>63</v>
      </c>
      <c r="U37" s="46">
        <f t="shared" si="5"/>
        <v>63</v>
      </c>
      <c r="V37" s="46">
        <f t="shared" si="5"/>
        <v>63</v>
      </c>
      <c r="W37" s="46">
        <f t="shared" si="5"/>
        <v>63</v>
      </c>
      <c r="X37" s="46">
        <f t="shared" si="5"/>
        <v>63</v>
      </c>
      <c r="Y37" s="46">
        <f t="shared" si="5"/>
        <v>63</v>
      </c>
      <c r="Z37" s="46">
        <f t="shared" si="5"/>
        <v>63</v>
      </c>
      <c r="AA37" s="46">
        <f t="shared" si="5"/>
        <v>63</v>
      </c>
      <c r="AB37" s="46">
        <f t="shared" si="5"/>
        <v>63</v>
      </c>
      <c r="AC37" s="46">
        <f t="shared" si="5"/>
        <v>63</v>
      </c>
      <c r="AD37" s="46">
        <f t="shared" si="5"/>
        <v>63</v>
      </c>
      <c r="AE37" s="46">
        <f t="shared" si="5"/>
        <v>63</v>
      </c>
      <c r="AF37" s="46">
        <f t="shared" si="5"/>
        <v>63</v>
      </c>
      <c r="AG37" s="46">
        <f t="shared" si="5"/>
        <v>63</v>
      </c>
      <c r="AH37" s="46">
        <f t="shared" si="5"/>
        <v>63</v>
      </c>
      <c r="AI37" s="46">
        <f t="shared" si="5"/>
        <v>63</v>
      </c>
      <c r="AJ37" s="46">
        <f t="shared" si="5"/>
        <v>63</v>
      </c>
      <c r="AK37" s="46">
        <f t="shared" si="5"/>
        <v>63</v>
      </c>
      <c r="AL37" s="46">
        <f t="shared" si="5"/>
        <v>63</v>
      </c>
      <c r="AM37" s="46">
        <f t="shared" si="5"/>
        <v>63</v>
      </c>
    </row>
    <row r="38" spans="2:39" x14ac:dyDescent="0.25">
      <c r="B38" t="str">
        <f t="shared" si="2"/>
        <v xml:space="preserve">    - canoni </v>
      </c>
      <c r="C38" s="50">
        <v>0.21</v>
      </c>
      <c r="D38" s="46">
        <f t="shared" si="4"/>
        <v>63</v>
      </c>
      <c r="E38" s="46">
        <f t="shared" si="5"/>
        <v>63</v>
      </c>
      <c r="F38" s="46">
        <f t="shared" si="5"/>
        <v>63</v>
      </c>
      <c r="G38" s="46">
        <f t="shared" si="5"/>
        <v>63</v>
      </c>
      <c r="H38" s="46">
        <f t="shared" si="5"/>
        <v>63</v>
      </c>
      <c r="I38" s="46">
        <f t="shared" si="5"/>
        <v>63</v>
      </c>
      <c r="J38" s="46">
        <f t="shared" si="5"/>
        <v>63</v>
      </c>
      <c r="K38" s="46">
        <f t="shared" si="5"/>
        <v>63</v>
      </c>
      <c r="L38" s="46">
        <f t="shared" si="5"/>
        <v>63</v>
      </c>
      <c r="M38" s="46">
        <f t="shared" si="5"/>
        <v>63</v>
      </c>
      <c r="N38" s="46">
        <f t="shared" si="5"/>
        <v>63</v>
      </c>
      <c r="O38" s="46">
        <f t="shared" si="5"/>
        <v>63</v>
      </c>
      <c r="P38" s="46">
        <f t="shared" si="5"/>
        <v>63</v>
      </c>
      <c r="Q38" s="46">
        <f t="shared" si="5"/>
        <v>63</v>
      </c>
      <c r="R38" s="46">
        <f t="shared" si="5"/>
        <v>63</v>
      </c>
      <c r="S38" s="46">
        <f t="shared" si="5"/>
        <v>63</v>
      </c>
      <c r="T38" s="46">
        <f t="shared" si="5"/>
        <v>63</v>
      </c>
      <c r="U38" s="46">
        <f t="shared" si="5"/>
        <v>63</v>
      </c>
      <c r="V38" s="46">
        <f t="shared" si="5"/>
        <v>63</v>
      </c>
      <c r="W38" s="46">
        <f t="shared" si="5"/>
        <v>63</v>
      </c>
      <c r="X38" s="46">
        <f t="shared" si="5"/>
        <v>63</v>
      </c>
      <c r="Y38" s="46">
        <f t="shared" si="5"/>
        <v>63</v>
      </c>
      <c r="Z38" s="46">
        <f t="shared" si="5"/>
        <v>63</v>
      </c>
      <c r="AA38" s="46">
        <f t="shared" si="5"/>
        <v>63</v>
      </c>
      <c r="AB38" s="46">
        <f t="shared" si="5"/>
        <v>63</v>
      </c>
      <c r="AC38" s="46">
        <f t="shared" si="5"/>
        <v>63</v>
      </c>
      <c r="AD38" s="46">
        <f t="shared" si="5"/>
        <v>63</v>
      </c>
      <c r="AE38" s="46">
        <f t="shared" si="5"/>
        <v>63</v>
      </c>
      <c r="AF38" s="46">
        <f t="shared" si="5"/>
        <v>63</v>
      </c>
      <c r="AG38" s="46">
        <f t="shared" si="5"/>
        <v>63</v>
      </c>
      <c r="AH38" s="46">
        <f t="shared" si="5"/>
        <v>63</v>
      </c>
      <c r="AI38" s="46">
        <f t="shared" si="5"/>
        <v>63</v>
      </c>
      <c r="AJ38" s="46">
        <f t="shared" si="5"/>
        <v>63</v>
      </c>
      <c r="AK38" s="46">
        <f t="shared" si="5"/>
        <v>63</v>
      </c>
      <c r="AL38" s="46">
        <f t="shared" si="5"/>
        <v>63</v>
      </c>
      <c r="AM38" s="46">
        <f t="shared" si="5"/>
        <v>63</v>
      </c>
    </row>
    <row r="39" spans="2:39" x14ac:dyDescent="0.25">
      <c r="B39" t="str">
        <f t="shared" si="2"/>
        <v xml:space="preserve">    - spese di trasporto</v>
      </c>
      <c r="C39" s="50">
        <v>0.21</v>
      </c>
      <c r="D39" s="46">
        <f t="shared" si="4"/>
        <v>63</v>
      </c>
      <c r="E39" s="46">
        <f t="shared" si="5"/>
        <v>63</v>
      </c>
      <c r="F39" s="46">
        <f t="shared" si="5"/>
        <v>63</v>
      </c>
      <c r="G39" s="46">
        <f t="shared" si="5"/>
        <v>63</v>
      </c>
      <c r="H39" s="46">
        <f t="shared" si="5"/>
        <v>63</v>
      </c>
      <c r="I39" s="46">
        <f t="shared" si="5"/>
        <v>63</v>
      </c>
      <c r="J39" s="46">
        <f t="shared" si="5"/>
        <v>63</v>
      </c>
      <c r="K39" s="46">
        <f t="shared" si="5"/>
        <v>63</v>
      </c>
      <c r="L39" s="46">
        <f t="shared" si="5"/>
        <v>63</v>
      </c>
      <c r="M39" s="46">
        <f t="shared" si="5"/>
        <v>63</v>
      </c>
      <c r="N39" s="46">
        <f t="shared" si="5"/>
        <v>63</v>
      </c>
      <c r="O39" s="46">
        <f t="shared" si="5"/>
        <v>63</v>
      </c>
      <c r="P39" s="46">
        <f t="shared" si="5"/>
        <v>63</v>
      </c>
      <c r="Q39" s="46">
        <f t="shared" si="5"/>
        <v>63</v>
      </c>
      <c r="R39" s="46">
        <f t="shared" si="5"/>
        <v>63</v>
      </c>
      <c r="S39" s="46">
        <f t="shared" si="5"/>
        <v>63</v>
      </c>
      <c r="T39" s="46">
        <f t="shared" si="5"/>
        <v>63</v>
      </c>
      <c r="U39" s="46">
        <f t="shared" si="5"/>
        <v>63</v>
      </c>
      <c r="V39" s="46">
        <f t="shared" si="5"/>
        <v>63</v>
      </c>
      <c r="W39" s="46">
        <f t="shared" si="5"/>
        <v>63</v>
      </c>
      <c r="X39" s="46">
        <f t="shared" si="5"/>
        <v>63</v>
      </c>
      <c r="Y39" s="46">
        <f t="shared" si="5"/>
        <v>63</v>
      </c>
      <c r="Z39" s="46">
        <f t="shared" si="5"/>
        <v>63</v>
      </c>
      <c r="AA39" s="46">
        <f t="shared" si="5"/>
        <v>63</v>
      </c>
      <c r="AB39" s="46">
        <f t="shared" si="5"/>
        <v>63</v>
      </c>
      <c r="AC39" s="46">
        <f t="shared" si="5"/>
        <v>63</v>
      </c>
      <c r="AD39" s="46">
        <f t="shared" si="5"/>
        <v>63</v>
      </c>
      <c r="AE39" s="46">
        <f t="shared" si="5"/>
        <v>63</v>
      </c>
      <c r="AF39" s="46">
        <f t="shared" si="5"/>
        <v>63</v>
      </c>
      <c r="AG39" s="46">
        <f t="shared" si="5"/>
        <v>63</v>
      </c>
      <c r="AH39" s="46">
        <f t="shared" si="5"/>
        <v>63</v>
      </c>
      <c r="AI39" s="46">
        <f t="shared" si="5"/>
        <v>63</v>
      </c>
      <c r="AJ39" s="46">
        <f t="shared" si="5"/>
        <v>63</v>
      </c>
      <c r="AK39" s="46">
        <f t="shared" si="5"/>
        <v>63</v>
      </c>
      <c r="AL39" s="46">
        <f t="shared" si="5"/>
        <v>63</v>
      </c>
      <c r="AM39" s="46">
        <f t="shared" si="5"/>
        <v>63</v>
      </c>
    </row>
    <row r="40" spans="2:39" x14ac:dyDescent="0.25">
      <c r="B40" t="str">
        <f t="shared" si="2"/>
        <v xml:space="preserve">    - spese varie</v>
      </c>
      <c r="C40" s="50">
        <v>0.1</v>
      </c>
      <c r="D40" s="46">
        <f t="shared" si="4"/>
        <v>30</v>
      </c>
      <c r="E40" s="46">
        <f t="shared" si="5"/>
        <v>30</v>
      </c>
      <c r="F40" s="46">
        <f t="shared" si="5"/>
        <v>30</v>
      </c>
      <c r="G40" s="46">
        <f t="shared" si="5"/>
        <v>30</v>
      </c>
      <c r="H40" s="46">
        <f t="shared" si="5"/>
        <v>30</v>
      </c>
      <c r="I40" s="46">
        <f t="shared" si="5"/>
        <v>30</v>
      </c>
      <c r="J40" s="46">
        <f t="shared" si="5"/>
        <v>30</v>
      </c>
      <c r="K40" s="46">
        <f t="shared" si="5"/>
        <v>30</v>
      </c>
      <c r="L40" s="46">
        <f t="shared" si="5"/>
        <v>30</v>
      </c>
      <c r="M40" s="46">
        <f t="shared" si="5"/>
        <v>30</v>
      </c>
      <c r="N40" s="46">
        <f t="shared" si="5"/>
        <v>30</v>
      </c>
      <c r="O40" s="46">
        <f t="shared" si="5"/>
        <v>30</v>
      </c>
      <c r="P40" s="46">
        <f t="shared" si="5"/>
        <v>30</v>
      </c>
      <c r="Q40" s="46">
        <f t="shared" si="5"/>
        <v>30</v>
      </c>
      <c r="R40" s="46">
        <f t="shared" si="5"/>
        <v>30</v>
      </c>
      <c r="S40" s="46">
        <f t="shared" si="5"/>
        <v>30</v>
      </c>
      <c r="T40" s="46">
        <f t="shared" si="5"/>
        <v>30</v>
      </c>
      <c r="U40" s="46">
        <f t="shared" si="5"/>
        <v>30</v>
      </c>
      <c r="V40" s="46">
        <f t="shared" si="5"/>
        <v>30</v>
      </c>
      <c r="W40" s="46">
        <f t="shared" si="5"/>
        <v>30</v>
      </c>
      <c r="X40" s="46">
        <f t="shared" si="5"/>
        <v>30</v>
      </c>
      <c r="Y40" s="46">
        <f t="shared" si="5"/>
        <v>30</v>
      </c>
      <c r="Z40" s="46">
        <f t="shared" si="5"/>
        <v>30</v>
      </c>
      <c r="AA40" s="46">
        <f t="shared" si="5"/>
        <v>30</v>
      </c>
      <c r="AB40" s="46">
        <f t="shared" si="5"/>
        <v>30</v>
      </c>
      <c r="AC40" s="46">
        <f t="shared" si="5"/>
        <v>30</v>
      </c>
      <c r="AD40" s="46">
        <f t="shared" si="5"/>
        <v>30</v>
      </c>
      <c r="AE40" s="46">
        <f t="shared" si="5"/>
        <v>30</v>
      </c>
      <c r="AF40" s="46">
        <f t="shared" si="5"/>
        <v>30</v>
      </c>
      <c r="AG40" s="46">
        <f t="shared" si="5"/>
        <v>30</v>
      </c>
      <c r="AH40" s="46">
        <f t="shared" si="5"/>
        <v>30</v>
      </c>
      <c r="AI40" s="46">
        <f t="shared" si="5"/>
        <v>30</v>
      </c>
      <c r="AJ40" s="46">
        <f t="shared" si="5"/>
        <v>30</v>
      </c>
      <c r="AK40" s="46">
        <f t="shared" si="5"/>
        <v>30</v>
      </c>
      <c r="AL40" s="46">
        <f t="shared" si="5"/>
        <v>30</v>
      </c>
      <c r="AM40" s="46">
        <f t="shared" si="5"/>
        <v>30</v>
      </c>
    </row>
    <row r="41" spans="2:39" x14ac:dyDescent="0.25">
      <c r="B41" t="str">
        <f t="shared" si="2"/>
        <v xml:space="preserve">    - royalties</v>
      </c>
      <c r="C41" s="50">
        <v>0.21</v>
      </c>
      <c r="D41" s="46">
        <f t="shared" si="4"/>
        <v>63</v>
      </c>
      <c r="E41" s="46">
        <f t="shared" si="5"/>
        <v>63</v>
      </c>
      <c r="F41" s="46">
        <f t="shared" si="5"/>
        <v>63</v>
      </c>
      <c r="G41" s="46">
        <f t="shared" si="5"/>
        <v>63</v>
      </c>
      <c r="H41" s="46">
        <f t="shared" si="5"/>
        <v>63</v>
      </c>
      <c r="I41" s="46">
        <f t="shared" si="5"/>
        <v>63</v>
      </c>
      <c r="J41" s="46">
        <f t="shared" si="5"/>
        <v>63</v>
      </c>
      <c r="K41" s="46">
        <f t="shared" si="5"/>
        <v>63</v>
      </c>
      <c r="L41" s="46">
        <f t="shared" si="5"/>
        <v>63</v>
      </c>
      <c r="M41" s="46">
        <f t="shared" si="5"/>
        <v>63</v>
      </c>
      <c r="N41" s="46">
        <f t="shared" si="5"/>
        <v>63</v>
      </c>
      <c r="O41" s="46">
        <f t="shared" si="5"/>
        <v>63</v>
      </c>
      <c r="P41" s="46">
        <f t="shared" si="5"/>
        <v>63</v>
      </c>
      <c r="Q41" s="46">
        <f t="shared" si="5"/>
        <v>63</v>
      </c>
      <c r="R41" s="46">
        <f t="shared" si="5"/>
        <v>63</v>
      </c>
      <c r="S41" s="46">
        <f t="shared" si="5"/>
        <v>63</v>
      </c>
      <c r="T41" s="46">
        <f t="shared" si="5"/>
        <v>63</v>
      </c>
      <c r="U41" s="46">
        <f t="shared" si="5"/>
        <v>63</v>
      </c>
      <c r="V41" s="46">
        <f t="shared" si="5"/>
        <v>63</v>
      </c>
      <c r="W41" s="46">
        <f t="shared" si="5"/>
        <v>63</v>
      </c>
      <c r="X41" s="46">
        <f t="shared" si="5"/>
        <v>63</v>
      </c>
      <c r="Y41" s="46">
        <f t="shared" si="5"/>
        <v>63</v>
      </c>
      <c r="Z41" s="46">
        <f t="shared" si="5"/>
        <v>63</v>
      </c>
      <c r="AA41" s="46">
        <f t="shared" si="5"/>
        <v>63</v>
      </c>
      <c r="AB41" s="46">
        <f t="shared" si="5"/>
        <v>63</v>
      </c>
      <c r="AC41" s="46">
        <f t="shared" si="5"/>
        <v>63</v>
      </c>
      <c r="AD41" s="46">
        <f t="shared" si="5"/>
        <v>63</v>
      </c>
      <c r="AE41" s="46">
        <f t="shared" si="5"/>
        <v>63</v>
      </c>
      <c r="AF41" s="46">
        <f t="shared" si="5"/>
        <v>63</v>
      </c>
      <c r="AG41" s="46">
        <f t="shared" si="5"/>
        <v>63</v>
      </c>
      <c r="AH41" s="46">
        <f t="shared" si="5"/>
        <v>63</v>
      </c>
      <c r="AI41" s="46">
        <f t="shared" si="5"/>
        <v>63</v>
      </c>
      <c r="AJ41" s="46">
        <f t="shared" si="5"/>
        <v>63</v>
      </c>
      <c r="AK41" s="46">
        <f t="shared" si="5"/>
        <v>63</v>
      </c>
      <c r="AL41" s="46">
        <f t="shared" si="5"/>
        <v>63</v>
      </c>
      <c r="AM41" s="46">
        <f t="shared" si="5"/>
        <v>63</v>
      </c>
    </row>
    <row r="42" spans="2:39" x14ac:dyDescent="0.25">
      <c r="B42" t="str">
        <f t="shared" si="2"/>
        <v xml:space="preserve">    - consulenze legali, fiscali, notarili, ecc…</v>
      </c>
      <c r="C42" s="50">
        <v>0.21</v>
      </c>
      <c r="D42" s="46">
        <f t="shared" si="4"/>
        <v>63</v>
      </c>
      <c r="E42" s="46">
        <f t="shared" si="5"/>
        <v>63</v>
      </c>
      <c r="F42" s="46">
        <f t="shared" si="5"/>
        <v>63</v>
      </c>
      <c r="G42" s="46">
        <f t="shared" si="5"/>
        <v>63</v>
      </c>
      <c r="H42" s="46">
        <f t="shared" si="5"/>
        <v>63</v>
      </c>
      <c r="I42" s="46">
        <f t="shared" si="5"/>
        <v>63</v>
      </c>
      <c r="J42" s="46">
        <f t="shared" si="5"/>
        <v>63</v>
      </c>
      <c r="K42" s="46">
        <f t="shared" si="5"/>
        <v>63</v>
      </c>
      <c r="L42" s="46">
        <f t="shared" si="5"/>
        <v>63</v>
      </c>
      <c r="M42" s="46">
        <f t="shared" si="5"/>
        <v>63</v>
      </c>
      <c r="N42" s="46">
        <f t="shared" si="5"/>
        <v>63</v>
      </c>
      <c r="O42" s="46">
        <f t="shared" si="5"/>
        <v>63</v>
      </c>
      <c r="P42" s="46">
        <f t="shared" si="5"/>
        <v>63</v>
      </c>
      <c r="Q42" s="46">
        <f t="shared" si="5"/>
        <v>63</v>
      </c>
      <c r="R42" s="46">
        <f t="shared" si="5"/>
        <v>63</v>
      </c>
      <c r="S42" s="46">
        <f t="shared" si="5"/>
        <v>63</v>
      </c>
      <c r="T42" s="46">
        <f t="shared" si="5"/>
        <v>63</v>
      </c>
      <c r="U42" s="46">
        <f t="shared" si="5"/>
        <v>63</v>
      </c>
      <c r="V42" s="46">
        <f t="shared" si="5"/>
        <v>63</v>
      </c>
      <c r="W42" s="46">
        <f t="shared" si="5"/>
        <v>63</v>
      </c>
      <c r="X42" s="46">
        <f t="shared" si="5"/>
        <v>63</v>
      </c>
      <c r="Y42" s="46">
        <f t="shared" si="5"/>
        <v>63</v>
      </c>
      <c r="Z42" s="46">
        <f t="shared" si="5"/>
        <v>63</v>
      </c>
      <c r="AA42" s="46">
        <f t="shared" si="5"/>
        <v>63</v>
      </c>
      <c r="AB42" s="46">
        <f t="shared" si="5"/>
        <v>63</v>
      </c>
      <c r="AC42" s="46">
        <f t="shared" si="5"/>
        <v>63</v>
      </c>
      <c r="AD42" s="46">
        <f t="shared" si="5"/>
        <v>63</v>
      </c>
      <c r="AE42" s="46">
        <f t="shared" si="5"/>
        <v>63</v>
      </c>
      <c r="AF42" s="46">
        <f t="shared" si="5"/>
        <v>63</v>
      </c>
      <c r="AG42" s="46">
        <f t="shared" si="5"/>
        <v>63</v>
      </c>
      <c r="AH42" s="46">
        <f t="shared" si="5"/>
        <v>63</v>
      </c>
      <c r="AI42" s="46">
        <f t="shared" si="5"/>
        <v>63</v>
      </c>
      <c r="AJ42" s="46">
        <f t="shared" si="5"/>
        <v>63</v>
      </c>
      <c r="AK42" s="46">
        <f t="shared" si="5"/>
        <v>63</v>
      </c>
      <c r="AL42" s="46">
        <f t="shared" si="5"/>
        <v>63</v>
      </c>
      <c r="AM42" s="46">
        <f t="shared" si="5"/>
        <v>63</v>
      </c>
    </row>
    <row r="43" spans="2:39" x14ac:dyDescent="0.25">
      <c r="B43" t="str">
        <f t="shared" si="2"/>
        <v xml:space="preserve">    - compensi amministratori</v>
      </c>
      <c r="C43" s="50">
        <v>0</v>
      </c>
      <c r="D43" s="46">
        <f t="shared" si="4"/>
        <v>0</v>
      </c>
      <c r="E43" s="46">
        <f t="shared" si="5"/>
        <v>0</v>
      </c>
      <c r="F43" s="46">
        <f t="shared" si="5"/>
        <v>0</v>
      </c>
      <c r="G43" s="46">
        <f t="shared" si="5"/>
        <v>0</v>
      </c>
      <c r="H43" s="46">
        <f t="shared" si="5"/>
        <v>0</v>
      </c>
      <c r="I43" s="46">
        <f t="shared" si="5"/>
        <v>0</v>
      </c>
      <c r="J43" s="46">
        <f t="shared" si="5"/>
        <v>0</v>
      </c>
      <c r="K43" s="46">
        <f t="shared" si="5"/>
        <v>0</v>
      </c>
      <c r="L43" s="46">
        <f t="shared" si="5"/>
        <v>0</v>
      </c>
      <c r="M43" s="46">
        <f t="shared" si="5"/>
        <v>0</v>
      </c>
      <c r="N43" s="46">
        <f t="shared" si="5"/>
        <v>0</v>
      </c>
      <c r="O43" s="46">
        <f t="shared" si="5"/>
        <v>0</v>
      </c>
      <c r="P43" s="46">
        <f t="shared" si="5"/>
        <v>0</v>
      </c>
      <c r="Q43" s="46">
        <f t="shared" si="5"/>
        <v>0</v>
      </c>
      <c r="R43" s="46">
        <f t="shared" si="5"/>
        <v>0</v>
      </c>
      <c r="S43" s="46">
        <f t="shared" si="5"/>
        <v>0</v>
      </c>
      <c r="T43" s="46">
        <f t="shared" si="5"/>
        <v>0</v>
      </c>
      <c r="U43" s="46">
        <f t="shared" si="5"/>
        <v>0</v>
      </c>
      <c r="V43" s="46">
        <f t="shared" si="5"/>
        <v>0</v>
      </c>
      <c r="W43" s="46">
        <f t="shared" si="5"/>
        <v>0</v>
      </c>
      <c r="X43" s="46">
        <f t="shared" si="5"/>
        <v>0</v>
      </c>
      <c r="Y43" s="46">
        <f t="shared" si="5"/>
        <v>0</v>
      </c>
      <c r="Z43" s="46">
        <f t="shared" si="5"/>
        <v>0</v>
      </c>
      <c r="AA43" s="46">
        <f t="shared" si="5"/>
        <v>0</v>
      </c>
      <c r="AB43" s="46">
        <f t="shared" si="5"/>
        <v>0</v>
      </c>
      <c r="AC43" s="46">
        <f t="shared" si="5"/>
        <v>0</v>
      </c>
      <c r="AD43" s="46">
        <f t="shared" si="5"/>
        <v>0</v>
      </c>
      <c r="AE43" s="46">
        <f t="shared" si="5"/>
        <v>0</v>
      </c>
      <c r="AF43" s="46">
        <f t="shared" si="5"/>
        <v>0</v>
      </c>
      <c r="AG43" s="46">
        <f t="shared" si="5"/>
        <v>0</v>
      </c>
      <c r="AH43" s="46">
        <f t="shared" si="5"/>
        <v>0</v>
      </c>
      <c r="AI43" s="46">
        <f t="shared" si="5"/>
        <v>0</v>
      </c>
      <c r="AJ43" s="46">
        <f t="shared" si="5"/>
        <v>0</v>
      </c>
      <c r="AK43" s="46">
        <f t="shared" si="5"/>
        <v>0</v>
      </c>
      <c r="AL43" s="46">
        <f t="shared" si="5"/>
        <v>0</v>
      </c>
      <c r="AM43" s="46">
        <f t="shared" si="5"/>
        <v>0</v>
      </c>
    </row>
    <row r="44" spans="2:39" x14ac:dyDescent="0.25">
      <c r="B44" t="str">
        <f t="shared" si="2"/>
        <v xml:space="preserve">    - spese postali</v>
      </c>
      <c r="C44" s="50">
        <v>0.21</v>
      </c>
      <c r="D44" s="46">
        <f t="shared" si="4"/>
        <v>63</v>
      </c>
      <c r="E44" s="46">
        <f t="shared" ref="E44:AM50" si="6">+E19*$C44</f>
        <v>63</v>
      </c>
      <c r="F44" s="46">
        <f t="shared" si="6"/>
        <v>63</v>
      </c>
      <c r="G44" s="46">
        <f t="shared" si="6"/>
        <v>63</v>
      </c>
      <c r="H44" s="46">
        <f t="shared" si="6"/>
        <v>63</v>
      </c>
      <c r="I44" s="46">
        <f t="shared" si="6"/>
        <v>63</v>
      </c>
      <c r="J44" s="46">
        <f t="shared" si="6"/>
        <v>63</v>
      </c>
      <c r="K44" s="46">
        <f t="shared" si="6"/>
        <v>63</v>
      </c>
      <c r="L44" s="46">
        <f t="shared" si="6"/>
        <v>63</v>
      </c>
      <c r="M44" s="46">
        <f t="shared" si="6"/>
        <v>63</v>
      </c>
      <c r="N44" s="46">
        <f t="shared" si="6"/>
        <v>63</v>
      </c>
      <c r="O44" s="46">
        <f t="shared" si="6"/>
        <v>63</v>
      </c>
      <c r="P44" s="46">
        <f t="shared" si="6"/>
        <v>63</v>
      </c>
      <c r="Q44" s="46">
        <f t="shared" si="6"/>
        <v>63</v>
      </c>
      <c r="R44" s="46">
        <f t="shared" si="6"/>
        <v>63</v>
      </c>
      <c r="S44" s="46">
        <f t="shared" si="6"/>
        <v>63</v>
      </c>
      <c r="T44" s="46">
        <f t="shared" si="6"/>
        <v>63</v>
      </c>
      <c r="U44" s="46">
        <f t="shared" si="6"/>
        <v>63</v>
      </c>
      <c r="V44" s="46">
        <f t="shared" si="6"/>
        <v>63</v>
      </c>
      <c r="W44" s="46">
        <f t="shared" si="6"/>
        <v>63</v>
      </c>
      <c r="X44" s="46">
        <f t="shared" si="6"/>
        <v>63</v>
      </c>
      <c r="Y44" s="46">
        <f t="shared" si="6"/>
        <v>63</v>
      </c>
      <c r="Z44" s="46">
        <f t="shared" si="6"/>
        <v>63</v>
      </c>
      <c r="AA44" s="46">
        <f t="shared" si="6"/>
        <v>63</v>
      </c>
      <c r="AB44" s="46">
        <f t="shared" si="6"/>
        <v>63</v>
      </c>
      <c r="AC44" s="46">
        <f t="shared" si="6"/>
        <v>63</v>
      </c>
      <c r="AD44" s="46">
        <f t="shared" si="6"/>
        <v>63</v>
      </c>
      <c r="AE44" s="46">
        <f t="shared" si="6"/>
        <v>63</v>
      </c>
      <c r="AF44" s="46">
        <f t="shared" si="6"/>
        <v>63</v>
      </c>
      <c r="AG44" s="46">
        <f t="shared" si="6"/>
        <v>63</v>
      </c>
      <c r="AH44" s="46">
        <f t="shared" si="6"/>
        <v>63</v>
      </c>
      <c r="AI44" s="46">
        <f t="shared" si="6"/>
        <v>63</v>
      </c>
      <c r="AJ44" s="46">
        <f t="shared" si="6"/>
        <v>63</v>
      </c>
      <c r="AK44" s="46">
        <f t="shared" si="6"/>
        <v>63</v>
      </c>
      <c r="AL44" s="46">
        <f t="shared" si="6"/>
        <v>63</v>
      </c>
      <c r="AM44" s="46">
        <f t="shared" si="6"/>
        <v>63</v>
      </c>
    </row>
    <row r="45" spans="2:39" x14ac:dyDescent="0.25">
      <c r="B45" t="str">
        <f t="shared" si="2"/>
        <v xml:space="preserve">    - oneri bancari</v>
      </c>
      <c r="C45" s="50">
        <v>0</v>
      </c>
      <c r="D45" s="46">
        <f t="shared" si="4"/>
        <v>0</v>
      </c>
      <c r="E45" s="46">
        <f t="shared" si="6"/>
        <v>0</v>
      </c>
      <c r="F45" s="46">
        <f t="shared" si="6"/>
        <v>0</v>
      </c>
      <c r="G45" s="46">
        <f t="shared" si="6"/>
        <v>0</v>
      </c>
      <c r="H45" s="46">
        <f t="shared" si="6"/>
        <v>0</v>
      </c>
      <c r="I45" s="46">
        <f t="shared" si="6"/>
        <v>0</v>
      </c>
      <c r="J45" s="46">
        <f t="shared" si="6"/>
        <v>0</v>
      </c>
      <c r="K45" s="46">
        <f t="shared" si="6"/>
        <v>0</v>
      </c>
      <c r="L45" s="46">
        <f t="shared" si="6"/>
        <v>0</v>
      </c>
      <c r="M45" s="46">
        <f t="shared" si="6"/>
        <v>0</v>
      </c>
      <c r="N45" s="46">
        <f t="shared" si="6"/>
        <v>0</v>
      </c>
      <c r="O45" s="46">
        <f t="shared" si="6"/>
        <v>0</v>
      </c>
      <c r="P45" s="46">
        <f t="shared" si="6"/>
        <v>0</v>
      </c>
      <c r="Q45" s="46">
        <f t="shared" si="6"/>
        <v>0</v>
      </c>
      <c r="R45" s="46">
        <f t="shared" si="6"/>
        <v>0</v>
      </c>
      <c r="S45" s="46">
        <f t="shared" si="6"/>
        <v>0</v>
      </c>
      <c r="T45" s="46">
        <f t="shared" si="6"/>
        <v>0</v>
      </c>
      <c r="U45" s="46">
        <f t="shared" si="6"/>
        <v>0</v>
      </c>
      <c r="V45" s="46">
        <f t="shared" si="6"/>
        <v>0</v>
      </c>
      <c r="W45" s="46">
        <f t="shared" si="6"/>
        <v>0</v>
      </c>
      <c r="X45" s="46">
        <f t="shared" si="6"/>
        <v>0</v>
      </c>
      <c r="Y45" s="46">
        <f t="shared" si="6"/>
        <v>0</v>
      </c>
      <c r="Z45" s="46">
        <f t="shared" si="6"/>
        <v>0</v>
      </c>
      <c r="AA45" s="46">
        <f t="shared" si="6"/>
        <v>0</v>
      </c>
      <c r="AB45" s="46">
        <f t="shared" si="6"/>
        <v>0</v>
      </c>
      <c r="AC45" s="46">
        <f t="shared" si="6"/>
        <v>0</v>
      </c>
      <c r="AD45" s="46">
        <f t="shared" si="6"/>
        <v>0</v>
      </c>
      <c r="AE45" s="46">
        <f t="shared" si="6"/>
        <v>0</v>
      </c>
      <c r="AF45" s="46">
        <f t="shared" si="6"/>
        <v>0</v>
      </c>
      <c r="AG45" s="46">
        <f t="shared" si="6"/>
        <v>0</v>
      </c>
      <c r="AH45" s="46">
        <f t="shared" si="6"/>
        <v>0</v>
      </c>
      <c r="AI45" s="46">
        <f t="shared" si="6"/>
        <v>0</v>
      </c>
      <c r="AJ45" s="46">
        <f t="shared" si="6"/>
        <v>0</v>
      </c>
      <c r="AK45" s="46">
        <f t="shared" si="6"/>
        <v>0</v>
      </c>
      <c r="AL45" s="46">
        <f t="shared" si="6"/>
        <v>0</v>
      </c>
      <c r="AM45" s="46">
        <f t="shared" si="6"/>
        <v>0</v>
      </c>
    </row>
    <row r="46" spans="2:39" x14ac:dyDescent="0.25">
      <c r="B46" t="str">
        <f t="shared" si="2"/>
        <v xml:space="preserve">    - utenze</v>
      </c>
      <c r="C46" s="50">
        <v>0.21</v>
      </c>
      <c r="D46" s="46">
        <f t="shared" si="4"/>
        <v>63</v>
      </c>
      <c r="E46" s="46">
        <f t="shared" si="6"/>
        <v>63</v>
      </c>
      <c r="F46" s="46">
        <f t="shared" si="6"/>
        <v>63</v>
      </c>
      <c r="G46" s="46">
        <f t="shared" si="6"/>
        <v>63</v>
      </c>
      <c r="H46" s="46">
        <f t="shared" si="6"/>
        <v>63</v>
      </c>
      <c r="I46" s="46">
        <f t="shared" si="6"/>
        <v>63</v>
      </c>
      <c r="J46" s="46">
        <f t="shared" si="6"/>
        <v>63</v>
      </c>
      <c r="K46" s="46">
        <f t="shared" si="6"/>
        <v>63</v>
      </c>
      <c r="L46" s="46">
        <f t="shared" si="6"/>
        <v>63</v>
      </c>
      <c r="M46" s="46">
        <f t="shared" si="6"/>
        <v>63</v>
      </c>
      <c r="N46" s="46">
        <f t="shared" si="6"/>
        <v>63</v>
      </c>
      <c r="O46" s="46">
        <f t="shared" si="6"/>
        <v>63</v>
      </c>
      <c r="P46" s="46">
        <f t="shared" si="6"/>
        <v>63</v>
      </c>
      <c r="Q46" s="46">
        <f t="shared" si="6"/>
        <v>63</v>
      </c>
      <c r="R46" s="46">
        <f t="shared" si="6"/>
        <v>63</v>
      </c>
      <c r="S46" s="46">
        <f t="shared" si="6"/>
        <v>63</v>
      </c>
      <c r="T46" s="46">
        <f t="shared" si="6"/>
        <v>63</v>
      </c>
      <c r="U46" s="46">
        <f t="shared" si="6"/>
        <v>63</v>
      </c>
      <c r="V46" s="46">
        <f t="shared" si="6"/>
        <v>63</v>
      </c>
      <c r="W46" s="46">
        <f t="shared" si="6"/>
        <v>63</v>
      </c>
      <c r="X46" s="46">
        <f t="shared" si="6"/>
        <v>63</v>
      </c>
      <c r="Y46" s="46">
        <f t="shared" si="6"/>
        <v>63</v>
      </c>
      <c r="Z46" s="46">
        <f t="shared" si="6"/>
        <v>63</v>
      </c>
      <c r="AA46" s="46">
        <f t="shared" si="6"/>
        <v>63</v>
      </c>
      <c r="AB46" s="46">
        <f t="shared" si="6"/>
        <v>63</v>
      </c>
      <c r="AC46" s="46">
        <f t="shared" si="6"/>
        <v>63</v>
      </c>
      <c r="AD46" s="46">
        <f t="shared" si="6"/>
        <v>63</v>
      </c>
      <c r="AE46" s="46">
        <f t="shared" si="6"/>
        <v>63</v>
      </c>
      <c r="AF46" s="46">
        <f t="shared" si="6"/>
        <v>63</v>
      </c>
      <c r="AG46" s="46">
        <f t="shared" si="6"/>
        <v>63</v>
      </c>
      <c r="AH46" s="46">
        <f t="shared" si="6"/>
        <v>63</v>
      </c>
      <c r="AI46" s="46">
        <f t="shared" si="6"/>
        <v>63</v>
      </c>
      <c r="AJ46" s="46">
        <f t="shared" si="6"/>
        <v>63</v>
      </c>
      <c r="AK46" s="46">
        <f t="shared" si="6"/>
        <v>63</v>
      </c>
      <c r="AL46" s="46">
        <f t="shared" si="6"/>
        <v>63</v>
      </c>
      <c r="AM46" s="46">
        <f t="shared" si="6"/>
        <v>63</v>
      </c>
    </row>
    <row r="47" spans="2:39" x14ac:dyDescent="0.25">
      <c r="B47" t="str">
        <f t="shared" si="2"/>
        <v xml:space="preserve">    - affitti e locazioni passive</v>
      </c>
      <c r="C47" s="50">
        <v>0.21</v>
      </c>
      <c r="D47" s="46">
        <f t="shared" si="4"/>
        <v>63</v>
      </c>
      <c r="E47" s="46">
        <f t="shared" si="6"/>
        <v>63</v>
      </c>
      <c r="F47" s="46">
        <f t="shared" si="6"/>
        <v>63</v>
      </c>
      <c r="G47" s="46">
        <f t="shared" si="6"/>
        <v>63</v>
      </c>
      <c r="H47" s="46">
        <f t="shared" si="6"/>
        <v>63</v>
      </c>
      <c r="I47" s="46">
        <f t="shared" si="6"/>
        <v>63</v>
      </c>
      <c r="J47" s="46">
        <f t="shared" si="6"/>
        <v>63</v>
      </c>
      <c r="K47" s="46">
        <f t="shared" si="6"/>
        <v>63</v>
      </c>
      <c r="L47" s="46">
        <f t="shared" si="6"/>
        <v>63</v>
      </c>
      <c r="M47" s="46">
        <f t="shared" si="6"/>
        <v>63</v>
      </c>
      <c r="N47" s="46">
        <f t="shared" si="6"/>
        <v>63</v>
      </c>
      <c r="O47" s="46">
        <f t="shared" si="6"/>
        <v>63</v>
      </c>
      <c r="P47" s="46">
        <f t="shared" si="6"/>
        <v>63</v>
      </c>
      <c r="Q47" s="46">
        <f t="shared" si="6"/>
        <v>63</v>
      </c>
      <c r="R47" s="46">
        <f t="shared" si="6"/>
        <v>63</v>
      </c>
      <c r="S47" s="46">
        <f t="shared" si="6"/>
        <v>63</v>
      </c>
      <c r="T47" s="46">
        <f t="shared" si="6"/>
        <v>63</v>
      </c>
      <c r="U47" s="46">
        <f t="shared" si="6"/>
        <v>63</v>
      </c>
      <c r="V47" s="46">
        <f t="shared" si="6"/>
        <v>63</v>
      </c>
      <c r="W47" s="46">
        <f t="shared" si="6"/>
        <v>63</v>
      </c>
      <c r="X47" s="46">
        <f t="shared" si="6"/>
        <v>63</v>
      </c>
      <c r="Y47" s="46">
        <f t="shared" si="6"/>
        <v>63</v>
      </c>
      <c r="Z47" s="46">
        <f t="shared" si="6"/>
        <v>63</v>
      </c>
      <c r="AA47" s="46">
        <f t="shared" si="6"/>
        <v>63</v>
      </c>
      <c r="AB47" s="46">
        <f t="shared" si="6"/>
        <v>63</v>
      </c>
      <c r="AC47" s="46">
        <f t="shared" si="6"/>
        <v>63</v>
      </c>
      <c r="AD47" s="46">
        <f t="shared" si="6"/>
        <v>63</v>
      </c>
      <c r="AE47" s="46">
        <f t="shared" si="6"/>
        <v>63</v>
      </c>
      <c r="AF47" s="46">
        <f t="shared" si="6"/>
        <v>63</v>
      </c>
      <c r="AG47" s="46">
        <f t="shared" si="6"/>
        <v>63</v>
      </c>
      <c r="AH47" s="46">
        <f t="shared" si="6"/>
        <v>63</v>
      </c>
      <c r="AI47" s="46">
        <f t="shared" si="6"/>
        <v>63</v>
      </c>
      <c r="AJ47" s="46">
        <f t="shared" si="6"/>
        <v>63</v>
      </c>
      <c r="AK47" s="46">
        <f t="shared" si="6"/>
        <v>63</v>
      </c>
      <c r="AL47" s="46">
        <f t="shared" si="6"/>
        <v>63</v>
      </c>
      <c r="AM47" s="46">
        <f t="shared" si="6"/>
        <v>63</v>
      </c>
    </row>
    <row r="48" spans="2:39" x14ac:dyDescent="0.25">
      <c r="B48" t="str">
        <f t="shared" si="2"/>
        <v xml:space="preserve">    - altri costi amministrativi</v>
      </c>
      <c r="C48" s="50">
        <v>0.21</v>
      </c>
      <c r="D48" s="46">
        <f t="shared" si="4"/>
        <v>63</v>
      </c>
      <c r="E48" s="46">
        <f t="shared" si="6"/>
        <v>63</v>
      </c>
      <c r="F48" s="46">
        <f t="shared" si="6"/>
        <v>63</v>
      </c>
      <c r="G48" s="46">
        <f t="shared" si="6"/>
        <v>63</v>
      </c>
      <c r="H48" s="46">
        <f t="shared" si="6"/>
        <v>63</v>
      </c>
      <c r="I48" s="46">
        <f t="shared" si="6"/>
        <v>63</v>
      </c>
      <c r="J48" s="46">
        <f t="shared" si="6"/>
        <v>63</v>
      </c>
      <c r="K48" s="46">
        <f t="shared" si="6"/>
        <v>63</v>
      </c>
      <c r="L48" s="46">
        <f t="shared" si="6"/>
        <v>63</v>
      </c>
      <c r="M48" s="46">
        <f t="shared" si="6"/>
        <v>63</v>
      </c>
      <c r="N48" s="46">
        <f t="shared" si="6"/>
        <v>63</v>
      </c>
      <c r="O48" s="46">
        <f t="shared" si="6"/>
        <v>63</v>
      </c>
      <c r="P48" s="46">
        <f t="shared" si="6"/>
        <v>63</v>
      </c>
      <c r="Q48" s="46">
        <f t="shared" si="6"/>
        <v>63</v>
      </c>
      <c r="R48" s="46">
        <f t="shared" si="6"/>
        <v>63</v>
      </c>
      <c r="S48" s="46">
        <f t="shared" si="6"/>
        <v>63</v>
      </c>
      <c r="T48" s="46">
        <f t="shared" si="6"/>
        <v>63</v>
      </c>
      <c r="U48" s="46">
        <f t="shared" si="6"/>
        <v>63</v>
      </c>
      <c r="V48" s="46">
        <f t="shared" si="6"/>
        <v>63</v>
      </c>
      <c r="W48" s="46">
        <f t="shared" si="6"/>
        <v>63</v>
      </c>
      <c r="X48" s="46">
        <f t="shared" si="6"/>
        <v>63</v>
      </c>
      <c r="Y48" s="46">
        <f t="shared" si="6"/>
        <v>63</v>
      </c>
      <c r="Z48" s="46">
        <f t="shared" si="6"/>
        <v>63</v>
      </c>
      <c r="AA48" s="46">
        <f t="shared" si="6"/>
        <v>63</v>
      </c>
      <c r="AB48" s="46">
        <f t="shared" si="6"/>
        <v>63</v>
      </c>
      <c r="AC48" s="46">
        <f t="shared" si="6"/>
        <v>63</v>
      </c>
      <c r="AD48" s="46">
        <f t="shared" si="6"/>
        <v>63</v>
      </c>
      <c r="AE48" s="46">
        <f t="shared" si="6"/>
        <v>63</v>
      </c>
      <c r="AF48" s="46">
        <f t="shared" si="6"/>
        <v>63</v>
      </c>
      <c r="AG48" s="46">
        <f t="shared" si="6"/>
        <v>63</v>
      </c>
      <c r="AH48" s="46">
        <f t="shared" si="6"/>
        <v>63</v>
      </c>
      <c r="AI48" s="46">
        <f t="shared" si="6"/>
        <v>63</v>
      </c>
      <c r="AJ48" s="46">
        <f t="shared" si="6"/>
        <v>63</v>
      </c>
      <c r="AK48" s="46">
        <f t="shared" si="6"/>
        <v>63</v>
      </c>
      <c r="AL48" s="46">
        <f t="shared" si="6"/>
        <v>63</v>
      </c>
      <c r="AM48" s="46">
        <f t="shared" si="6"/>
        <v>63</v>
      </c>
    </row>
    <row r="49" spans="2:39" x14ac:dyDescent="0.25">
      <c r="B49" t="str">
        <f t="shared" si="2"/>
        <v xml:space="preserve">    - costi diversi</v>
      </c>
      <c r="C49" s="50">
        <v>0.21</v>
      </c>
      <c r="D49" s="46">
        <f t="shared" si="4"/>
        <v>63</v>
      </c>
      <c r="E49" s="46">
        <f t="shared" si="6"/>
        <v>63</v>
      </c>
      <c r="F49" s="46">
        <f t="shared" si="6"/>
        <v>63</v>
      </c>
      <c r="G49" s="46">
        <f t="shared" si="6"/>
        <v>63</v>
      </c>
      <c r="H49" s="46">
        <f t="shared" si="6"/>
        <v>63</v>
      </c>
      <c r="I49" s="46">
        <f t="shared" si="6"/>
        <v>63</v>
      </c>
      <c r="J49" s="46">
        <f t="shared" si="6"/>
        <v>63</v>
      </c>
      <c r="K49" s="46">
        <f t="shared" si="6"/>
        <v>63</v>
      </c>
      <c r="L49" s="46">
        <f t="shared" si="6"/>
        <v>63</v>
      </c>
      <c r="M49" s="46">
        <f t="shared" si="6"/>
        <v>63</v>
      </c>
      <c r="N49" s="46">
        <f t="shared" si="6"/>
        <v>63</v>
      </c>
      <c r="O49" s="46">
        <f t="shared" si="6"/>
        <v>63</v>
      </c>
      <c r="P49" s="46">
        <f t="shared" si="6"/>
        <v>63</v>
      </c>
      <c r="Q49" s="46">
        <f t="shared" si="6"/>
        <v>63</v>
      </c>
      <c r="R49" s="46">
        <f t="shared" si="6"/>
        <v>63</v>
      </c>
      <c r="S49" s="46">
        <f t="shared" si="6"/>
        <v>63</v>
      </c>
      <c r="T49" s="46">
        <f t="shared" si="6"/>
        <v>63</v>
      </c>
      <c r="U49" s="46">
        <f t="shared" si="6"/>
        <v>63</v>
      </c>
      <c r="V49" s="46">
        <f t="shared" si="6"/>
        <v>63</v>
      </c>
      <c r="W49" s="46">
        <f t="shared" si="6"/>
        <v>63</v>
      </c>
      <c r="X49" s="46">
        <f t="shared" si="6"/>
        <v>63</v>
      </c>
      <c r="Y49" s="46">
        <f t="shared" si="6"/>
        <v>63</v>
      </c>
      <c r="Z49" s="46">
        <f t="shared" si="6"/>
        <v>63</v>
      </c>
      <c r="AA49" s="46">
        <f t="shared" si="6"/>
        <v>63</v>
      </c>
      <c r="AB49" s="46">
        <f t="shared" si="6"/>
        <v>63</v>
      </c>
      <c r="AC49" s="46">
        <f t="shared" si="6"/>
        <v>63</v>
      </c>
      <c r="AD49" s="46">
        <f t="shared" si="6"/>
        <v>63</v>
      </c>
      <c r="AE49" s="46">
        <f t="shared" si="6"/>
        <v>63</v>
      </c>
      <c r="AF49" s="46">
        <f t="shared" si="6"/>
        <v>63</v>
      </c>
      <c r="AG49" s="46">
        <f t="shared" si="6"/>
        <v>63</v>
      </c>
      <c r="AH49" s="46">
        <f t="shared" si="6"/>
        <v>63</v>
      </c>
      <c r="AI49" s="46">
        <f t="shared" si="6"/>
        <v>63</v>
      </c>
      <c r="AJ49" s="46">
        <f t="shared" si="6"/>
        <v>63</v>
      </c>
      <c r="AK49" s="46">
        <f t="shared" si="6"/>
        <v>63</v>
      </c>
      <c r="AL49" s="46">
        <f t="shared" si="6"/>
        <v>63</v>
      </c>
      <c r="AM49" s="46">
        <f t="shared" si="6"/>
        <v>63</v>
      </c>
    </row>
    <row r="50" spans="2:39" x14ac:dyDescent="0.25">
      <c r="B50" t="str">
        <f t="shared" si="2"/>
        <v xml:space="preserve">    - premi assicurativi</v>
      </c>
      <c r="C50" s="50">
        <v>0.21</v>
      </c>
      <c r="D50" s="46">
        <f t="shared" si="4"/>
        <v>63</v>
      </c>
      <c r="E50" s="46">
        <f t="shared" si="6"/>
        <v>63</v>
      </c>
      <c r="F50" s="46">
        <f t="shared" si="6"/>
        <v>63</v>
      </c>
      <c r="G50" s="46">
        <f t="shared" si="6"/>
        <v>63</v>
      </c>
      <c r="H50" s="46">
        <f t="shared" si="6"/>
        <v>63</v>
      </c>
      <c r="I50" s="46">
        <f t="shared" si="6"/>
        <v>63</v>
      </c>
      <c r="J50" s="46">
        <f t="shared" si="6"/>
        <v>63</v>
      </c>
      <c r="K50" s="46">
        <f t="shared" si="6"/>
        <v>63</v>
      </c>
      <c r="L50" s="46">
        <f t="shared" si="6"/>
        <v>63</v>
      </c>
      <c r="M50" s="46">
        <f t="shared" si="6"/>
        <v>63</v>
      </c>
      <c r="N50" s="46">
        <f t="shared" si="6"/>
        <v>63</v>
      </c>
      <c r="O50" s="46">
        <f t="shared" si="6"/>
        <v>63</v>
      </c>
      <c r="P50" s="46">
        <f t="shared" si="6"/>
        <v>63</v>
      </c>
      <c r="Q50" s="46">
        <f t="shared" si="6"/>
        <v>63</v>
      </c>
      <c r="R50" s="46">
        <f t="shared" si="6"/>
        <v>63</v>
      </c>
      <c r="S50" s="46">
        <f t="shared" si="6"/>
        <v>63</v>
      </c>
      <c r="T50" s="46">
        <f t="shared" si="6"/>
        <v>63</v>
      </c>
      <c r="U50" s="46">
        <f t="shared" si="6"/>
        <v>63</v>
      </c>
      <c r="V50" s="46">
        <f t="shared" si="6"/>
        <v>63</v>
      </c>
      <c r="W50" s="46">
        <f t="shared" si="6"/>
        <v>63</v>
      </c>
      <c r="X50" s="46">
        <f t="shared" si="6"/>
        <v>63</v>
      </c>
      <c r="Y50" s="46">
        <f t="shared" si="6"/>
        <v>63</v>
      </c>
      <c r="Z50" s="46">
        <f t="shared" si="6"/>
        <v>63</v>
      </c>
      <c r="AA50" s="46">
        <f t="shared" si="6"/>
        <v>63</v>
      </c>
      <c r="AB50" s="46">
        <f t="shared" si="6"/>
        <v>63</v>
      </c>
      <c r="AC50" s="46">
        <f t="shared" si="6"/>
        <v>63</v>
      </c>
      <c r="AD50" s="46">
        <f t="shared" si="6"/>
        <v>63</v>
      </c>
      <c r="AE50" s="46">
        <f t="shared" si="6"/>
        <v>63</v>
      </c>
      <c r="AF50" s="46">
        <f t="shared" si="6"/>
        <v>63</v>
      </c>
      <c r="AG50" s="46">
        <f t="shared" si="6"/>
        <v>63</v>
      </c>
      <c r="AH50" s="46">
        <f t="shared" si="6"/>
        <v>63</v>
      </c>
      <c r="AI50" s="46">
        <f t="shared" si="6"/>
        <v>63</v>
      </c>
      <c r="AJ50" s="46">
        <f t="shared" si="6"/>
        <v>63</v>
      </c>
      <c r="AK50" s="46">
        <f t="shared" si="6"/>
        <v>63</v>
      </c>
      <c r="AL50" s="46">
        <f t="shared" si="6"/>
        <v>63</v>
      </c>
      <c r="AM50" s="46">
        <f t="shared" si="6"/>
        <v>63</v>
      </c>
    </row>
    <row r="51" spans="2:39" s="63" customFormat="1" x14ac:dyDescent="0.25">
      <c r="C51" s="63" t="s">
        <v>175</v>
      </c>
      <c r="D51" s="64">
        <f>SUM(D29:D50)</f>
        <v>1185</v>
      </c>
      <c r="E51" s="64">
        <f t="shared" ref="E51:AM51" si="7">SUM(E29:E50)</f>
        <v>1185</v>
      </c>
      <c r="F51" s="64">
        <f t="shared" si="7"/>
        <v>1185</v>
      </c>
      <c r="G51" s="64">
        <f t="shared" si="7"/>
        <v>1185</v>
      </c>
      <c r="H51" s="64">
        <f t="shared" si="7"/>
        <v>1185</v>
      </c>
      <c r="I51" s="64">
        <f t="shared" si="7"/>
        <v>1185</v>
      </c>
      <c r="J51" s="64">
        <f t="shared" si="7"/>
        <v>1185</v>
      </c>
      <c r="K51" s="64">
        <f t="shared" si="7"/>
        <v>1185</v>
      </c>
      <c r="L51" s="64">
        <f t="shared" si="7"/>
        <v>1185</v>
      </c>
      <c r="M51" s="64">
        <f t="shared" si="7"/>
        <v>1185</v>
      </c>
      <c r="N51" s="64">
        <f t="shared" si="7"/>
        <v>1185</v>
      </c>
      <c r="O51" s="64">
        <f t="shared" si="7"/>
        <v>1185</v>
      </c>
      <c r="P51" s="64">
        <f t="shared" si="7"/>
        <v>1185</v>
      </c>
      <c r="Q51" s="64">
        <f t="shared" si="7"/>
        <v>1185</v>
      </c>
      <c r="R51" s="64">
        <f t="shared" si="7"/>
        <v>1185</v>
      </c>
      <c r="S51" s="64">
        <f t="shared" si="7"/>
        <v>1185</v>
      </c>
      <c r="T51" s="64">
        <f t="shared" si="7"/>
        <v>1185</v>
      </c>
      <c r="U51" s="64">
        <f t="shared" si="7"/>
        <v>1185</v>
      </c>
      <c r="V51" s="64">
        <f t="shared" si="7"/>
        <v>1185</v>
      </c>
      <c r="W51" s="64">
        <f t="shared" si="7"/>
        <v>1185</v>
      </c>
      <c r="X51" s="64">
        <f t="shared" si="7"/>
        <v>1185</v>
      </c>
      <c r="Y51" s="64">
        <f t="shared" si="7"/>
        <v>1185</v>
      </c>
      <c r="Z51" s="64">
        <f t="shared" si="7"/>
        <v>1185</v>
      </c>
      <c r="AA51" s="64">
        <f t="shared" si="7"/>
        <v>1185</v>
      </c>
      <c r="AB51" s="64">
        <f t="shared" si="7"/>
        <v>1185</v>
      </c>
      <c r="AC51" s="64">
        <f t="shared" si="7"/>
        <v>1185</v>
      </c>
      <c r="AD51" s="64">
        <f t="shared" si="7"/>
        <v>1185</v>
      </c>
      <c r="AE51" s="64">
        <f t="shared" si="7"/>
        <v>1185</v>
      </c>
      <c r="AF51" s="64">
        <f t="shared" si="7"/>
        <v>1185</v>
      </c>
      <c r="AG51" s="64">
        <f t="shared" si="7"/>
        <v>1185</v>
      </c>
      <c r="AH51" s="64">
        <f t="shared" si="7"/>
        <v>1185</v>
      </c>
      <c r="AI51" s="64">
        <f t="shared" si="7"/>
        <v>1185</v>
      </c>
      <c r="AJ51" s="64">
        <f t="shared" si="7"/>
        <v>1185</v>
      </c>
      <c r="AK51" s="64">
        <f t="shared" si="7"/>
        <v>1185</v>
      </c>
      <c r="AL51" s="64">
        <f t="shared" si="7"/>
        <v>1185</v>
      </c>
      <c r="AM51" s="64">
        <f t="shared" si="7"/>
        <v>1185</v>
      </c>
    </row>
    <row r="53" spans="2:39" x14ac:dyDescent="0.25">
      <c r="B53" s="20" t="s">
        <v>212</v>
      </c>
      <c r="C53" s="39" t="s">
        <v>149</v>
      </c>
      <c r="D53" s="33">
        <f>+D3</f>
        <v>41640</v>
      </c>
      <c r="E53" s="33">
        <f t="shared" ref="E53:AM53" si="8">+E3</f>
        <v>41698</v>
      </c>
      <c r="F53" s="33">
        <f t="shared" si="8"/>
        <v>41729</v>
      </c>
      <c r="G53" s="33">
        <f t="shared" si="8"/>
        <v>41759</v>
      </c>
      <c r="H53" s="33">
        <f t="shared" si="8"/>
        <v>41790</v>
      </c>
      <c r="I53" s="33">
        <f t="shared" si="8"/>
        <v>41820</v>
      </c>
      <c r="J53" s="33">
        <f t="shared" si="8"/>
        <v>41851</v>
      </c>
      <c r="K53" s="33">
        <f t="shared" si="8"/>
        <v>41882</v>
      </c>
      <c r="L53" s="33">
        <f t="shared" si="8"/>
        <v>41912</v>
      </c>
      <c r="M53" s="33">
        <f t="shared" si="8"/>
        <v>41943</v>
      </c>
      <c r="N53" s="33">
        <f t="shared" si="8"/>
        <v>41973</v>
      </c>
      <c r="O53" s="33">
        <f t="shared" si="8"/>
        <v>42004</v>
      </c>
      <c r="P53" s="33">
        <f t="shared" si="8"/>
        <v>42035</v>
      </c>
      <c r="Q53" s="33">
        <f t="shared" si="8"/>
        <v>42063</v>
      </c>
      <c r="R53" s="33">
        <f t="shared" si="8"/>
        <v>42094</v>
      </c>
      <c r="S53" s="33">
        <f t="shared" si="8"/>
        <v>42124</v>
      </c>
      <c r="T53" s="33">
        <f t="shared" si="8"/>
        <v>42155</v>
      </c>
      <c r="U53" s="33">
        <f t="shared" si="8"/>
        <v>42185</v>
      </c>
      <c r="V53" s="33">
        <f t="shared" si="8"/>
        <v>42216</v>
      </c>
      <c r="W53" s="33">
        <f t="shared" si="8"/>
        <v>42247</v>
      </c>
      <c r="X53" s="33">
        <f t="shared" si="8"/>
        <v>42277</v>
      </c>
      <c r="Y53" s="33">
        <f t="shared" si="8"/>
        <v>42308</v>
      </c>
      <c r="Z53" s="33">
        <f t="shared" si="8"/>
        <v>42338</v>
      </c>
      <c r="AA53" s="33">
        <f t="shared" si="8"/>
        <v>42369</v>
      </c>
      <c r="AB53" s="33">
        <f t="shared" si="8"/>
        <v>42400</v>
      </c>
      <c r="AC53" s="33">
        <f t="shared" si="8"/>
        <v>42429</v>
      </c>
      <c r="AD53" s="33">
        <f t="shared" si="8"/>
        <v>42460</v>
      </c>
      <c r="AE53" s="33">
        <f t="shared" si="8"/>
        <v>42490</v>
      </c>
      <c r="AF53" s="33">
        <f t="shared" si="8"/>
        <v>42521</v>
      </c>
      <c r="AG53" s="33">
        <f t="shared" si="8"/>
        <v>42551</v>
      </c>
      <c r="AH53" s="33">
        <f t="shared" si="8"/>
        <v>42582</v>
      </c>
      <c r="AI53" s="33">
        <f t="shared" si="8"/>
        <v>42613</v>
      </c>
      <c r="AJ53" s="33">
        <f t="shared" si="8"/>
        <v>42643</v>
      </c>
      <c r="AK53" s="33">
        <f t="shared" si="8"/>
        <v>42674</v>
      </c>
      <c r="AL53" s="33">
        <f t="shared" si="8"/>
        <v>42704</v>
      </c>
      <c r="AM53" s="33">
        <f t="shared" si="8"/>
        <v>42735</v>
      </c>
    </row>
    <row r="54" spans="2:39" x14ac:dyDescent="0.25">
      <c r="B54" t="str">
        <f>+B29</f>
        <v xml:space="preserve">    - Costi variabili di produzione</v>
      </c>
      <c r="C54" s="42">
        <v>0</v>
      </c>
      <c r="D54" s="46">
        <f>+IF($C54=0,0,(+D4+D29))</f>
        <v>0</v>
      </c>
      <c r="E54" s="46">
        <f>+IF($C54=0,0,IF($C54=30,(E4+E29),(SUM(D4:E4)+SUM(D29:E29))))</f>
        <v>0</v>
      </c>
      <c r="F54" s="46">
        <f>+IF($C54=0,0,IF($C54=30,(F4+F29),IF($C54=60,(SUM(E4:F4)+SUM(E29:F29)),(SUM(D4:F4)+SUM(D29:F29)))))</f>
        <v>0</v>
      </c>
      <c r="G54" s="46">
        <f t="shared" ref="G54:AM61" si="9">+IF($C54=0,0,IF($C54=30,(G4+G29),IF($C54=60,(SUM(F4:G4)+SUM(F29:G29)),(SUM(E4:G4)+SUM(E29:G29)))))</f>
        <v>0</v>
      </c>
      <c r="H54" s="46">
        <f t="shared" si="9"/>
        <v>0</v>
      </c>
      <c r="I54" s="46">
        <f t="shared" si="9"/>
        <v>0</v>
      </c>
      <c r="J54" s="46">
        <f t="shared" si="9"/>
        <v>0</v>
      </c>
      <c r="K54" s="46">
        <f t="shared" si="9"/>
        <v>0</v>
      </c>
      <c r="L54" s="46">
        <f t="shared" si="9"/>
        <v>0</v>
      </c>
      <c r="M54" s="46">
        <f t="shared" si="9"/>
        <v>0</v>
      </c>
      <c r="N54" s="46">
        <f t="shared" si="9"/>
        <v>0</v>
      </c>
      <c r="O54" s="46">
        <f t="shared" si="9"/>
        <v>0</v>
      </c>
      <c r="P54" s="46">
        <f t="shared" si="9"/>
        <v>0</v>
      </c>
      <c r="Q54" s="46">
        <f t="shared" si="9"/>
        <v>0</v>
      </c>
      <c r="R54" s="46">
        <f t="shared" si="9"/>
        <v>0</v>
      </c>
      <c r="S54" s="46">
        <f t="shared" si="9"/>
        <v>0</v>
      </c>
      <c r="T54" s="46">
        <f t="shared" si="9"/>
        <v>0</v>
      </c>
      <c r="U54" s="46">
        <f t="shared" si="9"/>
        <v>0</v>
      </c>
      <c r="V54" s="46">
        <f t="shared" si="9"/>
        <v>0</v>
      </c>
      <c r="W54" s="46">
        <f t="shared" si="9"/>
        <v>0</v>
      </c>
      <c r="X54" s="46">
        <f t="shared" si="9"/>
        <v>0</v>
      </c>
      <c r="Y54" s="46">
        <f t="shared" si="9"/>
        <v>0</v>
      </c>
      <c r="Z54" s="46">
        <f t="shared" si="9"/>
        <v>0</v>
      </c>
      <c r="AA54" s="46">
        <f t="shared" si="9"/>
        <v>0</v>
      </c>
      <c r="AB54" s="46">
        <f t="shared" si="9"/>
        <v>0</v>
      </c>
      <c r="AC54" s="46">
        <f t="shared" si="9"/>
        <v>0</v>
      </c>
      <c r="AD54" s="46">
        <f t="shared" si="9"/>
        <v>0</v>
      </c>
      <c r="AE54" s="46">
        <f t="shared" si="9"/>
        <v>0</v>
      </c>
      <c r="AF54" s="46">
        <f t="shared" si="9"/>
        <v>0</v>
      </c>
      <c r="AG54" s="46">
        <f t="shared" si="9"/>
        <v>0</v>
      </c>
      <c r="AH54" s="46">
        <f t="shared" si="9"/>
        <v>0</v>
      </c>
      <c r="AI54" s="46">
        <f t="shared" si="9"/>
        <v>0</v>
      </c>
      <c r="AJ54" s="46">
        <f t="shared" si="9"/>
        <v>0</v>
      </c>
      <c r="AK54" s="46">
        <f t="shared" si="9"/>
        <v>0</v>
      </c>
      <c r="AL54" s="46">
        <f t="shared" si="9"/>
        <v>0</v>
      </c>
      <c r="AM54" s="46">
        <f t="shared" si="9"/>
        <v>0</v>
      </c>
    </row>
    <row r="55" spans="2:39" x14ac:dyDescent="0.25">
      <c r="B55" t="str">
        <f t="shared" ref="B55:B75" si="10">+B30</f>
        <v xml:space="preserve">    - Costi variabili commerciali</v>
      </c>
      <c r="C55" s="42">
        <v>90</v>
      </c>
      <c r="D55" s="46">
        <f t="shared" ref="D55:D75" si="11">+IF($C55=0,0,(+D5+D30))</f>
        <v>363</v>
      </c>
      <c r="E55" s="46">
        <f t="shared" ref="E55:E75" si="12">+IF($C55=0,0,IF($C55=30,(E5+E30),(SUM(D5:E5)+SUM(D30:E30))))</f>
        <v>726</v>
      </c>
      <c r="F55" s="46">
        <f t="shared" ref="F55:F75" si="13">+IF($C55=0,0,IF($C55=30,(F5+F30),IF($C55=60,(SUM(E5:F5)+SUM(E30:F30)),(SUM(D5:F5)+SUM(D30:F30)))))</f>
        <v>1089</v>
      </c>
      <c r="G55" s="46">
        <f t="shared" si="9"/>
        <v>1089</v>
      </c>
      <c r="H55" s="46">
        <f t="shared" si="9"/>
        <v>1089</v>
      </c>
      <c r="I55" s="46">
        <f t="shared" si="9"/>
        <v>1089</v>
      </c>
      <c r="J55" s="46">
        <f t="shared" si="9"/>
        <v>1089</v>
      </c>
      <c r="K55" s="46">
        <f t="shared" si="9"/>
        <v>1089</v>
      </c>
      <c r="L55" s="46">
        <f t="shared" si="9"/>
        <v>1089</v>
      </c>
      <c r="M55" s="46">
        <f t="shared" si="9"/>
        <v>1089</v>
      </c>
      <c r="N55" s="46">
        <f t="shared" si="9"/>
        <v>1089</v>
      </c>
      <c r="O55" s="46">
        <f t="shared" si="9"/>
        <v>1089</v>
      </c>
      <c r="P55" s="46">
        <f t="shared" si="9"/>
        <v>1089</v>
      </c>
      <c r="Q55" s="46">
        <f t="shared" si="9"/>
        <v>1089</v>
      </c>
      <c r="R55" s="46">
        <f t="shared" si="9"/>
        <v>1089</v>
      </c>
      <c r="S55" s="46">
        <f t="shared" si="9"/>
        <v>1089</v>
      </c>
      <c r="T55" s="46">
        <f t="shared" si="9"/>
        <v>1089</v>
      </c>
      <c r="U55" s="46">
        <f t="shared" si="9"/>
        <v>1089</v>
      </c>
      <c r="V55" s="46">
        <f t="shared" si="9"/>
        <v>1089</v>
      </c>
      <c r="W55" s="46">
        <f t="shared" si="9"/>
        <v>1089</v>
      </c>
      <c r="X55" s="46">
        <f t="shared" si="9"/>
        <v>1089</v>
      </c>
      <c r="Y55" s="46">
        <f t="shared" si="9"/>
        <v>1089</v>
      </c>
      <c r="Z55" s="46">
        <f t="shared" si="9"/>
        <v>1089</v>
      </c>
      <c r="AA55" s="46">
        <f t="shared" si="9"/>
        <v>1089</v>
      </c>
      <c r="AB55" s="46">
        <f t="shared" si="9"/>
        <v>1089</v>
      </c>
      <c r="AC55" s="46">
        <f t="shared" si="9"/>
        <v>1089</v>
      </c>
      <c r="AD55" s="46">
        <f t="shared" si="9"/>
        <v>1089</v>
      </c>
      <c r="AE55" s="46">
        <f t="shared" si="9"/>
        <v>1089</v>
      </c>
      <c r="AF55" s="46">
        <f t="shared" si="9"/>
        <v>1089</v>
      </c>
      <c r="AG55" s="46">
        <f t="shared" si="9"/>
        <v>1089</v>
      </c>
      <c r="AH55" s="46">
        <f t="shared" si="9"/>
        <v>1089</v>
      </c>
      <c r="AI55" s="46">
        <f t="shared" si="9"/>
        <v>1089</v>
      </c>
      <c r="AJ55" s="46">
        <f t="shared" si="9"/>
        <v>1089</v>
      </c>
      <c r="AK55" s="46">
        <f t="shared" si="9"/>
        <v>1089</v>
      </c>
      <c r="AL55" s="46">
        <f t="shared" si="9"/>
        <v>1089</v>
      </c>
      <c r="AM55" s="46">
        <f t="shared" si="9"/>
        <v>1089</v>
      </c>
    </row>
    <row r="56" spans="2:39" x14ac:dyDescent="0.25">
      <c r="B56" t="str">
        <f t="shared" si="10"/>
        <v xml:space="preserve">    - Altri costi variabili</v>
      </c>
      <c r="C56" s="42">
        <v>90</v>
      </c>
      <c r="D56" s="46">
        <f t="shared" si="11"/>
        <v>363</v>
      </c>
      <c r="E56" s="46">
        <f t="shared" si="12"/>
        <v>726</v>
      </c>
      <c r="F56" s="46">
        <f t="shared" si="13"/>
        <v>1089</v>
      </c>
      <c r="G56" s="46">
        <f t="shared" si="9"/>
        <v>1089</v>
      </c>
      <c r="H56" s="46">
        <f t="shared" si="9"/>
        <v>1089</v>
      </c>
      <c r="I56" s="46">
        <f t="shared" si="9"/>
        <v>1089</v>
      </c>
      <c r="J56" s="46">
        <f t="shared" si="9"/>
        <v>1089</v>
      </c>
      <c r="K56" s="46">
        <f t="shared" si="9"/>
        <v>1089</v>
      </c>
      <c r="L56" s="46">
        <f t="shared" si="9"/>
        <v>1089</v>
      </c>
      <c r="M56" s="46">
        <f t="shared" si="9"/>
        <v>1089</v>
      </c>
      <c r="N56" s="46">
        <f t="shared" si="9"/>
        <v>1089</v>
      </c>
      <c r="O56" s="46">
        <f t="shared" si="9"/>
        <v>1089</v>
      </c>
      <c r="P56" s="46">
        <f t="shared" si="9"/>
        <v>1089</v>
      </c>
      <c r="Q56" s="46">
        <f t="shared" si="9"/>
        <v>1089</v>
      </c>
      <c r="R56" s="46">
        <f t="shared" si="9"/>
        <v>1089</v>
      </c>
      <c r="S56" s="46">
        <f t="shared" si="9"/>
        <v>1089</v>
      </c>
      <c r="T56" s="46">
        <f t="shared" si="9"/>
        <v>1089</v>
      </c>
      <c r="U56" s="46">
        <f t="shared" si="9"/>
        <v>1089</v>
      </c>
      <c r="V56" s="46">
        <f t="shared" si="9"/>
        <v>1089</v>
      </c>
      <c r="W56" s="46">
        <f t="shared" si="9"/>
        <v>1089</v>
      </c>
      <c r="X56" s="46">
        <f t="shared" si="9"/>
        <v>1089</v>
      </c>
      <c r="Y56" s="46">
        <f t="shared" si="9"/>
        <v>1089</v>
      </c>
      <c r="Z56" s="46">
        <f t="shared" si="9"/>
        <v>1089</v>
      </c>
      <c r="AA56" s="46">
        <f t="shared" si="9"/>
        <v>1089</v>
      </c>
      <c r="AB56" s="46">
        <f t="shared" si="9"/>
        <v>1089</v>
      </c>
      <c r="AC56" s="46">
        <f t="shared" si="9"/>
        <v>1089</v>
      </c>
      <c r="AD56" s="46">
        <f t="shared" si="9"/>
        <v>1089</v>
      </c>
      <c r="AE56" s="46">
        <f t="shared" si="9"/>
        <v>1089</v>
      </c>
      <c r="AF56" s="46">
        <f t="shared" si="9"/>
        <v>1089</v>
      </c>
      <c r="AG56" s="46">
        <f t="shared" si="9"/>
        <v>1089</v>
      </c>
      <c r="AH56" s="46">
        <f t="shared" si="9"/>
        <v>1089</v>
      </c>
      <c r="AI56" s="46">
        <f t="shared" si="9"/>
        <v>1089</v>
      </c>
      <c r="AJ56" s="46">
        <f t="shared" si="9"/>
        <v>1089</v>
      </c>
      <c r="AK56" s="46">
        <f t="shared" si="9"/>
        <v>1089</v>
      </c>
      <c r="AL56" s="46">
        <f t="shared" si="9"/>
        <v>1089</v>
      </c>
      <c r="AM56" s="46">
        <f t="shared" si="9"/>
        <v>1089</v>
      </c>
    </row>
    <row r="57" spans="2:39" x14ac:dyDescent="0.25">
      <c r="B57" t="str">
        <f t="shared" si="10"/>
        <v xml:space="preserve">    - Costi fissi di produzione</v>
      </c>
      <c r="C57" s="42">
        <v>30</v>
      </c>
      <c r="D57" s="46">
        <f t="shared" si="11"/>
        <v>242</v>
      </c>
      <c r="E57" s="46">
        <f t="shared" si="12"/>
        <v>242</v>
      </c>
      <c r="F57" s="46">
        <f t="shared" si="13"/>
        <v>242</v>
      </c>
      <c r="G57" s="46">
        <f t="shared" si="9"/>
        <v>242</v>
      </c>
      <c r="H57" s="46">
        <f t="shared" si="9"/>
        <v>242</v>
      </c>
      <c r="I57" s="46">
        <f t="shared" si="9"/>
        <v>242</v>
      </c>
      <c r="J57" s="46">
        <f t="shared" si="9"/>
        <v>242</v>
      </c>
      <c r="K57" s="46">
        <f t="shared" si="9"/>
        <v>242</v>
      </c>
      <c r="L57" s="46">
        <f t="shared" si="9"/>
        <v>242</v>
      </c>
      <c r="M57" s="46">
        <f t="shared" si="9"/>
        <v>242</v>
      </c>
      <c r="N57" s="46">
        <f t="shared" si="9"/>
        <v>242</v>
      </c>
      <c r="O57" s="46">
        <f t="shared" si="9"/>
        <v>242</v>
      </c>
      <c r="P57" s="46">
        <f t="shared" si="9"/>
        <v>242</v>
      </c>
      <c r="Q57" s="46">
        <f t="shared" si="9"/>
        <v>242</v>
      </c>
      <c r="R57" s="46">
        <f t="shared" si="9"/>
        <v>242</v>
      </c>
      <c r="S57" s="46">
        <f t="shared" si="9"/>
        <v>242</v>
      </c>
      <c r="T57" s="46">
        <f t="shared" si="9"/>
        <v>242</v>
      </c>
      <c r="U57" s="46">
        <f t="shared" si="9"/>
        <v>242</v>
      </c>
      <c r="V57" s="46">
        <f t="shared" si="9"/>
        <v>242</v>
      </c>
      <c r="W57" s="46">
        <f t="shared" si="9"/>
        <v>242</v>
      </c>
      <c r="X57" s="46">
        <f t="shared" si="9"/>
        <v>242</v>
      </c>
      <c r="Y57" s="46">
        <f t="shared" si="9"/>
        <v>242</v>
      </c>
      <c r="Z57" s="46">
        <f t="shared" si="9"/>
        <v>242</v>
      </c>
      <c r="AA57" s="46">
        <f t="shared" si="9"/>
        <v>242</v>
      </c>
      <c r="AB57" s="46">
        <f t="shared" si="9"/>
        <v>242</v>
      </c>
      <c r="AC57" s="46">
        <f t="shared" si="9"/>
        <v>242</v>
      </c>
      <c r="AD57" s="46">
        <f t="shared" si="9"/>
        <v>242</v>
      </c>
      <c r="AE57" s="46">
        <f t="shared" si="9"/>
        <v>242</v>
      </c>
      <c r="AF57" s="46">
        <f t="shared" si="9"/>
        <v>242</v>
      </c>
      <c r="AG57" s="46">
        <f t="shared" si="9"/>
        <v>242</v>
      </c>
      <c r="AH57" s="46">
        <f t="shared" si="9"/>
        <v>242</v>
      </c>
      <c r="AI57" s="46">
        <f t="shared" si="9"/>
        <v>242</v>
      </c>
      <c r="AJ57" s="46">
        <f t="shared" si="9"/>
        <v>242</v>
      </c>
      <c r="AK57" s="46">
        <f t="shared" si="9"/>
        <v>242</v>
      </c>
      <c r="AL57" s="46">
        <f t="shared" si="9"/>
        <v>242</v>
      </c>
      <c r="AM57" s="46">
        <f t="shared" si="9"/>
        <v>242</v>
      </c>
    </row>
    <row r="58" spans="2:39" x14ac:dyDescent="0.25">
      <c r="B58" t="str">
        <f t="shared" si="10"/>
        <v xml:space="preserve">    - spese di trasporto</v>
      </c>
      <c r="C58" s="42">
        <v>30</v>
      </c>
      <c r="D58" s="46">
        <f t="shared" si="11"/>
        <v>121</v>
      </c>
      <c r="E58" s="46">
        <f t="shared" si="12"/>
        <v>121</v>
      </c>
      <c r="F58" s="46">
        <f t="shared" si="13"/>
        <v>121</v>
      </c>
      <c r="G58" s="46">
        <f t="shared" si="9"/>
        <v>121</v>
      </c>
      <c r="H58" s="46">
        <f t="shared" si="9"/>
        <v>121</v>
      </c>
      <c r="I58" s="46">
        <f t="shared" si="9"/>
        <v>121</v>
      </c>
      <c r="J58" s="46">
        <f t="shared" si="9"/>
        <v>121</v>
      </c>
      <c r="K58" s="46">
        <f t="shared" si="9"/>
        <v>121</v>
      </c>
      <c r="L58" s="46">
        <f t="shared" si="9"/>
        <v>121</v>
      </c>
      <c r="M58" s="46">
        <f t="shared" si="9"/>
        <v>121</v>
      </c>
      <c r="N58" s="46">
        <f t="shared" si="9"/>
        <v>121</v>
      </c>
      <c r="O58" s="46">
        <f t="shared" si="9"/>
        <v>121</v>
      </c>
      <c r="P58" s="46">
        <f t="shared" si="9"/>
        <v>121</v>
      </c>
      <c r="Q58" s="46">
        <f t="shared" si="9"/>
        <v>121</v>
      </c>
      <c r="R58" s="46">
        <f t="shared" si="9"/>
        <v>121</v>
      </c>
      <c r="S58" s="46">
        <f t="shared" si="9"/>
        <v>121</v>
      </c>
      <c r="T58" s="46">
        <f t="shared" si="9"/>
        <v>121</v>
      </c>
      <c r="U58" s="46">
        <f t="shared" si="9"/>
        <v>121</v>
      </c>
      <c r="V58" s="46">
        <f t="shared" si="9"/>
        <v>121</v>
      </c>
      <c r="W58" s="46">
        <f t="shared" si="9"/>
        <v>121</v>
      </c>
      <c r="X58" s="46">
        <f t="shared" si="9"/>
        <v>121</v>
      </c>
      <c r="Y58" s="46">
        <f t="shared" si="9"/>
        <v>121</v>
      </c>
      <c r="Z58" s="46">
        <f t="shared" si="9"/>
        <v>121</v>
      </c>
      <c r="AA58" s="46">
        <f t="shared" si="9"/>
        <v>121</v>
      </c>
      <c r="AB58" s="46">
        <f t="shared" si="9"/>
        <v>121</v>
      </c>
      <c r="AC58" s="46">
        <f t="shared" si="9"/>
        <v>121</v>
      </c>
      <c r="AD58" s="46">
        <f t="shared" si="9"/>
        <v>121</v>
      </c>
      <c r="AE58" s="46">
        <f t="shared" si="9"/>
        <v>121</v>
      </c>
      <c r="AF58" s="46">
        <f t="shared" si="9"/>
        <v>121</v>
      </c>
      <c r="AG58" s="46">
        <f t="shared" si="9"/>
        <v>121</v>
      </c>
      <c r="AH58" s="46">
        <f t="shared" si="9"/>
        <v>121</v>
      </c>
      <c r="AI58" s="46">
        <f t="shared" si="9"/>
        <v>121</v>
      </c>
      <c r="AJ58" s="46">
        <f t="shared" si="9"/>
        <v>121</v>
      </c>
      <c r="AK58" s="46">
        <f t="shared" si="9"/>
        <v>121</v>
      </c>
      <c r="AL58" s="46">
        <f t="shared" si="9"/>
        <v>121</v>
      </c>
      <c r="AM58" s="46">
        <f t="shared" si="9"/>
        <v>121</v>
      </c>
    </row>
    <row r="59" spans="2:39" x14ac:dyDescent="0.25">
      <c r="B59" t="str">
        <f t="shared" si="10"/>
        <v xml:space="preserve">    - lavorazioni presso terzi</v>
      </c>
      <c r="C59" s="42">
        <v>30</v>
      </c>
      <c r="D59" s="46">
        <f t="shared" si="11"/>
        <v>242</v>
      </c>
      <c r="E59" s="46">
        <f t="shared" si="12"/>
        <v>242</v>
      </c>
      <c r="F59" s="46">
        <f t="shared" si="13"/>
        <v>242</v>
      </c>
      <c r="G59" s="46">
        <f t="shared" si="9"/>
        <v>242</v>
      </c>
      <c r="H59" s="46">
        <f t="shared" si="9"/>
        <v>242</v>
      </c>
      <c r="I59" s="46">
        <f t="shared" si="9"/>
        <v>242</v>
      </c>
      <c r="J59" s="46">
        <f t="shared" si="9"/>
        <v>242</v>
      </c>
      <c r="K59" s="46">
        <f t="shared" si="9"/>
        <v>242</v>
      </c>
      <c r="L59" s="46">
        <f t="shared" si="9"/>
        <v>242</v>
      </c>
      <c r="M59" s="46">
        <f t="shared" si="9"/>
        <v>242</v>
      </c>
      <c r="N59" s="46">
        <f t="shared" si="9"/>
        <v>242</v>
      </c>
      <c r="O59" s="46">
        <f t="shared" si="9"/>
        <v>242</v>
      </c>
      <c r="P59" s="46">
        <f t="shared" si="9"/>
        <v>242</v>
      </c>
      <c r="Q59" s="46">
        <f t="shared" si="9"/>
        <v>242</v>
      </c>
      <c r="R59" s="46">
        <f t="shared" si="9"/>
        <v>242</v>
      </c>
      <c r="S59" s="46">
        <f t="shared" si="9"/>
        <v>242</v>
      </c>
      <c r="T59" s="46">
        <f t="shared" si="9"/>
        <v>242</v>
      </c>
      <c r="U59" s="46">
        <f t="shared" si="9"/>
        <v>242</v>
      </c>
      <c r="V59" s="46">
        <f t="shared" si="9"/>
        <v>242</v>
      </c>
      <c r="W59" s="46">
        <f t="shared" si="9"/>
        <v>242</v>
      </c>
      <c r="X59" s="46">
        <f t="shared" si="9"/>
        <v>242</v>
      </c>
      <c r="Y59" s="46">
        <f t="shared" si="9"/>
        <v>242</v>
      </c>
      <c r="Z59" s="46">
        <f t="shared" si="9"/>
        <v>242</v>
      </c>
      <c r="AA59" s="46">
        <f t="shared" si="9"/>
        <v>242</v>
      </c>
      <c r="AB59" s="46">
        <f t="shared" si="9"/>
        <v>242</v>
      </c>
      <c r="AC59" s="46">
        <f t="shared" si="9"/>
        <v>242</v>
      </c>
      <c r="AD59" s="46">
        <f t="shared" si="9"/>
        <v>242</v>
      </c>
      <c r="AE59" s="46">
        <f t="shared" si="9"/>
        <v>242</v>
      </c>
      <c r="AF59" s="46">
        <f t="shared" si="9"/>
        <v>242</v>
      </c>
      <c r="AG59" s="46">
        <f t="shared" si="9"/>
        <v>242</v>
      </c>
      <c r="AH59" s="46">
        <f t="shared" si="9"/>
        <v>242</v>
      </c>
      <c r="AI59" s="46">
        <f t="shared" si="9"/>
        <v>242</v>
      </c>
      <c r="AJ59" s="46">
        <f t="shared" si="9"/>
        <v>242</v>
      </c>
      <c r="AK59" s="46">
        <f t="shared" si="9"/>
        <v>242</v>
      </c>
      <c r="AL59" s="46">
        <f t="shared" si="9"/>
        <v>242</v>
      </c>
      <c r="AM59" s="46">
        <f t="shared" si="9"/>
        <v>242</v>
      </c>
    </row>
    <row r="60" spans="2:39" x14ac:dyDescent="0.25">
      <c r="B60" t="str">
        <f t="shared" si="10"/>
        <v xml:space="preserve">    - consulenze tecnico-produttive</v>
      </c>
      <c r="C60" s="42">
        <v>30</v>
      </c>
      <c r="D60" s="46">
        <f t="shared" si="11"/>
        <v>363</v>
      </c>
      <c r="E60" s="46">
        <f t="shared" si="12"/>
        <v>363</v>
      </c>
      <c r="F60" s="46">
        <f t="shared" si="13"/>
        <v>363</v>
      </c>
      <c r="G60" s="46">
        <f t="shared" si="9"/>
        <v>363</v>
      </c>
      <c r="H60" s="46">
        <f t="shared" si="9"/>
        <v>363</v>
      </c>
      <c r="I60" s="46">
        <f t="shared" si="9"/>
        <v>363</v>
      </c>
      <c r="J60" s="46">
        <f t="shared" si="9"/>
        <v>363</v>
      </c>
      <c r="K60" s="46">
        <f t="shared" si="9"/>
        <v>363</v>
      </c>
      <c r="L60" s="46">
        <f t="shared" si="9"/>
        <v>363</v>
      </c>
      <c r="M60" s="46">
        <f t="shared" si="9"/>
        <v>363</v>
      </c>
      <c r="N60" s="46">
        <f t="shared" si="9"/>
        <v>363</v>
      </c>
      <c r="O60" s="46">
        <f t="shared" si="9"/>
        <v>363</v>
      </c>
      <c r="P60" s="46">
        <f t="shared" si="9"/>
        <v>363</v>
      </c>
      <c r="Q60" s="46">
        <f t="shared" si="9"/>
        <v>363</v>
      </c>
      <c r="R60" s="46">
        <f t="shared" si="9"/>
        <v>363</v>
      </c>
      <c r="S60" s="46">
        <f t="shared" si="9"/>
        <v>363</v>
      </c>
      <c r="T60" s="46">
        <f t="shared" si="9"/>
        <v>363</v>
      </c>
      <c r="U60" s="46">
        <f t="shared" si="9"/>
        <v>363</v>
      </c>
      <c r="V60" s="46">
        <f t="shared" si="9"/>
        <v>363</v>
      </c>
      <c r="W60" s="46">
        <f t="shared" si="9"/>
        <v>363</v>
      </c>
      <c r="X60" s="46">
        <f t="shared" si="9"/>
        <v>363</v>
      </c>
      <c r="Y60" s="46">
        <f t="shared" si="9"/>
        <v>363</v>
      </c>
      <c r="Z60" s="46">
        <f t="shared" si="9"/>
        <v>363</v>
      </c>
      <c r="AA60" s="46">
        <f t="shared" si="9"/>
        <v>363</v>
      </c>
      <c r="AB60" s="46">
        <f t="shared" si="9"/>
        <v>363</v>
      </c>
      <c r="AC60" s="46">
        <f t="shared" si="9"/>
        <v>363</v>
      </c>
      <c r="AD60" s="46">
        <f t="shared" si="9"/>
        <v>363</v>
      </c>
      <c r="AE60" s="46">
        <f t="shared" si="9"/>
        <v>363</v>
      </c>
      <c r="AF60" s="46">
        <f t="shared" si="9"/>
        <v>363</v>
      </c>
      <c r="AG60" s="46">
        <f t="shared" si="9"/>
        <v>363</v>
      </c>
      <c r="AH60" s="46">
        <f t="shared" si="9"/>
        <v>363</v>
      </c>
      <c r="AI60" s="46">
        <f t="shared" si="9"/>
        <v>363</v>
      </c>
      <c r="AJ60" s="46">
        <f t="shared" si="9"/>
        <v>363</v>
      </c>
      <c r="AK60" s="46">
        <f t="shared" si="9"/>
        <v>363</v>
      </c>
      <c r="AL60" s="46">
        <f t="shared" si="9"/>
        <v>363</v>
      </c>
      <c r="AM60" s="46">
        <f t="shared" si="9"/>
        <v>363</v>
      </c>
    </row>
    <row r="61" spans="2:39" x14ac:dyDescent="0.25">
      <c r="B61" t="str">
        <f t="shared" si="10"/>
        <v xml:space="preserve">    - manutenzioni industriali</v>
      </c>
      <c r="C61" s="42">
        <v>0</v>
      </c>
      <c r="D61" s="46">
        <f t="shared" si="11"/>
        <v>0</v>
      </c>
      <c r="E61" s="46">
        <f t="shared" si="12"/>
        <v>0</v>
      </c>
      <c r="F61" s="46">
        <f t="shared" si="13"/>
        <v>0</v>
      </c>
      <c r="G61" s="46">
        <f t="shared" si="9"/>
        <v>0</v>
      </c>
      <c r="H61" s="46">
        <f t="shared" si="9"/>
        <v>0</v>
      </c>
      <c r="I61" s="46">
        <f t="shared" si="9"/>
        <v>0</v>
      </c>
      <c r="J61" s="46">
        <f t="shared" si="9"/>
        <v>0</v>
      </c>
      <c r="K61" s="46">
        <f t="shared" si="9"/>
        <v>0</v>
      </c>
      <c r="L61" s="46">
        <f t="shared" si="9"/>
        <v>0</v>
      </c>
      <c r="M61" s="46">
        <f t="shared" si="9"/>
        <v>0</v>
      </c>
      <c r="N61" s="46">
        <f t="shared" si="9"/>
        <v>0</v>
      </c>
      <c r="O61" s="46">
        <f t="shared" si="9"/>
        <v>0</v>
      </c>
      <c r="P61" s="46">
        <f t="shared" si="9"/>
        <v>0</v>
      </c>
      <c r="Q61" s="46">
        <f t="shared" si="9"/>
        <v>0</v>
      </c>
      <c r="R61" s="46">
        <f t="shared" si="9"/>
        <v>0</v>
      </c>
      <c r="S61" s="46">
        <f t="shared" si="9"/>
        <v>0</v>
      </c>
      <c r="T61" s="46">
        <f t="shared" si="9"/>
        <v>0</v>
      </c>
      <c r="U61" s="46">
        <f t="shared" si="9"/>
        <v>0</v>
      </c>
      <c r="V61" s="46">
        <f t="shared" si="9"/>
        <v>0</v>
      </c>
      <c r="W61" s="46">
        <f t="shared" si="9"/>
        <v>0</v>
      </c>
      <c r="X61" s="46">
        <f t="shared" si="9"/>
        <v>0</v>
      </c>
      <c r="Y61" s="46">
        <f t="shared" si="9"/>
        <v>0</v>
      </c>
      <c r="Z61" s="46">
        <f t="shared" si="9"/>
        <v>0</v>
      </c>
      <c r="AA61" s="46">
        <f t="shared" si="9"/>
        <v>0</v>
      </c>
      <c r="AB61" s="46">
        <f t="shared" si="9"/>
        <v>0</v>
      </c>
      <c r="AC61" s="46">
        <f t="shared" si="9"/>
        <v>0</v>
      </c>
      <c r="AD61" s="46">
        <f t="shared" si="9"/>
        <v>0</v>
      </c>
      <c r="AE61" s="46">
        <f t="shared" ref="AE61:AE75" si="14">+IF($C61=0,0,IF($C61=30,(AE11+AE36),IF($C61=60,(SUM(AD11:AE11)+SUM(AD36:AE36)),(SUM(AC11:AE11)+SUM(AC36:AE36)))))</f>
        <v>0</v>
      </c>
      <c r="AF61" s="46">
        <f t="shared" ref="AF61:AF75" si="15">+IF($C61=0,0,IF($C61=30,(AF11+AF36),IF($C61=60,(SUM(AE11:AF11)+SUM(AE36:AF36)),(SUM(AD11:AF11)+SUM(AD36:AF36)))))</f>
        <v>0</v>
      </c>
      <c r="AG61" s="46">
        <f t="shared" ref="AG61:AG75" si="16">+IF($C61=0,0,IF($C61=30,(AG11+AG36),IF($C61=60,(SUM(AF11:AG11)+SUM(AF36:AG36)),(SUM(AE11:AG11)+SUM(AE36:AG36)))))</f>
        <v>0</v>
      </c>
      <c r="AH61" s="46">
        <f t="shared" ref="AH61:AH75" si="17">+IF($C61=0,0,IF($C61=30,(AH11+AH36),IF($C61=60,(SUM(AG11:AH11)+SUM(AG36:AH36)),(SUM(AF11:AH11)+SUM(AF36:AH36)))))</f>
        <v>0</v>
      </c>
      <c r="AI61" s="46">
        <f t="shared" ref="AI61:AI75" si="18">+IF($C61=0,0,IF($C61=30,(AI11+AI36),IF($C61=60,(SUM(AH11:AI11)+SUM(AH36:AI36)),(SUM(AG11:AI11)+SUM(AG36:AI36)))))</f>
        <v>0</v>
      </c>
      <c r="AJ61" s="46">
        <f t="shared" ref="AJ61:AJ75" si="19">+IF($C61=0,0,IF($C61=30,(AJ11+AJ36),IF($C61=60,(SUM(AI11:AJ11)+SUM(AI36:AJ36)),(SUM(AH11:AJ11)+SUM(AH36:AJ36)))))</f>
        <v>0</v>
      </c>
      <c r="AK61" s="46">
        <f t="shared" ref="AK61:AK75" si="20">+IF($C61=0,0,IF($C61=30,(AK11+AK36),IF($C61=60,(SUM(AJ11:AK11)+SUM(AJ36:AK36)),(SUM(AI11:AK11)+SUM(AI36:AK36)))))</f>
        <v>0</v>
      </c>
      <c r="AL61" s="46">
        <f t="shared" ref="AL61:AL75" si="21">+IF($C61=0,0,IF($C61=30,(AL11+AL36),IF($C61=60,(SUM(AK11:AL11)+SUM(AK36:AL36)),(SUM(AJ11:AL11)+SUM(AJ36:AL36)))))</f>
        <v>0</v>
      </c>
      <c r="AM61" s="46">
        <f t="shared" ref="AM61:AM75" si="22">+IF($C61=0,0,IF($C61=30,(AM11+AM36),IF($C61=60,(SUM(AL11:AM11)+SUM(AL36:AM36)),(SUM(AK11:AM11)+SUM(AK36:AM36)))))</f>
        <v>0</v>
      </c>
    </row>
    <row r="62" spans="2:39" x14ac:dyDescent="0.25">
      <c r="B62" t="str">
        <f t="shared" si="10"/>
        <v xml:space="preserve">    - servizi vari</v>
      </c>
      <c r="C62" s="42">
        <v>0</v>
      </c>
      <c r="D62" s="46">
        <f t="shared" si="11"/>
        <v>0</v>
      </c>
      <c r="E62" s="46">
        <f t="shared" si="12"/>
        <v>0</v>
      </c>
      <c r="F62" s="46">
        <f t="shared" si="13"/>
        <v>0</v>
      </c>
      <c r="G62" s="46">
        <f t="shared" ref="G62:G75" si="23">+IF($C62=0,0,IF($C62=30,(G12+G37),IF($C62=60,(SUM(F12:G12)+SUM(F37:G37)),(SUM(E12:G12)+SUM(E37:G37)))))</f>
        <v>0</v>
      </c>
      <c r="H62" s="46">
        <f t="shared" ref="H62:H75" si="24">+IF($C62=0,0,IF($C62=30,(H12+H37),IF($C62=60,(SUM(G12:H12)+SUM(G37:H37)),(SUM(F12:H12)+SUM(F37:H37)))))</f>
        <v>0</v>
      </c>
      <c r="I62" s="46">
        <f t="shared" ref="I62:I75" si="25">+IF($C62=0,0,IF($C62=30,(I12+I37),IF($C62=60,(SUM(H12:I12)+SUM(H37:I37)),(SUM(G12:I12)+SUM(G37:I37)))))</f>
        <v>0</v>
      </c>
      <c r="J62" s="46">
        <f t="shared" ref="J62:J75" si="26">+IF($C62=0,0,IF($C62=30,(J12+J37),IF($C62=60,(SUM(I12:J12)+SUM(I37:J37)),(SUM(H12:J12)+SUM(H37:J37)))))</f>
        <v>0</v>
      </c>
      <c r="K62" s="46">
        <f t="shared" ref="K62:K75" si="27">+IF($C62=0,0,IF($C62=30,(K12+K37),IF($C62=60,(SUM(J12:K12)+SUM(J37:K37)),(SUM(I12:K12)+SUM(I37:K37)))))</f>
        <v>0</v>
      </c>
      <c r="L62" s="46">
        <f t="shared" ref="L62:L75" si="28">+IF($C62=0,0,IF($C62=30,(L12+L37),IF($C62=60,(SUM(K12:L12)+SUM(K37:L37)),(SUM(J12:L12)+SUM(J37:L37)))))</f>
        <v>0</v>
      </c>
      <c r="M62" s="46">
        <f t="shared" ref="M62:M75" si="29">+IF($C62=0,0,IF($C62=30,(M12+M37),IF($C62=60,(SUM(L12:M12)+SUM(L37:M37)),(SUM(K12:M12)+SUM(K37:M37)))))</f>
        <v>0</v>
      </c>
      <c r="N62" s="46">
        <f t="shared" ref="N62:N75" si="30">+IF($C62=0,0,IF($C62=30,(N12+N37),IF($C62=60,(SUM(M12:N12)+SUM(M37:N37)),(SUM(L12:N12)+SUM(L37:N37)))))</f>
        <v>0</v>
      </c>
      <c r="O62" s="46">
        <f t="shared" ref="O62:O75" si="31">+IF($C62=0,0,IF($C62=30,(O12+O37),IF($C62=60,(SUM(N12:O12)+SUM(N37:O37)),(SUM(M12:O12)+SUM(M37:O37)))))</f>
        <v>0</v>
      </c>
      <c r="P62" s="46">
        <f t="shared" ref="P62:P75" si="32">+IF($C62=0,0,IF($C62=30,(P12+P37),IF($C62=60,(SUM(O12:P12)+SUM(O37:P37)),(SUM(N12:P12)+SUM(N37:P37)))))</f>
        <v>0</v>
      </c>
      <c r="Q62" s="46">
        <f t="shared" ref="Q62:Q75" si="33">+IF($C62=0,0,IF($C62=30,(Q12+Q37),IF($C62=60,(SUM(P12:Q12)+SUM(P37:Q37)),(SUM(O12:Q12)+SUM(O37:Q37)))))</f>
        <v>0</v>
      </c>
      <c r="R62" s="46">
        <f t="shared" ref="R62:R75" si="34">+IF($C62=0,0,IF($C62=30,(R12+R37),IF($C62=60,(SUM(Q12:R12)+SUM(Q37:R37)),(SUM(P12:R12)+SUM(P37:R37)))))</f>
        <v>0</v>
      </c>
      <c r="S62" s="46">
        <f t="shared" ref="S62:S75" si="35">+IF($C62=0,0,IF($C62=30,(S12+S37),IF($C62=60,(SUM(R12:S12)+SUM(R37:S37)),(SUM(Q12:S12)+SUM(Q37:S37)))))</f>
        <v>0</v>
      </c>
      <c r="T62" s="46">
        <f t="shared" ref="T62:T75" si="36">+IF($C62=0,0,IF($C62=30,(T12+T37),IF($C62=60,(SUM(S12:T12)+SUM(S37:T37)),(SUM(R12:T12)+SUM(R37:T37)))))</f>
        <v>0</v>
      </c>
      <c r="U62" s="46">
        <f t="shared" ref="U62:U75" si="37">+IF($C62=0,0,IF($C62=30,(U12+U37),IF($C62=60,(SUM(T12:U12)+SUM(T37:U37)),(SUM(S12:U12)+SUM(S37:U37)))))</f>
        <v>0</v>
      </c>
      <c r="V62" s="46">
        <f t="shared" ref="V62:V75" si="38">+IF($C62=0,0,IF($C62=30,(V12+V37),IF($C62=60,(SUM(U12:V12)+SUM(U37:V37)),(SUM(T12:V12)+SUM(T37:V37)))))</f>
        <v>0</v>
      </c>
      <c r="W62" s="46">
        <f t="shared" ref="W62:W75" si="39">+IF($C62=0,0,IF($C62=30,(W12+W37),IF($C62=60,(SUM(V12:W12)+SUM(V37:W37)),(SUM(U12:W12)+SUM(U37:W37)))))</f>
        <v>0</v>
      </c>
      <c r="X62" s="46">
        <f t="shared" ref="X62:X75" si="40">+IF($C62=0,0,IF($C62=30,(X12+X37),IF($C62=60,(SUM(W12:X12)+SUM(W37:X37)),(SUM(V12:X12)+SUM(V37:X37)))))</f>
        <v>0</v>
      </c>
      <c r="Y62" s="46">
        <f t="shared" ref="Y62:Y75" si="41">+IF($C62=0,0,IF($C62=30,(Y12+Y37),IF($C62=60,(SUM(X12:Y12)+SUM(X37:Y37)),(SUM(W12:Y12)+SUM(W37:Y37)))))</f>
        <v>0</v>
      </c>
      <c r="Z62" s="46">
        <f t="shared" ref="Z62:Z75" si="42">+IF($C62=0,0,IF($C62=30,(Z12+Z37),IF($C62=60,(SUM(Y12:Z12)+SUM(Y37:Z37)),(SUM(X12:Z12)+SUM(X37:Z37)))))</f>
        <v>0</v>
      </c>
      <c r="AA62" s="46">
        <f t="shared" ref="AA62:AA75" si="43">+IF($C62=0,0,IF($C62=30,(AA12+AA37),IF($C62=60,(SUM(Z12:AA12)+SUM(Z37:AA37)),(SUM(Y12:AA12)+SUM(Y37:AA37)))))</f>
        <v>0</v>
      </c>
      <c r="AB62" s="46">
        <f t="shared" ref="AB62:AB75" si="44">+IF($C62=0,0,IF($C62=30,(AB12+AB37),IF($C62=60,(SUM(AA12:AB12)+SUM(AA37:AB37)),(SUM(Z12:AB12)+SUM(Z37:AB37)))))</f>
        <v>0</v>
      </c>
      <c r="AC62" s="46">
        <f t="shared" ref="AC62:AC75" si="45">+IF($C62=0,0,IF($C62=30,(AC12+AC37),IF($C62=60,(SUM(AB12:AC12)+SUM(AB37:AC37)),(SUM(AA12:AC12)+SUM(AA37:AC37)))))</f>
        <v>0</v>
      </c>
      <c r="AD62" s="46">
        <f t="shared" ref="AD62:AD75" si="46">+IF($C62=0,0,IF($C62=30,(AD12+AD37),IF($C62=60,(SUM(AC12:AD12)+SUM(AC37:AD37)),(SUM(AB12:AD12)+SUM(AB37:AD37)))))</f>
        <v>0</v>
      </c>
      <c r="AE62" s="46">
        <f t="shared" si="14"/>
        <v>0</v>
      </c>
      <c r="AF62" s="46">
        <f t="shared" si="15"/>
        <v>0</v>
      </c>
      <c r="AG62" s="46">
        <f t="shared" si="16"/>
        <v>0</v>
      </c>
      <c r="AH62" s="46">
        <f t="shared" si="17"/>
        <v>0</v>
      </c>
      <c r="AI62" s="46">
        <f t="shared" si="18"/>
        <v>0</v>
      </c>
      <c r="AJ62" s="46">
        <f t="shared" si="19"/>
        <v>0</v>
      </c>
      <c r="AK62" s="46">
        <f t="shared" si="20"/>
        <v>0</v>
      </c>
      <c r="AL62" s="46">
        <f t="shared" si="21"/>
        <v>0</v>
      </c>
      <c r="AM62" s="46">
        <f t="shared" si="22"/>
        <v>0</v>
      </c>
    </row>
    <row r="63" spans="2:39" x14ac:dyDescent="0.25">
      <c r="B63" t="str">
        <f t="shared" si="10"/>
        <v xml:space="preserve">    - canoni </v>
      </c>
      <c r="C63" s="42">
        <v>30</v>
      </c>
      <c r="D63" s="46">
        <f t="shared" si="11"/>
        <v>363</v>
      </c>
      <c r="E63" s="46">
        <f t="shared" si="12"/>
        <v>363</v>
      </c>
      <c r="F63" s="46">
        <f t="shared" si="13"/>
        <v>363</v>
      </c>
      <c r="G63" s="46">
        <f t="shared" si="23"/>
        <v>363</v>
      </c>
      <c r="H63" s="46">
        <f t="shared" si="24"/>
        <v>363</v>
      </c>
      <c r="I63" s="46">
        <f t="shared" si="25"/>
        <v>363</v>
      </c>
      <c r="J63" s="46">
        <f t="shared" si="26"/>
        <v>363</v>
      </c>
      <c r="K63" s="46">
        <f t="shared" si="27"/>
        <v>363</v>
      </c>
      <c r="L63" s="46">
        <f t="shared" si="28"/>
        <v>363</v>
      </c>
      <c r="M63" s="46">
        <f t="shared" si="29"/>
        <v>363</v>
      </c>
      <c r="N63" s="46">
        <f t="shared" si="30"/>
        <v>363</v>
      </c>
      <c r="O63" s="46">
        <f t="shared" si="31"/>
        <v>363</v>
      </c>
      <c r="P63" s="46">
        <f t="shared" si="32"/>
        <v>363</v>
      </c>
      <c r="Q63" s="46">
        <f t="shared" si="33"/>
        <v>363</v>
      </c>
      <c r="R63" s="46">
        <f t="shared" si="34"/>
        <v>363</v>
      </c>
      <c r="S63" s="46">
        <f t="shared" si="35"/>
        <v>363</v>
      </c>
      <c r="T63" s="46">
        <f t="shared" si="36"/>
        <v>363</v>
      </c>
      <c r="U63" s="46">
        <f t="shared" si="37"/>
        <v>363</v>
      </c>
      <c r="V63" s="46">
        <f t="shared" si="38"/>
        <v>363</v>
      </c>
      <c r="W63" s="46">
        <f t="shared" si="39"/>
        <v>363</v>
      </c>
      <c r="X63" s="46">
        <f t="shared" si="40"/>
        <v>363</v>
      </c>
      <c r="Y63" s="46">
        <f t="shared" si="41"/>
        <v>363</v>
      </c>
      <c r="Z63" s="46">
        <f t="shared" si="42"/>
        <v>363</v>
      </c>
      <c r="AA63" s="46">
        <f t="shared" si="43"/>
        <v>363</v>
      </c>
      <c r="AB63" s="46">
        <f t="shared" si="44"/>
        <v>363</v>
      </c>
      <c r="AC63" s="46">
        <f t="shared" si="45"/>
        <v>363</v>
      </c>
      <c r="AD63" s="46">
        <f t="shared" si="46"/>
        <v>363</v>
      </c>
      <c r="AE63" s="46">
        <f t="shared" si="14"/>
        <v>363</v>
      </c>
      <c r="AF63" s="46">
        <f t="shared" si="15"/>
        <v>363</v>
      </c>
      <c r="AG63" s="46">
        <f t="shared" si="16"/>
        <v>363</v>
      </c>
      <c r="AH63" s="46">
        <f t="shared" si="17"/>
        <v>363</v>
      </c>
      <c r="AI63" s="46">
        <f t="shared" si="18"/>
        <v>363</v>
      </c>
      <c r="AJ63" s="46">
        <f t="shared" si="19"/>
        <v>363</v>
      </c>
      <c r="AK63" s="46">
        <f t="shared" si="20"/>
        <v>363</v>
      </c>
      <c r="AL63" s="46">
        <f t="shared" si="21"/>
        <v>363</v>
      </c>
      <c r="AM63" s="46">
        <f t="shared" si="22"/>
        <v>363</v>
      </c>
    </row>
    <row r="64" spans="2:39" x14ac:dyDescent="0.25">
      <c r="B64" t="str">
        <f t="shared" si="10"/>
        <v xml:space="preserve">    - spese di trasporto</v>
      </c>
      <c r="C64" s="42">
        <v>30</v>
      </c>
      <c r="D64" s="46">
        <f t="shared" si="11"/>
        <v>363</v>
      </c>
      <c r="E64" s="46">
        <f t="shared" si="12"/>
        <v>363</v>
      </c>
      <c r="F64" s="46">
        <f t="shared" si="13"/>
        <v>363</v>
      </c>
      <c r="G64" s="46">
        <f t="shared" si="23"/>
        <v>363</v>
      </c>
      <c r="H64" s="46">
        <f t="shared" si="24"/>
        <v>363</v>
      </c>
      <c r="I64" s="46">
        <f t="shared" si="25"/>
        <v>363</v>
      </c>
      <c r="J64" s="46">
        <f t="shared" si="26"/>
        <v>363</v>
      </c>
      <c r="K64" s="46">
        <f t="shared" si="27"/>
        <v>363</v>
      </c>
      <c r="L64" s="46">
        <f t="shared" si="28"/>
        <v>363</v>
      </c>
      <c r="M64" s="46">
        <f t="shared" si="29"/>
        <v>363</v>
      </c>
      <c r="N64" s="46">
        <f t="shared" si="30"/>
        <v>363</v>
      </c>
      <c r="O64" s="46">
        <f t="shared" si="31"/>
        <v>363</v>
      </c>
      <c r="P64" s="46">
        <f t="shared" si="32"/>
        <v>363</v>
      </c>
      <c r="Q64" s="46">
        <f t="shared" si="33"/>
        <v>363</v>
      </c>
      <c r="R64" s="46">
        <f t="shared" si="34"/>
        <v>363</v>
      </c>
      <c r="S64" s="46">
        <f t="shared" si="35"/>
        <v>363</v>
      </c>
      <c r="T64" s="46">
        <f t="shared" si="36"/>
        <v>363</v>
      </c>
      <c r="U64" s="46">
        <f t="shared" si="37"/>
        <v>363</v>
      </c>
      <c r="V64" s="46">
        <f t="shared" si="38"/>
        <v>363</v>
      </c>
      <c r="W64" s="46">
        <f t="shared" si="39"/>
        <v>363</v>
      </c>
      <c r="X64" s="46">
        <f t="shared" si="40"/>
        <v>363</v>
      </c>
      <c r="Y64" s="46">
        <f t="shared" si="41"/>
        <v>363</v>
      </c>
      <c r="Z64" s="46">
        <f t="shared" si="42"/>
        <v>363</v>
      </c>
      <c r="AA64" s="46">
        <f t="shared" si="43"/>
        <v>363</v>
      </c>
      <c r="AB64" s="46">
        <f t="shared" si="44"/>
        <v>363</v>
      </c>
      <c r="AC64" s="46">
        <f t="shared" si="45"/>
        <v>363</v>
      </c>
      <c r="AD64" s="46">
        <f t="shared" si="46"/>
        <v>363</v>
      </c>
      <c r="AE64" s="46">
        <f t="shared" si="14"/>
        <v>363</v>
      </c>
      <c r="AF64" s="46">
        <f t="shared" si="15"/>
        <v>363</v>
      </c>
      <c r="AG64" s="46">
        <f t="shared" si="16"/>
        <v>363</v>
      </c>
      <c r="AH64" s="46">
        <f t="shared" si="17"/>
        <v>363</v>
      </c>
      <c r="AI64" s="46">
        <f t="shared" si="18"/>
        <v>363</v>
      </c>
      <c r="AJ64" s="46">
        <f t="shared" si="19"/>
        <v>363</v>
      </c>
      <c r="AK64" s="46">
        <f t="shared" si="20"/>
        <v>363</v>
      </c>
      <c r="AL64" s="46">
        <f t="shared" si="21"/>
        <v>363</v>
      </c>
      <c r="AM64" s="46">
        <f t="shared" si="22"/>
        <v>363</v>
      </c>
    </row>
    <row r="65" spans="2:39" x14ac:dyDescent="0.25">
      <c r="B65" t="str">
        <f t="shared" si="10"/>
        <v xml:space="preserve">    - spese varie</v>
      </c>
      <c r="C65" s="42">
        <v>30</v>
      </c>
      <c r="D65" s="46">
        <f t="shared" si="11"/>
        <v>330</v>
      </c>
      <c r="E65" s="46">
        <f t="shared" si="12"/>
        <v>330</v>
      </c>
      <c r="F65" s="46">
        <f t="shared" si="13"/>
        <v>330</v>
      </c>
      <c r="G65" s="46">
        <f t="shared" si="23"/>
        <v>330</v>
      </c>
      <c r="H65" s="46">
        <f t="shared" si="24"/>
        <v>330</v>
      </c>
      <c r="I65" s="46">
        <f t="shared" si="25"/>
        <v>330</v>
      </c>
      <c r="J65" s="46">
        <f t="shared" si="26"/>
        <v>330</v>
      </c>
      <c r="K65" s="46">
        <f t="shared" si="27"/>
        <v>330</v>
      </c>
      <c r="L65" s="46">
        <f t="shared" si="28"/>
        <v>330</v>
      </c>
      <c r="M65" s="46">
        <f t="shared" si="29"/>
        <v>330</v>
      </c>
      <c r="N65" s="46">
        <f t="shared" si="30"/>
        <v>330</v>
      </c>
      <c r="O65" s="46">
        <f t="shared" si="31"/>
        <v>330</v>
      </c>
      <c r="P65" s="46">
        <f t="shared" si="32"/>
        <v>330</v>
      </c>
      <c r="Q65" s="46">
        <f t="shared" si="33"/>
        <v>330</v>
      </c>
      <c r="R65" s="46">
        <f t="shared" si="34"/>
        <v>330</v>
      </c>
      <c r="S65" s="46">
        <f t="shared" si="35"/>
        <v>330</v>
      </c>
      <c r="T65" s="46">
        <f t="shared" si="36"/>
        <v>330</v>
      </c>
      <c r="U65" s="46">
        <f t="shared" si="37"/>
        <v>330</v>
      </c>
      <c r="V65" s="46">
        <f t="shared" si="38"/>
        <v>330</v>
      </c>
      <c r="W65" s="46">
        <f t="shared" si="39"/>
        <v>330</v>
      </c>
      <c r="X65" s="46">
        <f t="shared" si="40"/>
        <v>330</v>
      </c>
      <c r="Y65" s="46">
        <f t="shared" si="41"/>
        <v>330</v>
      </c>
      <c r="Z65" s="46">
        <f t="shared" si="42"/>
        <v>330</v>
      </c>
      <c r="AA65" s="46">
        <f t="shared" si="43"/>
        <v>330</v>
      </c>
      <c r="AB65" s="46">
        <f t="shared" si="44"/>
        <v>330</v>
      </c>
      <c r="AC65" s="46">
        <f t="shared" si="45"/>
        <v>330</v>
      </c>
      <c r="AD65" s="46">
        <f t="shared" si="46"/>
        <v>330</v>
      </c>
      <c r="AE65" s="46">
        <f t="shared" si="14"/>
        <v>330</v>
      </c>
      <c r="AF65" s="46">
        <f t="shared" si="15"/>
        <v>330</v>
      </c>
      <c r="AG65" s="46">
        <f t="shared" si="16"/>
        <v>330</v>
      </c>
      <c r="AH65" s="46">
        <f t="shared" si="17"/>
        <v>330</v>
      </c>
      <c r="AI65" s="46">
        <f t="shared" si="18"/>
        <v>330</v>
      </c>
      <c r="AJ65" s="46">
        <f t="shared" si="19"/>
        <v>330</v>
      </c>
      <c r="AK65" s="46">
        <f t="shared" si="20"/>
        <v>330</v>
      </c>
      <c r="AL65" s="46">
        <f t="shared" si="21"/>
        <v>330</v>
      </c>
      <c r="AM65" s="46">
        <f t="shared" si="22"/>
        <v>330</v>
      </c>
    </row>
    <row r="66" spans="2:39" x14ac:dyDescent="0.25">
      <c r="B66" t="str">
        <f t="shared" si="10"/>
        <v xml:space="preserve">    - royalties</v>
      </c>
      <c r="C66" s="42">
        <v>90</v>
      </c>
      <c r="D66" s="46">
        <f t="shared" si="11"/>
        <v>363</v>
      </c>
      <c r="E66" s="46">
        <f t="shared" si="12"/>
        <v>726</v>
      </c>
      <c r="F66" s="46">
        <f t="shared" si="13"/>
        <v>1089</v>
      </c>
      <c r="G66" s="46">
        <f t="shared" si="23"/>
        <v>1089</v>
      </c>
      <c r="H66" s="46">
        <f t="shared" si="24"/>
        <v>1089</v>
      </c>
      <c r="I66" s="46">
        <f t="shared" si="25"/>
        <v>1089</v>
      </c>
      <c r="J66" s="46">
        <f t="shared" si="26"/>
        <v>1089</v>
      </c>
      <c r="K66" s="46">
        <f t="shared" si="27"/>
        <v>1089</v>
      </c>
      <c r="L66" s="46">
        <f t="shared" si="28"/>
        <v>1089</v>
      </c>
      <c r="M66" s="46">
        <f t="shared" si="29"/>
        <v>1089</v>
      </c>
      <c r="N66" s="46">
        <f t="shared" si="30"/>
        <v>1089</v>
      </c>
      <c r="O66" s="46">
        <f t="shared" si="31"/>
        <v>1089</v>
      </c>
      <c r="P66" s="46">
        <f t="shared" si="32"/>
        <v>1089</v>
      </c>
      <c r="Q66" s="46">
        <f t="shared" si="33"/>
        <v>1089</v>
      </c>
      <c r="R66" s="46">
        <f t="shared" si="34"/>
        <v>1089</v>
      </c>
      <c r="S66" s="46">
        <f t="shared" si="35"/>
        <v>1089</v>
      </c>
      <c r="T66" s="46">
        <f t="shared" si="36"/>
        <v>1089</v>
      </c>
      <c r="U66" s="46">
        <f t="shared" si="37"/>
        <v>1089</v>
      </c>
      <c r="V66" s="46">
        <f t="shared" si="38"/>
        <v>1089</v>
      </c>
      <c r="W66" s="46">
        <f t="shared" si="39"/>
        <v>1089</v>
      </c>
      <c r="X66" s="46">
        <f t="shared" si="40"/>
        <v>1089</v>
      </c>
      <c r="Y66" s="46">
        <f t="shared" si="41"/>
        <v>1089</v>
      </c>
      <c r="Z66" s="46">
        <f t="shared" si="42"/>
        <v>1089</v>
      </c>
      <c r="AA66" s="46">
        <f t="shared" si="43"/>
        <v>1089</v>
      </c>
      <c r="AB66" s="46">
        <f t="shared" si="44"/>
        <v>1089</v>
      </c>
      <c r="AC66" s="46">
        <f t="shared" si="45"/>
        <v>1089</v>
      </c>
      <c r="AD66" s="46">
        <f t="shared" si="46"/>
        <v>1089</v>
      </c>
      <c r="AE66" s="46">
        <f t="shared" si="14"/>
        <v>1089</v>
      </c>
      <c r="AF66" s="46">
        <f t="shared" si="15"/>
        <v>1089</v>
      </c>
      <c r="AG66" s="46">
        <f t="shared" si="16"/>
        <v>1089</v>
      </c>
      <c r="AH66" s="46">
        <f t="shared" si="17"/>
        <v>1089</v>
      </c>
      <c r="AI66" s="46">
        <f t="shared" si="18"/>
        <v>1089</v>
      </c>
      <c r="AJ66" s="46">
        <f t="shared" si="19"/>
        <v>1089</v>
      </c>
      <c r="AK66" s="46">
        <f t="shared" si="20"/>
        <v>1089</v>
      </c>
      <c r="AL66" s="46">
        <f t="shared" si="21"/>
        <v>1089</v>
      </c>
      <c r="AM66" s="46">
        <f t="shared" si="22"/>
        <v>1089</v>
      </c>
    </row>
    <row r="67" spans="2:39" x14ac:dyDescent="0.25">
      <c r="B67" t="str">
        <f t="shared" si="10"/>
        <v xml:space="preserve">    - consulenze legali, fiscali, notarili, ecc…</v>
      </c>
      <c r="C67" s="42">
        <v>30</v>
      </c>
      <c r="D67" s="46">
        <f t="shared" si="11"/>
        <v>363</v>
      </c>
      <c r="E67" s="46">
        <f t="shared" si="12"/>
        <v>363</v>
      </c>
      <c r="F67" s="46">
        <f t="shared" si="13"/>
        <v>363</v>
      </c>
      <c r="G67" s="46">
        <f t="shared" si="23"/>
        <v>363</v>
      </c>
      <c r="H67" s="46">
        <f t="shared" si="24"/>
        <v>363</v>
      </c>
      <c r="I67" s="46">
        <f t="shared" si="25"/>
        <v>363</v>
      </c>
      <c r="J67" s="46">
        <f t="shared" si="26"/>
        <v>363</v>
      </c>
      <c r="K67" s="46">
        <f t="shared" si="27"/>
        <v>363</v>
      </c>
      <c r="L67" s="46">
        <f t="shared" si="28"/>
        <v>363</v>
      </c>
      <c r="M67" s="46">
        <f t="shared" si="29"/>
        <v>363</v>
      </c>
      <c r="N67" s="46">
        <f t="shared" si="30"/>
        <v>363</v>
      </c>
      <c r="O67" s="46">
        <f t="shared" si="31"/>
        <v>363</v>
      </c>
      <c r="P67" s="46">
        <f t="shared" si="32"/>
        <v>363</v>
      </c>
      <c r="Q67" s="46">
        <f t="shared" si="33"/>
        <v>363</v>
      </c>
      <c r="R67" s="46">
        <f t="shared" si="34"/>
        <v>363</v>
      </c>
      <c r="S67" s="46">
        <f t="shared" si="35"/>
        <v>363</v>
      </c>
      <c r="T67" s="46">
        <f t="shared" si="36"/>
        <v>363</v>
      </c>
      <c r="U67" s="46">
        <f t="shared" si="37"/>
        <v>363</v>
      </c>
      <c r="V67" s="46">
        <f t="shared" si="38"/>
        <v>363</v>
      </c>
      <c r="W67" s="46">
        <f t="shared" si="39"/>
        <v>363</v>
      </c>
      <c r="X67" s="46">
        <f t="shared" si="40"/>
        <v>363</v>
      </c>
      <c r="Y67" s="46">
        <f t="shared" si="41"/>
        <v>363</v>
      </c>
      <c r="Z67" s="46">
        <f t="shared" si="42"/>
        <v>363</v>
      </c>
      <c r="AA67" s="46">
        <f t="shared" si="43"/>
        <v>363</v>
      </c>
      <c r="AB67" s="46">
        <f t="shared" si="44"/>
        <v>363</v>
      </c>
      <c r="AC67" s="46">
        <f t="shared" si="45"/>
        <v>363</v>
      </c>
      <c r="AD67" s="46">
        <f t="shared" si="46"/>
        <v>363</v>
      </c>
      <c r="AE67" s="46">
        <f t="shared" si="14"/>
        <v>363</v>
      </c>
      <c r="AF67" s="46">
        <f t="shared" si="15"/>
        <v>363</v>
      </c>
      <c r="AG67" s="46">
        <f t="shared" si="16"/>
        <v>363</v>
      </c>
      <c r="AH67" s="46">
        <f t="shared" si="17"/>
        <v>363</v>
      </c>
      <c r="AI67" s="46">
        <f t="shared" si="18"/>
        <v>363</v>
      </c>
      <c r="AJ67" s="46">
        <f t="shared" si="19"/>
        <v>363</v>
      </c>
      <c r="AK67" s="46">
        <f t="shared" si="20"/>
        <v>363</v>
      </c>
      <c r="AL67" s="46">
        <f t="shared" si="21"/>
        <v>363</v>
      </c>
      <c r="AM67" s="46">
        <f t="shared" si="22"/>
        <v>363</v>
      </c>
    </row>
    <row r="68" spans="2:39" x14ac:dyDescent="0.25">
      <c r="B68" t="str">
        <f t="shared" si="10"/>
        <v xml:space="preserve">    - compensi amministratori</v>
      </c>
      <c r="C68" s="42">
        <v>30</v>
      </c>
      <c r="D68" s="46">
        <f t="shared" si="11"/>
        <v>200</v>
      </c>
      <c r="E68" s="46">
        <f t="shared" si="12"/>
        <v>200</v>
      </c>
      <c r="F68" s="46">
        <f t="shared" si="13"/>
        <v>200</v>
      </c>
      <c r="G68" s="46">
        <f t="shared" si="23"/>
        <v>200</v>
      </c>
      <c r="H68" s="46">
        <f t="shared" si="24"/>
        <v>200</v>
      </c>
      <c r="I68" s="46">
        <f t="shared" si="25"/>
        <v>200</v>
      </c>
      <c r="J68" s="46">
        <f t="shared" si="26"/>
        <v>200</v>
      </c>
      <c r="K68" s="46">
        <f t="shared" si="27"/>
        <v>200</v>
      </c>
      <c r="L68" s="46">
        <f t="shared" si="28"/>
        <v>200</v>
      </c>
      <c r="M68" s="46">
        <f t="shared" si="29"/>
        <v>200</v>
      </c>
      <c r="N68" s="46">
        <f t="shared" si="30"/>
        <v>200</v>
      </c>
      <c r="O68" s="46">
        <f t="shared" si="31"/>
        <v>200</v>
      </c>
      <c r="P68" s="46">
        <f t="shared" si="32"/>
        <v>200</v>
      </c>
      <c r="Q68" s="46">
        <f t="shared" si="33"/>
        <v>200</v>
      </c>
      <c r="R68" s="46">
        <f t="shared" si="34"/>
        <v>200</v>
      </c>
      <c r="S68" s="46">
        <f t="shared" si="35"/>
        <v>200</v>
      </c>
      <c r="T68" s="46">
        <f t="shared" si="36"/>
        <v>200</v>
      </c>
      <c r="U68" s="46">
        <f t="shared" si="37"/>
        <v>200</v>
      </c>
      <c r="V68" s="46">
        <f t="shared" si="38"/>
        <v>200</v>
      </c>
      <c r="W68" s="46">
        <f t="shared" si="39"/>
        <v>200</v>
      </c>
      <c r="X68" s="46">
        <f t="shared" si="40"/>
        <v>200</v>
      </c>
      <c r="Y68" s="46">
        <f t="shared" si="41"/>
        <v>200</v>
      </c>
      <c r="Z68" s="46">
        <f t="shared" si="42"/>
        <v>200</v>
      </c>
      <c r="AA68" s="46">
        <f t="shared" si="43"/>
        <v>200</v>
      </c>
      <c r="AB68" s="46">
        <f t="shared" si="44"/>
        <v>200</v>
      </c>
      <c r="AC68" s="46">
        <f t="shared" si="45"/>
        <v>200</v>
      </c>
      <c r="AD68" s="46">
        <f t="shared" si="46"/>
        <v>200</v>
      </c>
      <c r="AE68" s="46">
        <f t="shared" si="14"/>
        <v>200</v>
      </c>
      <c r="AF68" s="46">
        <f t="shared" si="15"/>
        <v>200</v>
      </c>
      <c r="AG68" s="46">
        <f t="shared" si="16"/>
        <v>200</v>
      </c>
      <c r="AH68" s="46">
        <f t="shared" si="17"/>
        <v>200</v>
      </c>
      <c r="AI68" s="46">
        <f t="shared" si="18"/>
        <v>200</v>
      </c>
      <c r="AJ68" s="46">
        <f t="shared" si="19"/>
        <v>200</v>
      </c>
      <c r="AK68" s="46">
        <f t="shared" si="20"/>
        <v>200</v>
      </c>
      <c r="AL68" s="46">
        <f t="shared" si="21"/>
        <v>200</v>
      </c>
      <c r="AM68" s="46">
        <f t="shared" si="22"/>
        <v>200</v>
      </c>
    </row>
    <row r="69" spans="2:39" x14ac:dyDescent="0.25">
      <c r="B69" t="str">
        <f t="shared" si="10"/>
        <v xml:space="preserve">    - spese postali</v>
      </c>
      <c r="C69" s="42">
        <v>30</v>
      </c>
      <c r="D69" s="46">
        <f t="shared" si="11"/>
        <v>363</v>
      </c>
      <c r="E69" s="46">
        <f t="shared" si="12"/>
        <v>363</v>
      </c>
      <c r="F69" s="46">
        <f t="shared" si="13"/>
        <v>363</v>
      </c>
      <c r="G69" s="46">
        <f t="shared" si="23"/>
        <v>363</v>
      </c>
      <c r="H69" s="46">
        <f t="shared" si="24"/>
        <v>363</v>
      </c>
      <c r="I69" s="46">
        <f t="shared" si="25"/>
        <v>363</v>
      </c>
      <c r="J69" s="46">
        <f t="shared" si="26"/>
        <v>363</v>
      </c>
      <c r="K69" s="46">
        <f t="shared" si="27"/>
        <v>363</v>
      </c>
      <c r="L69" s="46">
        <f t="shared" si="28"/>
        <v>363</v>
      </c>
      <c r="M69" s="46">
        <f t="shared" si="29"/>
        <v>363</v>
      </c>
      <c r="N69" s="46">
        <f t="shared" si="30"/>
        <v>363</v>
      </c>
      <c r="O69" s="46">
        <f t="shared" si="31"/>
        <v>363</v>
      </c>
      <c r="P69" s="46">
        <f t="shared" si="32"/>
        <v>363</v>
      </c>
      <c r="Q69" s="46">
        <f t="shared" si="33"/>
        <v>363</v>
      </c>
      <c r="R69" s="46">
        <f t="shared" si="34"/>
        <v>363</v>
      </c>
      <c r="S69" s="46">
        <f t="shared" si="35"/>
        <v>363</v>
      </c>
      <c r="T69" s="46">
        <f t="shared" si="36"/>
        <v>363</v>
      </c>
      <c r="U69" s="46">
        <f t="shared" si="37"/>
        <v>363</v>
      </c>
      <c r="V69" s="46">
        <f t="shared" si="38"/>
        <v>363</v>
      </c>
      <c r="W69" s="46">
        <f t="shared" si="39"/>
        <v>363</v>
      </c>
      <c r="X69" s="46">
        <f t="shared" si="40"/>
        <v>363</v>
      </c>
      <c r="Y69" s="46">
        <f t="shared" si="41"/>
        <v>363</v>
      </c>
      <c r="Z69" s="46">
        <f t="shared" si="42"/>
        <v>363</v>
      </c>
      <c r="AA69" s="46">
        <f t="shared" si="43"/>
        <v>363</v>
      </c>
      <c r="AB69" s="46">
        <f t="shared" si="44"/>
        <v>363</v>
      </c>
      <c r="AC69" s="46">
        <f t="shared" si="45"/>
        <v>363</v>
      </c>
      <c r="AD69" s="46">
        <f t="shared" si="46"/>
        <v>363</v>
      </c>
      <c r="AE69" s="46">
        <f t="shared" si="14"/>
        <v>363</v>
      </c>
      <c r="AF69" s="46">
        <f t="shared" si="15"/>
        <v>363</v>
      </c>
      <c r="AG69" s="46">
        <f t="shared" si="16"/>
        <v>363</v>
      </c>
      <c r="AH69" s="46">
        <f t="shared" si="17"/>
        <v>363</v>
      </c>
      <c r="AI69" s="46">
        <f t="shared" si="18"/>
        <v>363</v>
      </c>
      <c r="AJ69" s="46">
        <f t="shared" si="19"/>
        <v>363</v>
      </c>
      <c r="AK69" s="46">
        <f t="shared" si="20"/>
        <v>363</v>
      </c>
      <c r="AL69" s="46">
        <f t="shared" si="21"/>
        <v>363</v>
      </c>
      <c r="AM69" s="46">
        <f t="shared" si="22"/>
        <v>363</v>
      </c>
    </row>
    <row r="70" spans="2:39" x14ac:dyDescent="0.25">
      <c r="B70" t="str">
        <f t="shared" si="10"/>
        <v xml:space="preserve">    - oneri bancari</v>
      </c>
      <c r="C70" s="42">
        <v>30</v>
      </c>
      <c r="D70" s="46">
        <f t="shared" si="11"/>
        <v>300</v>
      </c>
      <c r="E70" s="46">
        <f t="shared" si="12"/>
        <v>300</v>
      </c>
      <c r="F70" s="46">
        <f t="shared" si="13"/>
        <v>300</v>
      </c>
      <c r="G70" s="46">
        <f t="shared" si="23"/>
        <v>300</v>
      </c>
      <c r="H70" s="46">
        <f t="shared" si="24"/>
        <v>300</v>
      </c>
      <c r="I70" s="46">
        <f t="shared" si="25"/>
        <v>300</v>
      </c>
      <c r="J70" s="46">
        <f t="shared" si="26"/>
        <v>300</v>
      </c>
      <c r="K70" s="46">
        <f t="shared" si="27"/>
        <v>300</v>
      </c>
      <c r="L70" s="46">
        <f t="shared" si="28"/>
        <v>300</v>
      </c>
      <c r="M70" s="46">
        <f t="shared" si="29"/>
        <v>300</v>
      </c>
      <c r="N70" s="46">
        <f t="shared" si="30"/>
        <v>300</v>
      </c>
      <c r="O70" s="46">
        <f t="shared" si="31"/>
        <v>300</v>
      </c>
      <c r="P70" s="46">
        <f t="shared" si="32"/>
        <v>300</v>
      </c>
      <c r="Q70" s="46">
        <f t="shared" si="33"/>
        <v>300</v>
      </c>
      <c r="R70" s="46">
        <f t="shared" si="34"/>
        <v>300</v>
      </c>
      <c r="S70" s="46">
        <f t="shared" si="35"/>
        <v>300</v>
      </c>
      <c r="T70" s="46">
        <f t="shared" si="36"/>
        <v>300</v>
      </c>
      <c r="U70" s="46">
        <f t="shared" si="37"/>
        <v>300</v>
      </c>
      <c r="V70" s="46">
        <f t="shared" si="38"/>
        <v>300</v>
      </c>
      <c r="W70" s="46">
        <f t="shared" si="39"/>
        <v>300</v>
      </c>
      <c r="X70" s="46">
        <f t="shared" si="40"/>
        <v>300</v>
      </c>
      <c r="Y70" s="46">
        <f t="shared" si="41"/>
        <v>300</v>
      </c>
      <c r="Z70" s="46">
        <f t="shared" si="42"/>
        <v>300</v>
      </c>
      <c r="AA70" s="46">
        <f t="shared" si="43"/>
        <v>300</v>
      </c>
      <c r="AB70" s="46">
        <f t="shared" si="44"/>
        <v>300</v>
      </c>
      <c r="AC70" s="46">
        <f t="shared" si="45"/>
        <v>300</v>
      </c>
      <c r="AD70" s="46">
        <f t="shared" si="46"/>
        <v>300</v>
      </c>
      <c r="AE70" s="46">
        <f t="shared" si="14"/>
        <v>300</v>
      </c>
      <c r="AF70" s="46">
        <f t="shared" si="15"/>
        <v>300</v>
      </c>
      <c r="AG70" s="46">
        <f t="shared" si="16"/>
        <v>300</v>
      </c>
      <c r="AH70" s="46">
        <f t="shared" si="17"/>
        <v>300</v>
      </c>
      <c r="AI70" s="46">
        <f t="shared" si="18"/>
        <v>300</v>
      </c>
      <c r="AJ70" s="46">
        <f t="shared" si="19"/>
        <v>300</v>
      </c>
      <c r="AK70" s="46">
        <f t="shared" si="20"/>
        <v>300</v>
      </c>
      <c r="AL70" s="46">
        <f t="shared" si="21"/>
        <v>300</v>
      </c>
      <c r="AM70" s="46">
        <f t="shared" si="22"/>
        <v>300</v>
      </c>
    </row>
    <row r="71" spans="2:39" x14ac:dyDescent="0.25">
      <c r="B71" t="str">
        <f t="shared" si="10"/>
        <v xml:space="preserve">    - utenze</v>
      </c>
      <c r="C71" s="42">
        <v>30</v>
      </c>
      <c r="D71" s="46">
        <f t="shared" si="11"/>
        <v>363</v>
      </c>
      <c r="E71" s="46">
        <f t="shared" si="12"/>
        <v>363</v>
      </c>
      <c r="F71" s="46">
        <f t="shared" si="13"/>
        <v>363</v>
      </c>
      <c r="G71" s="46">
        <f t="shared" si="23"/>
        <v>363</v>
      </c>
      <c r="H71" s="46">
        <f t="shared" si="24"/>
        <v>363</v>
      </c>
      <c r="I71" s="46">
        <f t="shared" si="25"/>
        <v>363</v>
      </c>
      <c r="J71" s="46">
        <f t="shared" si="26"/>
        <v>363</v>
      </c>
      <c r="K71" s="46">
        <f t="shared" si="27"/>
        <v>363</v>
      </c>
      <c r="L71" s="46">
        <f t="shared" si="28"/>
        <v>363</v>
      </c>
      <c r="M71" s="46">
        <f t="shared" si="29"/>
        <v>363</v>
      </c>
      <c r="N71" s="46">
        <f t="shared" si="30"/>
        <v>363</v>
      </c>
      <c r="O71" s="46">
        <f t="shared" si="31"/>
        <v>363</v>
      </c>
      <c r="P71" s="46">
        <f t="shared" si="32"/>
        <v>363</v>
      </c>
      <c r="Q71" s="46">
        <f t="shared" si="33"/>
        <v>363</v>
      </c>
      <c r="R71" s="46">
        <f t="shared" si="34"/>
        <v>363</v>
      </c>
      <c r="S71" s="46">
        <f t="shared" si="35"/>
        <v>363</v>
      </c>
      <c r="T71" s="46">
        <f t="shared" si="36"/>
        <v>363</v>
      </c>
      <c r="U71" s="46">
        <f t="shared" si="37"/>
        <v>363</v>
      </c>
      <c r="V71" s="46">
        <f t="shared" si="38"/>
        <v>363</v>
      </c>
      <c r="W71" s="46">
        <f t="shared" si="39"/>
        <v>363</v>
      </c>
      <c r="X71" s="46">
        <f t="shared" si="40"/>
        <v>363</v>
      </c>
      <c r="Y71" s="46">
        <f t="shared" si="41"/>
        <v>363</v>
      </c>
      <c r="Z71" s="46">
        <f t="shared" si="42"/>
        <v>363</v>
      </c>
      <c r="AA71" s="46">
        <f t="shared" si="43"/>
        <v>363</v>
      </c>
      <c r="AB71" s="46">
        <f t="shared" si="44"/>
        <v>363</v>
      </c>
      <c r="AC71" s="46">
        <f t="shared" si="45"/>
        <v>363</v>
      </c>
      <c r="AD71" s="46">
        <f t="shared" si="46"/>
        <v>363</v>
      </c>
      <c r="AE71" s="46">
        <f t="shared" si="14"/>
        <v>363</v>
      </c>
      <c r="AF71" s="46">
        <f t="shared" si="15"/>
        <v>363</v>
      </c>
      <c r="AG71" s="46">
        <f t="shared" si="16"/>
        <v>363</v>
      </c>
      <c r="AH71" s="46">
        <f t="shared" si="17"/>
        <v>363</v>
      </c>
      <c r="AI71" s="46">
        <f t="shared" si="18"/>
        <v>363</v>
      </c>
      <c r="AJ71" s="46">
        <f t="shared" si="19"/>
        <v>363</v>
      </c>
      <c r="AK71" s="46">
        <f t="shared" si="20"/>
        <v>363</v>
      </c>
      <c r="AL71" s="46">
        <f t="shared" si="21"/>
        <v>363</v>
      </c>
      <c r="AM71" s="46">
        <f t="shared" si="22"/>
        <v>363</v>
      </c>
    </row>
    <row r="72" spans="2:39" x14ac:dyDescent="0.25">
      <c r="B72" t="str">
        <f t="shared" si="10"/>
        <v xml:space="preserve">    - affitti e locazioni passive</v>
      </c>
      <c r="C72" s="42">
        <v>60</v>
      </c>
      <c r="D72" s="46">
        <f t="shared" si="11"/>
        <v>363</v>
      </c>
      <c r="E72" s="46">
        <f t="shared" si="12"/>
        <v>726</v>
      </c>
      <c r="F72" s="46">
        <f t="shared" si="13"/>
        <v>726</v>
      </c>
      <c r="G72" s="46">
        <f t="shared" si="23"/>
        <v>726</v>
      </c>
      <c r="H72" s="46">
        <f t="shared" si="24"/>
        <v>726</v>
      </c>
      <c r="I72" s="46">
        <f t="shared" si="25"/>
        <v>726</v>
      </c>
      <c r="J72" s="46">
        <f t="shared" si="26"/>
        <v>726</v>
      </c>
      <c r="K72" s="46">
        <f t="shared" si="27"/>
        <v>726</v>
      </c>
      <c r="L72" s="46">
        <f t="shared" si="28"/>
        <v>726</v>
      </c>
      <c r="M72" s="46">
        <f t="shared" si="29"/>
        <v>726</v>
      </c>
      <c r="N72" s="46">
        <f t="shared" si="30"/>
        <v>726</v>
      </c>
      <c r="O72" s="46">
        <f t="shared" si="31"/>
        <v>726</v>
      </c>
      <c r="P72" s="46">
        <f t="shared" si="32"/>
        <v>726</v>
      </c>
      <c r="Q72" s="46">
        <f t="shared" si="33"/>
        <v>726</v>
      </c>
      <c r="R72" s="46">
        <f t="shared" si="34"/>
        <v>726</v>
      </c>
      <c r="S72" s="46">
        <f t="shared" si="35"/>
        <v>726</v>
      </c>
      <c r="T72" s="46">
        <f t="shared" si="36"/>
        <v>726</v>
      </c>
      <c r="U72" s="46">
        <f t="shared" si="37"/>
        <v>726</v>
      </c>
      <c r="V72" s="46">
        <f t="shared" si="38"/>
        <v>726</v>
      </c>
      <c r="W72" s="46">
        <f t="shared" si="39"/>
        <v>726</v>
      </c>
      <c r="X72" s="46">
        <f t="shared" si="40"/>
        <v>726</v>
      </c>
      <c r="Y72" s="46">
        <f t="shared" si="41"/>
        <v>726</v>
      </c>
      <c r="Z72" s="46">
        <f t="shared" si="42"/>
        <v>726</v>
      </c>
      <c r="AA72" s="46">
        <f t="shared" si="43"/>
        <v>726</v>
      </c>
      <c r="AB72" s="46">
        <f t="shared" si="44"/>
        <v>726</v>
      </c>
      <c r="AC72" s="46">
        <f t="shared" si="45"/>
        <v>726</v>
      </c>
      <c r="AD72" s="46">
        <f t="shared" si="46"/>
        <v>726</v>
      </c>
      <c r="AE72" s="46">
        <f t="shared" si="14"/>
        <v>726</v>
      </c>
      <c r="AF72" s="46">
        <f t="shared" si="15"/>
        <v>726</v>
      </c>
      <c r="AG72" s="46">
        <f t="shared" si="16"/>
        <v>726</v>
      </c>
      <c r="AH72" s="46">
        <f t="shared" si="17"/>
        <v>726</v>
      </c>
      <c r="AI72" s="46">
        <f t="shared" si="18"/>
        <v>726</v>
      </c>
      <c r="AJ72" s="46">
        <f t="shared" si="19"/>
        <v>726</v>
      </c>
      <c r="AK72" s="46">
        <f t="shared" si="20"/>
        <v>726</v>
      </c>
      <c r="AL72" s="46">
        <f t="shared" si="21"/>
        <v>726</v>
      </c>
      <c r="AM72" s="46">
        <f t="shared" si="22"/>
        <v>726</v>
      </c>
    </row>
    <row r="73" spans="2:39" x14ac:dyDescent="0.25">
      <c r="B73" t="str">
        <f t="shared" si="10"/>
        <v xml:space="preserve">    - altri costi amministrativi</v>
      </c>
      <c r="C73" s="42">
        <v>30</v>
      </c>
      <c r="D73" s="46">
        <f t="shared" si="11"/>
        <v>363</v>
      </c>
      <c r="E73" s="46">
        <f t="shared" si="12"/>
        <v>363</v>
      </c>
      <c r="F73" s="46">
        <f t="shared" si="13"/>
        <v>363</v>
      </c>
      <c r="G73" s="46">
        <f t="shared" si="23"/>
        <v>363</v>
      </c>
      <c r="H73" s="46">
        <f t="shared" si="24"/>
        <v>363</v>
      </c>
      <c r="I73" s="46">
        <f t="shared" si="25"/>
        <v>363</v>
      </c>
      <c r="J73" s="46">
        <f t="shared" si="26"/>
        <v>363</v>
      </c>
      <c r="K73" s="46">
        <f t="shared" si="27"/>
        <v>363</v>
      </c>
      <c r="L73" s="46">
        <f t="shared" si="28"/>
        <v>363</v>
      </c>
      <c r="M73" s="46">
        <f t="shared" si="29"/>
        <v>363</v>
      </c>
      <c r="N73" s="46">
        <f t="shared" si="30"/>
        <v>363</v>
      </c>
      <c r="O73" s="46">
        <f t="shared" si="31"/>
        <v>363</v>
      </c>
      <c r="P73" s="46">
        <f t="shared" si="32"/>
        <v>363</v>
      </c>
      <c r="Q73" s="46">
        <f t="shared" si="33"/>
        <v>363</v>
      </c>
      <c r="R73" s="46">
        <f t="shared" si="34"/>
        <v>363</v>
      </c>
      <c r="S73" s="46">
        <f t="shared" si="35"/>
        <v>363</v>
      </c>
      <c r="T73" s="46">
        <f t="shared" si="36"/>
        <v>363</v>
      </c>
      <c r="U73" s="46">
        <f t="shared" si="37"/>
        <v>363</v>
      </c>
      <c r="V73" s="46">
        <f t="shared" si="38"/>
        <v>363</v>
      </c>
      <c r="W73" s="46">
        <f t="shared" si="39"/>
        <v>363</v>
      </c>
      <c r="X73" s="46">
        <f t="shared" si="40"/>
        <v>363</v>
      </c>
      <c r="Y73" s="46">
        <f t="shared" si="41"/>
        <v>363</v>
      </c>
      <c r="Z73" s="46">
        <f t="shared" si="42"/>
        <v>363</v>
      </c>
      <c r="AA73" s="46">
        <f t="shared" si="43"/>
        <v>363</v>
      </c>
      <c r="AB73" s="46">
        <f t="shared" si="44"/>
        <v>363</v>
      </c>
      <c r="AC73" s="46">
        <f t="shared" si="45"/>
        <v>363</v>
      </c>
      <c r="AD73" s="46">
        <f t="shared" si="46"/>
        <v>363</v>
      </c>
      <c r="AE73" s="46">
        <f t="shared" si="14"/>
        <v>363</v>
      </c>
      <c r="AF73" s="46">
        <f t="shared" si="15"/>
        <v>363</v>
      </c>
      <c r="AG73" s="46">
        <f t="shared" si="16"/>
        <v>363</v>
      </c>
      <c r="AH73" s="46">
        <f t="shared" si="17"/>
        <v>363</v>
      </c>
      <c r="AI73" s="46">
        <f t="shared" si="18"/>
        <v>363</v>
      </c>
      <c r="AJ73" s="46">
        <f t="shared" si="19"/>
        <v>363</v>
      </c>
      <c r="AK73" s="46">
        <f t="shared" si="20"/>
        <v>363</v>
      </c>
      <c r="AL73" s="46">
        <f t="shared" si="21"/>
        <v>363</v>
      </c>
      <c r="AM73" s="46">
        <f t="shared" si="22"/>
        <v>363</v>
      </c>
    </row>
    <row r="74" spans="2:39" x14ac:dyDescent="0.25">
      <c r="B74" t="str">
        <f t="shared" si="10"/>
        <v xml:space="preserve">    - costi diversi</v>
      </c>
      <c r="C74" s="42">
        <v>30</v>
      </c>
      <c r="D74" s="46">
        <f t="shared" si="11"/>
        <v>363</v>
      </c>
      <c r="E74" s="46">
        <f t="shared" si="12"/>
        <v>363</v>
      </c>
      <c r="F74" s="46">
        <f t="shared" si="13"/>
        <v>363</v>
      </c>
      <c r="G74" s="46">
        <f t="shared" si="23"/>
        <v>363</v>
      </c>
      <c r="H74" s="46">
        <f t="shared" si="24"/>
        <v>363</v>
      </c>
      <c r="I74" s="46">
        <f t="shared" si="25"/>
        <v>363</v>
      </c>
      <c r="J74" s="46">
        <f t="shared" si="26"/>
        <v>363</v>
      </c>
      <c r="K74" s="46">
        <f t="shared" si="27"/>
        <v>363</v>
      </c>
      <c r="L74" s="46">
        <f t="shared" si="28"/>
        <v>363</v>
      </c>
      <c r="M74" s="46">
        <f t="shared" si="29"/>
        <v>363</v>
      </c>
      <c r="N74" s="46">
        <f t="shared" si="30"/>
        <v>363</v>
      </c>
      <c r="O74" s="46">
        <f t="shared" si="31"/>
        <v>363</v>
      </c>
      <c r="P74" s="46">
        <f t="shared" si="32"/>
        <v>363</v>
      </c>
      <c r="Q74" s="46">
        <f t="shared" si="33"/>
        <v>363</v>
      </c>
      <c r="R74" s="46">
        <f t="shared" si="34"/>
        <v>363</v>
      </c>
      <c r="S74" s="46">
        <f t="shared" si="35"/>
        <v>363</v>
      </c>
      <c r="T74" s="46">
        <f t="shared" si="36"/>
        <v>363</v>
      </c>
      <c r="U74" s="46">
        <f t="shared" si="37"/>
        <v>363</v>
      </c>
      <c r="V74" s="46">
        <f t="shared" si="38"/>
        <v>363</v>
      </c>
      <c r="W74" s="46">
        <f t="shared" si="39"/>
        <v>363</v>
      </c>
      <c r="X74" s="46">
        <f t="shared" si="40"/>
        <v>363</v>
      </c>
      <c r="Y74" s="46">
        <f t="shared" si="41"/>
        <v>363</v>
      </c>
      <c r="Z74" s="46">
        <f t="shared" si="42"/>
        <v>363</v>
      </c>
      <c r="AA74" s="46">
        <f t="shared" si="43"/>
        <v>363</v>
      </c>
      <c r="AB74" s="46">
        <f t="shared" si="44"/>
        <v>363</v>
      </c>
      <c r="AC74" s="46">
        <f t="shared" si="45"/>
        <v>363</v>
      </c>
      <c r="AD74" s="46">
        <f t="shared" si="46"/>
        <v>363</v>
      </c>
      <c r="AE74" s="46">
        <f t="shared" si="14"/>
        <v>363</v>
      </c>
      <c r="AF74" s="46">
        <f t="shared" si="15"/>
        <v>363</v>
      </c>
      <c r="AG74" s="46">
        <f t="shared" si="16"/>
        <v>363</v>
      </c>
      <c r="AH74" s="46">
        <f t="shared" si="17"/>
        <v>363</v>
      </c>
      <c r="AI74" s="46">
        <f t="shared" si="18"/>
        <v>363</v>
      </c>
      <c r="AJ74" s="46">
        <f t="shared" si="19"/>
        <v>363</v>
      </c>
      <c r="AK74" s="46">
        <f t="shared" si="20"/>
        <v>363</v>
      </c>
      <c r="AL74" s="46">
        <f t="shared" si="21"/>
        <v>363</v>
      </c>
      <c r="AM74" s="46">
        <f t="shared" si="22"/>
        <v>363</v>
      </c>
    </row>
    <row r="75" spans="2:39" x14ac:dyDescent="0.25">
      <c r="B75" t="str">
        <f t="shared" si="10"/>
        <v xml:space="preserve">    - premi assicurativi</v>
      </c>
      <c r="C75" s="42">
        <v>30</v>
      </c>
      <c r="D75" s="46">
        <f t="shared" si="11"/>
        <v>363</v>
      </c>
      <c r="E75" s="46">
        <f t="shared" si="12"/>
        <v>363</v>
      </c>
      <c r="F75" s="46">
        <f t="shared" si="13"/>
        <v>363</v>
      </c>
      <c r="G75" s="46">
        <f t="shared" si="23"/>
        <v>363</v>
      </c>
      <c r="H75" s="46">
        <f t="shared" si="24"/>
        <v>363</v>
      </c>
      <c r="I75" s="46">
        <f t="shared" si="25"/>
        <v>363</v>
      </c>
      <c r="J75" s="46">
        <f t="shared" si="26"/>
        <v>363</v>
      </c>
      <c r="K75" s="46">
        <f t="shared" si="27"/>
        <v>363</v>
      </c>
      <c r="L75" s="46">
        <f t="shared" si="28"/>
        <v>363</v>
      </c>
      <c r="M75" s="46">
        <f t="shared" si="29"/>
        <v>363</v>
      </c>
      <c r="N75" s="46">
        <f t="shared" si="30"/>
        <v>363</v>
      </c>
      <c r="O75" s="46">
        <f t="shared" si="31"/>
        <v>363</v>
      </c>
      <c r="P75" s="46">
        <f t="shared" si="32"/>
        <v>363</v>
      </c>
      <c r="Q75" s="46">
        <f t="shared" si="33"/>
        <v>363</v>
      </c>
      <c r="R75" s="46">
        <f t="shared" si="34"/>
        <v>363</v>
      </c>
      <c r="S75" s="46">
        <f t="shared" si="35"/>
        <v>363</v>
      </c>
      <c r="T75" s="46">
        <f t="shared" si="36"/>
        <v>363</v>
      </c>
      <c r="U75" s="46">
        <f t="shared" si="37"/>
        <v>363</v>
      </c>
      <c r="V75" s="46">
        <f t="shared" si="38"/>
        <v>363</v>
      </c>
      <c r="W75" s="46">
        <f t="shared" si="39"/>
        <v>363</v>
      </c>
      <c r="X75" s="46">
        <f t="shared" si="40"/>
        <v>363</v>
      </c>
      <c r="Y75" s="46">
        <f t="shared" si="41"/>
        <v>363</v>
      </c>
      <c r="Z75" s="46">
        <f t="shared" si="42"/>
        <v>363</v>
      </c>
      <c r="AA75" s="46">
        <f t="shared" si="43"/>
        <v>363</v>
      </c>
      <c r="AB75" s="46">
        <f t="shared" si="44"/>
        <v>363</v>
      </c>
      <c r="AC75" s="46">
        <f t="shared" si="45"/>
        <v>363</v>
      </c>
      <c r="AD75" s="46">
        <f t="shared" si="46"/>
        <v>363</v>
      </c>
      <c r="AE75" s="46">
        <f t="shared" si="14"/>
        <v>363</v>
      </c>
      <c r="AF75" s="46">
        <f t="shared" si="15"/>
        <v>363</v>
      </c>
      <c r="AG75" s="46">
        <f t="shared" si="16"/>
        <v>363</v>
      </c>
      <c r="AH75" s="46">
        <f t="shared" si="17"/>
        <v>363</v>
      </c>
      <c r="AI75" s="46">
        <f t="shared" si="18"/>
        <v>363</v>
      </c>
      <c r="AJ75" s="46">
        <f t="shared" si="19"/>
        <v>363</v>
      </c>
      <c r="AK75" s="46">
        <f t="shared" si="20"/>
        <v>363</v>
      </c>
      <c r="AL75" s="46">
        <f t="shared" si="21"/>
        <v>363</v>
      </c>
      <c r="AM75" s="46">
        <f t="shared" si="22"/>
        <v>363</v>
      </c>
    </row>
    <row r="76" spans="2:39" s="20" customFormat="1" x14ac:dyDescent="0.25">
      <c r="C76" s="20" t="s">
        <v>175</v>
      </c>
      <c r="D76" s="53">
        <f>SUM(D54:D75)</f>
        <v>6154</v>
      </c>
      <c r="E76" s="53">
        <f t="shared" ref="E76:AM76" si="47">SUM(E54:E75)</f>
        <v>7606</v>
      </c>
      <c r="F76" s="53">
        <f t="shared" si="47"/>
        <v>8695</v>
      </c>
      <c r="G76" s="53">
        <f t="shared" si="47"/>
        <v>8695</v>
      </c>
      <c r="H76" s="53">
        <f t="shared" si="47"/>
        <v>8695</v>
      </c>
      <c r="I76" s="53">
        <f t="shared" si="47"/>
        <v>8695</v>
      </c>
      <c r="J76" s="53">
        <f t="shared" si="47"/>
        <v>8695</v>
      </c>
      <c r="K76" s="53">
        <f t="shared" si="47"/>
        <v>8695</v>
      </c>
      <c r="L76" s="53">
        <f t="shared" si="47"/>
        <v>8695</v>
      </c>
      <c r="M76" s="53">
        <f t="shared" si="47"/>
        <v>8695</v>
      </c>
      <c r="N76" s="53">
        <f t="shared" si="47"/>
        <v>8695</v>
      </c>
      <c r="O76" s="53">
        <f t="shared" si="47"/>
        <v>8695</v>
      </c>
      <c r="P76" s="53">
        <f t="shared" si="47"/>
        <v>8695</v>
      </c>
      <c r="Q76" s="53">
        <f t="shared" si="47"/>
        <v>8695</v>
      </c>
      <c r="R76" s="53">
        <f t="shared" si="47"/>
        <v>8695</v>
      </c>
      <c r="S76" s="53">
        <f t="shared" si="47"/>
        <v>8695</v>
      </c>
      <c r="T76" s="53">
        <f t="shared" si="47"/>
        <v>8695</v>
      </c>
      <c r="U76" s="53">
        <f t="shared" si="47"/>
        <v>8695</v>
      </c>
      <c r="V76" s="53">
        <f t="shared" si="47"/>
        <v>8695</v>
      </c>
      <c r="W76" s="53">
        <f t="shared" si="47"/>
        <v>8695</v>
      </c>
      <c r="X76" s="53">
        <f t="shared" si="47"/>
        <v>8695</v>
      </c>
      <c r="Y76" s="53">
        <f t="shared" si="47"/>
        <v>8695</v>
      </c>
      <c r="Z76" s="53">
        <f t="shared" si="47"/>
        <v>8695</v>
      </c>
      <c r="AA76" s="53">
        <f t="shared" si="47"/>
        <v>8695</v>
      </c>
      <c r="AB76" s="53">
        <f t="shared" si="47"/>
        <v>8695</v>
      </c>
      <c r="AC76" s="53">
        <f t="shared" si="47"/>
        <v>8695</v>
      </c>
      <c r="AD76" s="53">
        <f t="shared" si="47"/>
        <v>8695</v>
      </c>
      <c r="AE76" s="53">
        <f t="shared" si="47"/>
        <v>8695</v>
      </c>
      <c r="AF76" s="53">
        <f t="shared" si="47"/>
        <v>8695</v>
      </c>
      <c r="AG76" s="53">
        <f t="shared" si="47"/>
        <v>8695</v>
      </c>
      <c r="AH76" s="53">
        <f t="shared" si="47"/>
        <v>8695</v>
      </c>
      <c r="AI76" s="53">
        <f t="shared" si="47"/>
        <v>8695</v>
      </c>
      <c r="AJ76" s="53">
        <f t="shared" si="47"/>
        <v>8695</v>
      </c>
      <c r="AK76" s="53">
        <f t="shared" si="47"/>
        <v>8695</v>
      </c>
      <c r="AL76" s="53">
        <f t="shared" si="47"/>
        <v>8695</v>
      </c>
      <c r="AM76" s="53">
        <f t="shared" si="47"/>
        <v>8695</v>
      </c>
    </row>
    <row r="78" spans="2:39" x14ac:dyDescent="0.25">
      <c r="B78" s="20" t="s">
        <v>210</v>
      </c>
      <c r="D78" s="33">
        <f>+D3</f>
        <v>41640</v>
      </c>
      <c r="E78" s="33">
        <f t="shared" ref="E78:AM78" si="48">+E3</f>
        <v>41698</v>
      </c>
      <c r="F78" s="33">
        <f t="shared" si="48"/>
        <v>41729</v>
      </c>
      <c r="G78" s="33">
        <f t="shared" si="48"/>
        <v>41759</v>
      </c>
      <c r="H78" s="33">
        <f t="shared" si="48"/>
        <v>41790</v>
      </c>
      <c r="I78" s="33">
        <f t="shared" si="48"/>
        <v>41820</v>
      </c>
      <c r="J78" s="33">
        <f t="shared" si="48"/>
        <v>41851</v>
      </c>
      <c r="K78" s="33">
        <f t="shared" si="48"/>
        <v>41882</v>
      </c>
      <c r="L78" s="33">
        <f t="shared" si="48"/>
        <v>41912</v>
      </c>
      <c r="M78" s="33">
        <f t="shared" si="48"/>
        <v>41943</v>
      </c>
      <c r="N78" s="33">
        <f t="shared" si="48"/>
        <v>41973</v>
      </c>
      <c r="O78" s="33">
        <f t="shared" si="48"/>
        <v>42004</v>
      </c>
      <c r="P78" s="33">
        <f t="shared" si="48"/>
        <v>42035</v>
      </c>
      <c r="Q78" s="33">
        <f t="shared" si="48"/>
        <v>42063</v>
      </c>
      <c r="R78" s="33">
        <f t="shared" si="48"/>
        <v>42094</v>
      </c>
      <c r="S78" s="33">
        <f t="shared" si="48"/>
        <v>42124</v>
      </c>
      <c r="T78" s="33">
        <f t="shared" si="48"/>
        <v>42155</v>
      </c>
      <c r="U78" s="33">
        <f t="shared" si="48"/>
        <v>42185</v>
      </c>
      <c r="V78" s="33">
        <f t="shared" si="48"/>
        <v>42216</v>
      </c>
      <c r="W78" s="33">
        <f t="shared" si="48"/>
        <v>42247</v>
      </c>
      <c r="X78" s="33">
        <f t="shared" si="48"/>
        <v>42277</v>
      </c>
      <c r="Y78" s="33">
        <f t="shared" si="48"/>
        <v>42308</v>
      </c>
      <c r="Z78" s="33">
        <f t="shared" si="48"/>
        <v>42338</v>
      </c>
      <c r="AA78" s="33">
        <f t="shared" si="48"/>
        <v>42369</v>
      </c>
      <c r="AB78" s="33">
        <f t="shared" si="48"/>
        <v>42400</v>
      </c>
      <c r="AC78" s="33">
        <f t="shared" si="48"/>
        <v>42429</v>
      </c>
      <c r="AD78" s="33">
        <f t="shared" si="48"/>
        <v>42460</v>
      </c>
      <c r="AE78" s="33">
        <f t="shared" si="48"/>
        <v>42490</v>
      </c>
      <c r="AF78" s="33">
        <f t="shared" si="48"/>
        <v>42521</v>
      </c>
      <c r="AG78" s="33">
        <f t="shared" si="48"/>
        <v>42551</v>
      </c>
      <c r="AH78" s="33">
        <f t="shared" si="48"/>
        <v>42582</v>
      </c>
      <c r="AI78" s="33">
        <f t="shared" si="48"/>
        <v>42613</v>
      </c>
      <c r="AJ78" s="33">
        <f t="shared" si="48"/>
        <v>42643</v>
      </c>
      <c r="AK78" s="33">
        <f t="shared" si="48"/>
        <v>42674</v>
      </c>
      <c r="AL78" s="33">
        <f t="shared" si="48"/>
        <v>42704</v>
      </c>
      <c r="AM78" s="33">
        <f t="shared" si="48"/>
        <v>42735</v>
      </c>
    </row>
    <row r="79" spans="2:39" x14ac:dyDescent="0.25">
      <c r="B79" t="str">
        <f>+B54</f>
        <v xml:space="preserve">    - Costi variabili di produzione</v>
      </c>
      <c r="D79" s="46">
        <f>++D4+D29-D54</f>
        <v>605</v>
      </c>
      <c r="E79" s="46">
        <f>+E4+E29-(E54-D54)</f>
        <v>605</v>
      </c>
      <c r="F79" s="46">
        <f t="shared" ref="F79:AM86" si="49">+F4+F29-(F54-E54)</f>
        <v>605</v>
      </c>
      <c r="G79" s="46">
        <f t="shared" si="49"/>
        <v>605</v>
      </c>
      <c r="H79" s="46">
        <f t="shared" si="49"/>
        <v>605</v>
      </c>
      <c r="I79" s="46">
        <f t="shared" si="49"/>
        <v>605</v>
      </c>
      <c r="J79" s="46">
        <f t="shared" si="49"/>
        <v>605</v>
      </c>
      <c r="K79" s="46">
        <f t="shared" si="49"/>
        <v>605</v>
      </c>
      <c r="L79" s="46">
        <f t="shared" si="49"/>
        <v>605</v>
      </c>
      <c r="M79" s="46">
        <f t="shared" si="49"/>
        <v>605</v>
      </c>
      <c r="N79" s="46">
        <f t="shared" si="49"/>
        <v>605</v>
      </c>
      <c r="O79" s="46">
        <f t="shared" si="49"/>
        <v>605</v>
      </c>
      <c r="P79" s="46">
        <f t="shared" si="49"/>
        <v>605</v>
      </c>
      <c r="Q79" s="46">
        <f t="shared" si="49"/>
        <v>605</v>
      </c>
      <c r="R79" s="46">
        <f t="shared" si="49"/>
        <v>605</v>
      </c>
      <c r="S79" s="46">
        <f t="shared" si="49"/>
        <v>605</v>
      </c>
      <c r="T79" s="46">
        <f t="shared" si="49"/>
        <v>605</v>
      </c>
      <c r="U79" s="46">
        <f t="shared" si="49"/>
        <v>605</v>
      </c>
      <c r="V79" s="46">
        <f t="shared" si="49"/>
        <v>605</v>
      </c>
      <c r="W79" s="46">
        <f t="shared" si="49"/>
        <v>605</v>
      </c>
      <c r="X79" s="46">
        <f t="shared" si="49"/>
        <v>605</v>
      </c>
      <c r="Y79" s="46">
        <f t="shared" si="49"/>
        <v>605</v>
      </c>
      <c r="Z79" s="46">
        <f t="shared" si="49"/>
        <v>605</v>
      </c>
      <c r="AA79" s="46">
        <f t="shared" si="49"/>
        <v>605</v>
      </c>
      <c r="AB79" s="46">
        <f t="shared" si="49"/>
        <v>605</v>
      </c>
      <c r="AC79" s="46">
        <f t="shared" si="49"/>
        <v>605</v>
      </c>
      <c r="AD79" s="46">
        <f t="shared" si="49"/>
        <v>605</v>
      </c>
      <c r="AE79" s="46">
        <f t="shared" si="49"/>
        <v>605</v>
      </c>
      <c r="AF79" s="46">
        <f t="shared" si="49"/>
        <v>605</v>
      </c>
      <c r="AG79" s="46">
        <f t="shared" si="49"/>
        <v>605</v>
      </c>
      <c r="AH79" s="46">
        <f t="shared" si="49"/>
        <v>605</v>
      </c>
      <c r="AI79" s="46">
        <f t="shared" si="49"/>
        <v>605</v>
      </c>
      <c r="AJ79" s="46">
        <f t="shared" si="49"/>
        <v>605</v>
      </c>
      <c r="AK79" s="46">
        <f t="shared" si="49"/>
        <v>605</v>
      </c>
      <c r="AL79" s="46">
        <f t="shared" si="49"/>
        <v>605</v>
      </c>
      <c r="AM79" s="46">
        <f t="shared" si="49"/>
        <v>605</v>
      </c>
    </row>
    <row r="80" spans="2:39" x14ac:dyDescent="0.25">
      <c r="B80" t="str">
        <f t="shared" ref="B80:B100" si="50">+B55</f>
        <v xml:space="preserve">    - Costi variabili commerciali</v>
      </c>
      <c r="D80" s="46">
        <f t="shared" ref="D80:D100" si="51">++D5+D30-D55</f>
        <v>0</v>
      </c>
      <c r="E80" s="46">
        <f t="shared" ref="E80:T100" si="52">+E5+E30-(E55-D55)</f>
        <v>0</v>
      </c>
      <c r="F80" s="46">
        <f t="shared" si="52"/>
        <v>0</v>
      </c>
      <c r="G80" s="46">
        <f t="shared" si="52"/>
        <v>363</v>
      </c>
      <c r="H80" s="46">
        <f t="shared" si="52"/>
        <v>363</v>
      </c>
      <c r="I80" s="46">
        <f t="shared" si="52"/>
        <v>363</v>
      </c>
      <c r="J80" s="46">
        <f t="shared" si="52"/>
        <v>363</v>
      </c>
      <c r="K80" s="46">
        <f t="shared" si="52"/>
        <v>363</v>
      </c>
      <c r="L80" s="46">
        <f t="shared" si="52"/>
        <v>363</v>
      </c>
      <c r="M80" s="46">
        <f t="shared" si="52"/>
        <v>363</v>
      </c>
      <c r="N80" s="46">
        <f t="shared" si="52"/>
        <v>363</v>
      </c>
      <c r="O80" s="46">
        <f t="shared" si="52"/>
        <v>363</v>
      </c>
      <c r="P80" s="46">
        <f t="shared" si="52"/>
        <v>363</v>
      </c>
      <c r="Q80" s="46">
        <f t="shared" si="52"/>
        <v>363</v>
      </c>
      <c r="R80" s="46">
        <f t="shared" si="52"/>
        <v>363</v>
      </c>
      <c r="S80" s="46">
        <f t="shared" si="52"/>
        <v>363</v>
      </c>
      <c r="T80" s="46">
        <f t="shared" si="52"/>
        <v>363</v>
      </c>
      <c r="U80" s="46">
        <f t="shared" si="49"/>
        <v>363</v>
      </c>
      <c r="V80" s="46">
        <f t="shared" si="49"/>
        <v>363</v>
      </c>
      <c r="W80" s="46">
        <f t="shared" si="49"/>
        <v>363</v>
      </c>
      <c r="X80" s="46">
        <f t="shared" si="49"/>
        <v>363</v>
      </c>
      <c r="Y80" s="46">
        <f t="shared" si="49"/>
        <v>363</v>
      </c>
      <c r="Z80" s="46">
        <f t="shared" si="49"/>
        <v>363</v>
      </c>
      <c r="AA80" s="46">
        <f t="shared" si="49"/>
        <v>363</v>
      </c>
      <c r="AB80" s="46">
        <f t="shared" si="49"/>
        <v>363</v>
      </c>
      <c r="AC80" s="46">
        <f t="shared" si="49"/>
        <v>363</v>
      </c>
      <c r="AD80" s="46">
        <f t="shared" si="49"/>
        <v>363</v>
      </c>
      <c r="AE80" s="46">
        <f t="shared" si="49"/>
        <v>363</v>
      </c>
      <c r="AF80" s="46">
        <f t="shared" si="49"/>
        <v>363</v>
      </c>
      <c r="AG80" s="46">
        <f t="shared" si="49"/>
        <v>363</v>
      </c>
      <c r="AH80" s="46">
        <f t="shared" si="49"/>
        <v>363</v>
      </c>
      <c r="AI80" s="46">
        <f t="shared" si="49"/>
        <v>363</v>
      </c>
      <c r="AJ80" s="46">
        <f t="shared" si="49"/>
        <v>363</v>
      </c>
      <c r="AK80" s="46">
        <f t="shared" si="49"/>
        <v>363</v>
      </c>
      <c r="AL80" s="46">
        <f t="shared" si="49"/>
        <v>363</v>
      </c>
      <c r="AM80" s="46">
        <f t="shared" si="49"/>
        <v>363</v>
      </c>
    </row>
    <row r="81" spans="2:39" x14ac:dyDescent="0.25">
      <c r="B81" t="str">
        <f t="shared" si="50"/>
        <v xml:space="preserve">    - Altri costi variabili</v>
      </c>
      <c r="D81" s="46">
        <f t="shared" si="51"/>
        <v>0</v>
      </c>
      <c r="E81" s="46">
        <f t="shared" si="52"/>
        <v>0</v>
      </c>
      <c r="F81" s="46">
        <f t="shared" si="49"/>
        <v>0</v>
      </c>
      <c r="G81" s="46">
        <f t="shared" si="49"/>
        <v>363</v>
      </c>
      <c r="H81" s="46">
        <f t="shared" si="49"/>
        <v>363</v>
      </c>
      <c r="I81" s="46">
        <f t="shared" si="49"/>
        <v>363</v>
      </c>
      <c r="J81" s="46">
        <f t="shared" si="49"/>
        <v>363</v>
      </c>
      <c r="K81" s="46">
        <f t="shared" si="49"/>
        <v>363</v>
      </c>
      <c r="L81" s="46">
        <f t="shared" si="49"/>
        <v>363</v>
      </c>
      <c r="M81" s="46">
        <f t="shared" si="49"/>
        <v>363</v>
      </c>
      <c r="N81" s="46">
        <f t="shared" si="49"/>
        <v>363</v>
      </c>
      <c r="O81" s="46">
        <f t="shared" si="49"/>
        <v>363</v>
      </c>
      <c r="P81" s="46">
        <f t="shared" si="49"/>
        <v>363</v>
      </c>
      <c r="Q81" s="46">
        <f t="shared" si="49"/>
        <v>363</v>
      </c>
      <c r="R81" s="46">
        <f t="shared" si="49"/>
        <v>363</v>
      </c>
      <c r="S81" s="46">
        <f t="shared" si="49"/>
        <v>363</v>
      </c>
      <c r="T81" s="46">
        <f t="shared" si="49"/>
        <v>363</v>
      </c>
      <c r="U81" s="46">
        <f t="shared" si="49"/>
        <v>363</v>
      </c>
      <c r="V81" s="46">
        <f t="shared" si="49"/>
        <v>363</v>
      </c>
      <c r="W81" s="46">
        <f t="shared" si="49"/>
        <v>363</v>
      </c>
      <c r="X81" s="46">
        <f t="shared" si="49"/>
        <v>363</v>
      </c>
      <c r="Y81" s="46">
        <f t="shared" si="49"/>
        <v>363</v>
      </c>
      <c r="Z81" s="46">
        <f t="shared" si="49"/>
        <v>363</v>
      </c>
      <c r="AA81" s="46">
        <f t="shared" si="49"/>
        <v>363</v>
      </c>
      <c r="AB81" s="46">
        <f t="shared" si="49"/>
        <v>363</v>
      </c>
      <c r="AC81" s="46">
        <f t="shared" si="49"/>
        <v>363</v>
      </c>
      <c r="AD81" s="46">
        <f t="shared" si="49"/>
        <v>363</v>
      </c>
      <c r="AE81" s="46">
        <f t="shared" si="49"/>
        <v>363</v>
      </c>
      <c r="AF81" s="46">
        <f t="shared" si="49"/>
        <v>363</v>
      </c>
      <c r="AG81" s="46">
        <f t="shared" si="49"/>
        <v>363</v>
      </c>
      <c r="AH81" s="46">
        <f t="shared" si="49"/>
        <v>363</v>
      </c>
      <c r="AI81" s="46">
        <f t="shared" si="49"/>
        <v>363</v>
      </c>
      <c r="AJ81" s="46">
        <f t="shared" si="49"/>
        <v>363</v>
      </c>
      <c r="AK81" s="46">
        <f t="shared" si="49"/>
        <v>363</v>
      </c>
      <c r="AL81" s="46">
        <f t="shared" si="49"/>
        <v>363</v>
      </c>
      <c r="AM81" s="46">
        <f t="shared" si="49"/>
        <v>363</v>
      </c>
    </row>
    <row r="82" spans="2:39" x14ac:dyDescent="0.25">
      <c r="B82" t="str">
        <f t="shared" si="50"/>
        <v xml:space="preserve">    - Costi fissi di produzione</v>
      </c>
      <c r="D82" s="46">
        <f t="shared" si="51"/>
        <v>0</v>
      </c>
      <c r="E82" s="46">
        <f t="shared" si="52"/>
        <v>242</v>
      </c>
      <c r="F82" s="46">
        <f t="shared" si="49"/>
        <v>242</v>
      </c>
      <c r="G82" s="46">
        <f t="shared" si="49"/>
        <v>242</v>
      </c>
      <c r="H82" s="46">
        <f t="shared" si="49"/>
        <v>242</v>
      </c>
      <c r="I82" s="46">
        <f t="shared" si="49"/>
        <v>242</v>
      </c>
      <c r="J82" s="46">
        <f t="shared" si="49"/>
        <v>242</v>
      </c>
      <c r="K82" s="46">
        <f t="shared" si="49"/>
        <v>242</v>
      </c>
      <c r="L82" s="46">
        <f t="shared" si="49"/>
        <v>242</v>
      </c>
      <c r="M82" s="46">
        <f t="shared" si="49"/>
        <v>242</v>
      </c>
      <c r="N82" s="46">
        <f t="shared" si="49"/>
        <v>242</v>
      </c>
      <c r="O82" s="46">
        <f t="shared" si="49"/>
        <v>242</v>
      </c>
      <c r="P82" s="46">
        <f t="shared" si="49"/>
        <v>242</v>
      </c>
      <c r="Q82" s="46">
        <f t="shared" si="49"/>
        <v>242</v>
      </c>
      <c r="R82" s="46">
        <f t="shared" si="49"/>
        <v>242</v>
      </c>
      <c r="S82" s="46">
        <f t="shared" si="49"/>
        <v>242</v>
      </c>
      <c r="T82" s="46">
        <f t="shared" si="49"/>
        <v>242</v>
      </c>
      <c r="U82" s="46">
        <f t="shared" si="49"/>
        <v>242</v>
      </c>
      <c r="V82" s="46">
        <f t="shared" si="49"/>
        <v>242</v>
      </c>
      <c r="W82" s="46">
        <f t="shared" si="49"/>
        <v>242</v>
      </c>
      <c r="X82" s="46">
        <f t="shared" si="49"/>
        <v>242</v>
      </c>
      <c r="Y82" s="46">
        <f t="shared" si="49"/>
        <v>242</v>
      </c>
      <c r="Z82" s="46">
        <f t="shared" si="49"/>
        <v>242</v>
      </c>
      <c r="AA82" s="46">
        <f t="shared" si="49"/>
        <v>242</v>
      </c>
      <c r="AB82" s="46">
        <f t="shared" si="49"/>
        <v>242</v>
      </c>
      <c r="AC82" s="46">
        <f t="shared" si="49"/>
        <v>242</v>
      </c>
      <c r="AD82" s="46">
        <f t="shared" si="49"/>
        <v>242</v>
      </c>
      <c r="AE82" s="46">
        <f t="shared" si="49"/>
        <v>242</v>
      </c>
      <c r="AF82" s="46">
        <f t="shared" si="49"/>
        <v>242</v>
      </c>
      <c r="AG82" s="46">
        <f t="shared" si="49"/>
        <v>242</v>
      </c>
      <c r="AH82" s="46">
        <f t="shared" si="49"/>
        <v>242</v>
      </c>
      <c r="AI82" s="46">
        <f t="shared" si="49"/>
        <v>242</v>
      </c>
      <c r="AJ82" s="46">
        <f t="shared" si="49"/>
        <v>242</v>
      </c>
      <c r="AK82" s="46">
        <f t="shared" si="49"/>
        <v>242</v>
      </c>
      <c r="AL82" s="46">
        <f t="shared" si="49"/>
        <v>242</v>
      </c>
      <c r="AM82" s="46">
        <f t="shared" si="49"/>
        <v>242</v>
      </c>
    </row>
    <row r="83" spans="2:39" x14ac:dyDescent="0.25">
      <c r="B83" t="str">
        <f t="shared" si="50"/>
        <v xml:space="preserve">    - spese di trasporto</v>
      </c>
      <c r="D83" s="46">
        <f t="shared" si="51"/>
        <v>0</v>
      </c>
      <c r="E83" s="46">
        <f t="shared" si="52"/>
        <v>121</v>
      </c>
      <c r="F83" s="46">
        <f t="shared" si="49"/>
        <v>121</v>
      </c>
      <c r="G83" s="46">
        <f t="shared" si="49"/>
        <v>121</v>
      </c>
      <c r="H83" s="46">
        <f t="shared" si="49"/>
        <v>121</v>
      </c>
      <c r="I83" s="46">
        <f t="shared" si="49"/>
        <v>121</v>
      </c>
      <c r="J83" s="46">
        <f t="shared" si="49"/>
        <v>121</v>
      </c>
      <c r="K83" s="46">
        <f t="shared" si="49"/>
        <v>121</v>
      </c>
      <c r="L83" s="46">
        <f t="shared" si="49"/>
        <v>121</v>
      </c>
      <c r="M83" s="46">
        <f t="shared" si="49"/>
        <v>121</v>
      </c>
      <c r="N83" s="46">
        <f t="shared" si="49"/>
        <v>121</v>
      </c>
      <c r="O83" s="46">
        <f t="shared" si="49"/>
        <v>121</v>
      </c>
      <c r="P83" s="46">
        <f t="shared" si="49"/>
        <v>121</v>
      </c>
      <c r="Q83" s="46">
        <f t="shared" si="49"/>
        <v>121</v>
      </c>
      <c r="R83" s="46">
        <f t="shared" si="49"/>
        <v>121</v>
      </c>
      <c r="S83" s="46">
        <f t="shared" si="49"/>
        <v>121</v>
      </c>
      <c r="T83" s="46">
        <f t="shared" si="49"/>
        <v>121</v>
      </c>
      <c r="U83" s="46">
        <f t="shared" si="49"/>
        <v>121</v>
      </c>
      <c r="V83" s="46">
        <f t="shared" si="49"/>
        <v>121</v>
      </c>
      <c r="W83" s="46">
        <f t="shared" si="49"/>
        <v>121</v>
      </c>
      <c r="X83" s="46">
        <f t="shared" si="49"/>
        <v>121</v>
      </c>
      <c r="Y83" s="46">
        <f t="shared" si="49"/>
        <v>121</v>
      </c>
      <c r="Z83" s="46">
        <f t="shared" si="49"/>
        <v>121</v>
      </c>
      <c r="AA83" s="46">
        <f t="shared" si="49"/>
        <v>121</v>
      </c>
      <c r="AB83" s="46">
        <f t="shared" si="49"/>
        <v>121</v>
      </c>
      <c r="AC83" s="46">
        <f t="shared" si="49"/>
        <v>121</v>
      </c>
      <c r="AD83" s="46">
        <f t="shared" si="49"/>
        <v>121</v>
      </c>
      <c r="AE83" s="46">
        <f t="shared" si="49"/>
        <v>121</v>
      </c>
      <c r="AF83" s="46">
        <f t="shared" si="49"/>
        <v>121</v>
      </c>
      <c r="AG83" s="46">
        <f t="shared" si="49"/>
        <v>121</v>
      </c>
      <c r="AH83" s="46">
        <f t="shared" si="49"/>
        <v>121</v>
      </c>
      <c r="AI83" s="46">
        <f t="shared" si="49"/>
        <v>121</v>
      </c>
      <c r="AJ83" s="46">
        <f t="shared" si="49"/>
        <v>121</v>
      </c>
      <c r="AK83" s="46">
        <f t="shared" si="49"/>
        <v>121</v>
      </c>
      <c r="AL83" s="46">
        <f t="shared" si="49"/>
        <v>121</v>
      </c>
      <c r="AM83" s="46">
        <f t="shared" si="49"/>
        <v>121</v>
      </c>
    </row>
    <row r="84" spans="2:39" x14ac:dyDescent="0.25">
      <c r="B84" t="str">
        <f t="shared" si="50"/>
        <v xml:space="preserve">    - lavorazioni presso terzi</v>
      </c>
      <c r="D84" s="46">
        <f t="shared" si="51"/>
        <v>0</v>
      </c>
      <c r="E84" s="46">
        <f t="shared" si="52"/>
        <v>242</v>
      </c>
      <c r="F84" s="46">
        <f t="shared" si="49"/>
        <v>242</v>
      </c>
      <c r="G84" s="46">
        <f t="shared" si="49"/>
        <v>242</v>
      </c>
      <c r="H84" s="46">
        <f t="shared" si="49"/>
        <v>242</v>
      </c>
      <c r="I84" s="46">
        <f t="shared" si="49"/>
        <v>242</v>
      </c>
      <c r="J84" s="46">
        <f t="shared" si="49"/>
        <v>242</v>
      </c>
      <c r="K84" s="46">
        <f t="shared" si="49"/>
        <v>242</v>
      </c>
      <c r="L84" s="46">
        <f t="shared" si="49"/>
        <v>242</v>
      </c>
      <c r="M84" s="46">
        <f t="shared" si="49"/>
        <v>242</v>
      </c>
      <c r="N84" s="46">
        <f t="shared" si="49"/>
        <v>242</v>
      </c>
      <c r="O84" s="46">
        <f t="shared" si="49"/>
        <v>242</v>
      </c>
      <c r="P84" s="46">
        <f t="shared" si="49"/>
        <v>242</v>
      </c>
      <c r="Q84" s="46">
        <f t="shared" si="49"/>
        <v>242</v>
      </c>
      <c r="R84" s="46">
        <f t="shared" si="49"/>
        <v>242</v>
      </c>
      <c r="S84" s="46">
        <f t="shared" si="49"/>
        <v>242</v>
      </c>
      <c r="T84" s="46">
        <f t="shared" si="49"/>
        <v>242</v>
      </c>
      <c r="U84" s="46">
        <f t="shared" si="49"/>
        <v>242</v>
      </c>
      <c r="V84" s="46">
        <f t="shared" si="49"/>
        <v>242</v>
      </c>
      <c r="W84" s="46">
        <f t="shared" si="49"/>
        <v>242</v>
      </c>
      <c r="X84" s="46">
        <f t="shared" si="49"/>
        <v>242</v>
      </c>
      <c r="Y84" s="46">
        <f t="shared" si="49"/>
        <v>242</v>
      </c>
      <c r="Z84" s="46">
        <f t="shared" si="49"/>
        <v>242</v>
      </c>
      <c r="AA84" s="46">
        <f t="shared" si="49"/>
        <v>242</v>
      </c>
      <c r="AB84" s="46">
        <f t="shared" si="49"/>
        <v>242</v>
      </c>
      <c r="AC84" s="46">
        <f t="shared" si="49"/>
        <v>242</v>
      </c>
      <c r="AD84" s="46">
        <f t="shared" si="49"/>
        <v>242</v>
      </c>
      <c r="AE84" s="46">
        <f t="shared" si="49"/>
        <v>242</v>
      </c>
      <c r="AF84" s="46">
        <f t="shared" si="49"/>
        <v>242</v>
      </c>
      <c r="AG84" s="46">
        <f t="shared" si="49"/>
        <v>242</v>
      </c>
      <c r="AH84" s="46">
        <f t="shared" si="49"/>
        <v>242</v>
      </c>
      <c r="AI84" s="46">
        <f t="shared" si="49"/>
        <v>242</v>
      </c>
      <c r="AJ84" s="46">
        <f t="shared" si="49"/>
        <v>242</v>
      </c>
      <c r="AK84" s="46">
        <f t="shared" si="49"/>
        <v>242</v>
      </c>
      <c r="AL84" s="46">
        <f t="shared" si="49"/>
        <v>242</v>
      </c>
      <c r="AM84" s="46">
        <f t="shared" si="49"/>
        <v>242</v>
      </c>
    </row>
    <row r="85" spans="2:39" x14ac:dyDescent="0.25">
      <c r="B85" t="str">
        <f t="shared" si="50"/>
        <v xml:space="preserve">    - consulenze tecnico-produttive</v>
      </c>
      <c r="D85" s="46">
        <f t="shared" si="51"/>
        <v>0</v>
      </c>
      <c r="E85" s="46">
        <f t="shared" si="52"/>
        <v>363</v>
      </c>
      <c r="F85" s="46">
        <f t="shared" si="49"/>
        <v>363</v>
      </c>
      <c r="G85" s="46">
        <f t="shared" si="49"/>
        <v>363</v>
      </c>
      <c r="H85" s="46">
        <f t="shared" si="49"/>
        <v>363</v>
      </c>
      <c r="I85" s="46">
        <f t="shared" si="49"/>
        <v>363</v>
      </c>
      <c r="J85" s="46">
        <f t="shared" si="49"/>
        <v>363</v>
      </c>
      <c r="K85" s="46">
        <f t="shared" si="49"/>
        <v>363</v>
      </c>
      <c r="L85" s="46">
        <f t="shared" si="49"/>
        <v>363</v>
      </c>
      <c r="M85" s="46">
        <f t="shared" si="49"/>
        <v>363</v>
      </c>
      <c r="N85" s="46">
        <f t="shared" si="49"/>
        <v>363</v>
      </c>
      <c r="O85" s="46">
        <f t="shared" si="49"/>
        <v>363</v>
      </c>
      <c r="P85" s="46">
        <f t="shared" si="49"/>
        <v>363</v>
      </c>
      <c r="Q85" s="46">
        <f t="shared" si="49"/>
        <v>363</v>
      </c>
      <c r="R85" s="46">
        <f t="shared" si="49"/>
        <v>363</v>
      </c>
      <c r="S85" s="46">
        <f t="shared" si="49"/>
        <v>363</v>
      </c>
      <c r="T85" s="46">
        <f t="shared" si="49"/>
        <v>363</v>
      </c>
      <c r="U85" s="46">
        <f t="shared" si="49"/>
        <v>363</v>
      </c>
      <c r="V85" s="46">
        <f t="shared" si="49"/>
        <v>363</v>
      </c>
      <c r="W85" s="46">
        <f t="shared" si="49"/>
        <v>363</v>
      </c>
      <c r="X85" s="46">
        <f t="shared" si="49"/>
        <v>363</v>
      </c>
      <c r="Y85" s="46">
        <f t="shared" si="49"/>
        <v>363</v>
      </c>
      <c r="Z85" s="46">
        <f t="shared" si="49"/>
        <v>363</v>
      </c>
      <c r="AA85" s="46">
        <f t="shared" si="49"/>
        <v>363</v>
      </c>
      <c r="AB85" s="46">
        <f t="shared" si="49"/>
        <v>363</v>
      </c>
      <c r="AC85" s="46">
        <f t="shared" si="49"/>
        <v>363</v>
      </c>
      <c r="AD85" s="46">
        <f t="shared" si="49"/>
        <v>363</v>
      </c>
      <c r="AE85" s="46">
        <f t="shared" si="49"/>
        <v>363</v>
      </c>
      <c r="AF85" s="46">
        <f t="shared" si="49"/>
        <v>363</v>
      </c>
      <c r="AG85" s="46">
        <f t="shared" si="49"/>
        <v>363</v>
      </c>
      <c r="AH85" s="46">
        <f t="shared" si="49"/>
        <v>363</v>
      </c>
      <c r="AI85" s="46">
        <f t="shared" si="49"/>
        <v>363</v>
      </c>
      <c r="AJ85" s="46">
        <f t="shared" si="49"/>
        <v>363</v>
      </c>
      <c r="AK85" s="46">
        <f t="shared" si="49"/>
        <v>363</v>
      </c>
      <c r="AL85" s="46">
        <f t="shared" si="49"/>
        <v>363</v>
      </c>
      <c r="AM85" s="46">
        <f t="shared" si="49"/>
        <v>363</v>
      </c>
    </row>
    <row r="86" spans="2:39" x14ac:dyDescent="0.25">
      <c r="B86" t="str">
        <f t="shared" si="50"/>
        <v xml:space="preserve">    - manutenzioni industriali</v>
      </c>
      <c r="D86" s="46">
        <f t="shared" si="51"/>
        <v>363</v>
      </c>
      <c r="E86" s="46">
        <f t="shared" si="52"/>
        <v>363</v>
      </c>
      <c r="F86" s="46">
        <f t="shared" si="49"/>
        <v>363</v>
      </c>
      <c r="G86" s="46">
        <f t="shared" si="49"/>
        <v>363</v>
      </c>
      <c r="H86" s="46">
        <f t="shared" si="49"/>
        <v>363</v>
      </c>
      <c r="I86" s="46">
        <f t="shared" si="49"/>
        <v>363</v>
      </c>
      <c r="J86" s="46">
        <f t="shared" si="49"/>
        <v>363</v>
      </c>
      <c r="K86" s="46">
        <f t="shared" si="49"/>
        <v>363</v>
      </c>
      <c r="L86" s="46">
        <f t="shared" si="49"/>
        <v>363</v>
      </c>
      <c r="M86" s="46">
        <f t="shared" si="49"/>
        <v>363</v>
      </c>
      <c r="N86" s="46">
        <f t="shared" si="49"/>
        <v>363</v>
      </c>
      <c r="O86" s="46">
        <f t="shared" si="49"/>
        <v>363</v>
      </c>
      <c r="P86" s="46">
        <f t="shared" si="49"/>
        <v>363</v>
      </c>
      <c r="Q86" s="46">
        <f t="shared" si="49"/>
        <v>363</v>
      </c>
      <c r="R86" s="46">
        <f t="shared" si="49"/>
        <v>363</v>
      </c>
      <c r="S86" s="46">
        <f t="shared" si="49"/>
        <v>363</v>
      </c>
      <c r="T86" s="46">
        <f t="shared" si="49"/>
        <v>363</v>
      </c>
      <c r="U86" s="46">
        <f t="shared" si="49"/>
        <v>363</v>
      </c>
      <c r="V86" s="46">
        <f t="shared" si="49"/>
        <v>363</v>
      </c>
      <c r="W86" s="46">
        <f t="shared" si="49"/>
        <v>363</v>
      </c>
      <c r="X86" s="46">
        <f t="shared" si="49"/>
        <v>363</v>
      </c>
      <c r="Y86" s="46">
        <f t="shared" si="49"/>
        <v>363</v>
      </c>
      <c r="Z86" s="46">
        <f t="shared" si="49"/>
        <v>363</v>
      </c>
      <c r="AA86" s="46">
        <f t="shared" si="49"/>
        <v>363</v>
      </c>
      <c r="AB86" s="46">
        <f t="shared" si="49"/>
        <v>363</v>
      </c>
      <c r="AC86" s="46">
        <f t="shared" si="49"/>
        <v>363</v>
      </c>
      <c r="AD86" s="46">
        <f t="shared" si="49"/>
        <v>363</v>
      </c>
      <c r="AE86" s="46">
        <f t="shared" si="49"/>
        <v>363</v>
      </c>
      <c r="AF86" s="46">
        <f t="shared" si="49"/>
        <v>363</v>
      </c>
      <c r="AG86" s="46">
        <f t="shared" si="49"/>
        <v>363</v>
      </c>
      <c r="AH86" s="46">
        <f t="shared" si="49"/>
        <v>363</v>
      </c>
      <c r="AI86" s="46">
        <f t="shared" si="49"/>
        <v>363</v>
      </c>
      <c r="AJ86" s="46">
        <f t="shared" si="49"/>
        <v>363</v>
      </c>
      <c r="AK86" s="46">
        <f t="shared" si="49"/>
        <v>363</v>
      </c>
      <c r="AL86" s="46">
        <f t="shared" ref="F86:AM94" si="53">+AL11+AL36-(AL61-AK61)</f>
        <v>363</v>
      </c>
      <c r="AM86" s="46">
        <f t="shared" si="53"/>
        <v>363</v>
      </c>
    </row>
    <row r="87" spans="2:39" x14ac:dyDescent="0.25">
      <c r="B87" t="str">
        <f t="shared" si="50"/>
        <v xml:space="preserve">    - servizi vari</v>
      </c>
      <c r="D87" s="46">
        <f t="shared" si="51"/>
        <v>363</v>
      </c>
      <c r="E87" s="46">
        <f t="shared" si="52"/>
        <v>363</v>
      </c>
      <c r="F87" s="46">
        <f t="shared" si="53"/>
        <v>363</v>
      </c>
      <c r="G87" s="46">
        <f t="shared" si="53"/>
        <v>363</v>
      </c>
      <c r="H87" s="46">
        <f t="shared" si="53"/>
        <v>363</v>
      </c>
      <c r="I87" s="46">
        <f t="shared" si="53"/>
        <v>363</v>
      </c>
      <c r="J87" s="46">
        <f t="shared" si="53"/>
        <v>363</v>
      </c>
      <c r="K87" s="46">
        <f t="shared" si="53"/>
        <v>363</v>
      </c>
      <c r="L87" s="46">
        <f t="shared" si="53"/>
        <v>363</v>
      </c>
      <c r="M87" s="46">
        <f t="shared" si="53"/>
        <v>363</v>
      </c>
      <c r="N87" s="46">
        <f t="shared" si="53"/>
        <v>363</v>
      </c>
      <c r="O87" s="46">
        <f t="shared" si="53"/>
        <v>363</v>
      </c>
      <c r="P87" s="46">
        <f t="shared" si="53"/>
        <v>363</v>
      </c>
      <c r="Q87" s="46">
        <f t="shared" si="53"/>
        <v>363</v>
      </c>
      <c r="R87" s="46">
        <f t="shared" si="53"/>
        <v>363</v>
      </c>
      <c r="S87" s="46">
        <f t="shared" si="53"/>
        <v>363</v>
      </c>
      <c r="T87" s="46">
        <f t="shared" si="53"/>
        <v>363</v>
      </c>
      <c r="U87" s="46">
        <f t="shared" si="53"/>
        <v>363</v>
      </c>
      <c r="V87" s="46">
        <f t="shared" si="53"/>
        <v>363</v>
      </c>
      <c r="W87" s="46">
        <f t="shared" si="53"/>
        <v>363</v>
      </c>
      <c r="X87" s="46">
        <f t="shared" si="53"/>
        <v>363</v>
      </c>
      <c r="Y87" s="46">
        <f t="shared" si="53"/>
        <v>363</v>
      </c>
      <c r="Z87" s="46">
        <f t="shared" si="53"/>
        <v>363</v>
      </c>
      <c r="AA87" s="46">
        <f t="shared" si="53"/>
        <v>363</v>
      </c>
      <c r="AB87" s="46">
        <f t="shared" si="53"/>
        <v>363</v>
      </c>
      <c r="AC87" s="46">
        <f t="shared" si="53"/>
        <v>363</v>
      </c>
      <c r="AD87" s="46">
        <f t="shared" si="53"/>
        <v>363</v>
      </c>
      <c r="AE87" s="46">
        <f t="shared" si="53"/>
        <v>363</v>
      </c>
      <c r="AF87" s="46">
        <f t="shared" si="53"/>
        <v>363</v>
      </c>
      <c r="AG87" s="46">
        <f t="shared" si="53"/>
        <v>363</v>
      </c>
      <c r="AH87" s="46">
        <f t="shared" si="53"/>
        <v>363</v>
      </c>
      <c r="AI87" s="46">
        <f t="shared" si="53"/>
        <v>363</v>
      </c>
      <c r="AJ87" s="46">
        <f t="shared" si="53"/>
        <v>363</v>
      </c>
      <c r="AK87" s="46">
        <f t="shared" si="53"/>
        <v>363</v>
      </c>
      <c r="AL87" s="46">
        <f t="shared" si="53"/>
        <v>363</v>
      </c>
      <c r="AM87" s="46">
        <f t="shared" si="53"/>
        <v>363</v>
      </c>
    </row>
    <row r="88" spans="2:39" x14ac:dyDescent="0.25">
      <c r="B88" t="str">
        <f t="shared" si="50"/>
        <v xml:space="preserve">    - canoni </v>
      </c>
      <c r="D88" s="46">
        <f t="shared" si="51"/>
        <v>0</v>
      </c>
      <c r="E88" s="46">
        <f t="shared" si="52"/>
        <v>363</v>
      </c>
      <c r="F88" s="46">
        <f t="shared" si="53"/>
        <v>363</v>
      </c>
      <c r="G88" s="46">
        <f t="shared" si="53"/>
        <v>363</v>
      </c>
      <c r="H88" s="46">
        <f t="shared" si="53"/>
        <v>363</v>
      </c>
      <c r="I88" s="46">
        <f t="shared" si="53"/>
        <v>363</v>
      </c>
      <c r="J88" s="46">
        <f t="shared" si="53"/>
        <v>363</v>
      </c>
      <c r="K88" s="46">
        <f t="shared" si="53"/>
        <v>363</v>
      </c>
      <c r="L88" s="46">
        <f t="shared" si="53"/>
        <v>363</v>
      </c>
      <c r="M88" s="46">
        <f t="shared" si="53"/>
        <v>363</v>
      </c>
      <c r="N88" s="46">
        <f t="shared" si="53"/>
        <v>363</v>
      </c>
      <c r="O88" s="46">
        <f t="shared" si="53"/>
        <v>363</v>
      </c>
      <c r="P88" s="46">
        <f t="shared" si="53"/>
        <v>363</v>
      </c>
      <c r="Q88" s="46">
        <f t="shared" si="53"/>
        <v>363</v>
      </c>
      <c r="R88" s="46">
        <f t="shared" si="53"/>
        <v>363</v>
      </c>
      <c r="S88" s="46">
        <f t="shared" si="53"/>
        <v>363</v>
      </c>
      <c r="T88" s="46">
        <f t="shared" si="53"/>
        <v>363</v>
      </c>
      <c r="U88" s="46">
        <f t="shared" si="53"/>
        <v>363</v>
      </c>
      <c r="V88" s="46">
        <f t="shared" si="53"/>
        <v>363</v>
      </c>
      <c r="W88" s="46">
        <f t="shared" si="53"/>
        <v>363</v>
      </c>
      <c r="X88" s="46">
        <f t="shared" si="53"/>
        <v>363</v>
      </c>
      <c r="Y88" s="46">
        <f t="shared" si="53"/>
        <v>363</v>
      </c>
      <c r="Z88" s="46">
        <f t="shared" si="53"/>
        <v>363</v>
      </c>
      <c r="AA88" s="46">
        <f t="shared" si="53"/>
        <v>363</v>
      </c>
      <c r="AB88" s="46">
        <f t="shared" si="53"/>
        <v>363</v>
      </c>
      <c r="AC88" s="46">
        <f t="shared" si="53"/>
        <v>363</v>
      </c>
      <c r="AD88" s="46">
        <f t="shared" si="53"/>
        <v>363</v>
      </c>
      <c r="AE88" s="46">
        <f t="shared" si="53"/>
        <v>363</v>
      </c>
      <c r="AF88" s="46">
        <f t="shared" si="53"/>
        <v>363</v>
      </c>
      <c r="AG88" s="46">
        <f t="shared" si="53"/>
        <v>363</v>
      </c>
      <c r="AH88" s="46">
        <f t="shared" si="53"/>
        <v>363</v>
      </c>
      <c r="AI88" s="46">
        <f t="shared" si="53"/>
        <v>363</v>
      </c>
      <c r="AJ88" s="46">
        <f t="shared" si="53"/>
        <v>363</v>
      </c>
      <c r="AK88" s="46">
        <f t="shared" si="53"/>
        <v>363</v>
      </c>
      <c r="AL88" s="46">
        <f t="shared" si="53"/>
        <v>363</v>
      </c>
      <c r="AM88" s="46">
        <f t="shared" si="53"/>
        <v>363</v>
      </c>
    </row>
    <row r="89" spans="2:39" x14ac:dyDescent="0.25">
      <c r="B89" t="str">
        <f t="shared" si="50"/>
        <v xml:space="preserve">    - spese di trasporto</v>
      </c>
      <c r="D89" s="46">
        <f t="shared" si="51"/>
        <v>0</v>
      </c>
      <c r="E89" s="46">
        <f t="shared" si="52"/>
        <v>363</v>
      </c>
      <c r="F89" s="46">
        <f t="shared" si="53"/>
        <v>363</v>
      </c>
      <c r="G89" s="46">
        <f t="shared" si="53"/>
        <v>363</v>
      </c>
      <c r="H89" s="46">
        <f t="shared" si="53"/>
        <v>363</v>
      </c>
      <c r="I89" s="46">
        <f t="shared" si="53"/>
        <v>363</v>
      </c>
      <c r="J89" s="46">
        <f t="shared" si="53"/>
        <v>363</v>
      </c>
      <c r="K89" s="46">
        <f t="shared" si="53"/>
        <v>363</v>
      </c>
      <c r="L89" s="46">
        <f t="shared" si="53"/>
        <v>363</v>
      </c>
      <c r="M89" s="46">
        <f t="shared" si="53"/>
        <v>363</v>
      </c>
      <c r="N89" s="46">
        <f t="shared" si="53"/>
        <v>363</v>
      </c>
      <c r="O89" s="46">
        <f t="shared" si="53"/>
        <v>363</v>
      </c>
      <c r="P89" s="46">
        <f t="shared" si="53"/>
        <v>363</v>
      </c>
      <c r="Q89" s="46">
        <f t="shared" si="53"/>
        <v>363</v>
      </c>
      <c r="R89" s="46">
        <f t="shared" si="53"/>
        <v>363</v>
      </c>
      <c r="S89" s="46">
        <f t="shared" si="53"/>
        <v>363</v>
      </c>
      <c r="T89" s="46">
        <f t="shared" si="53"/>
        <v>363</v>
      </c>
      <c r="U89" s="46">
        <f t="shared" si="53"/>
        <v>363</v>
      </c>
      <c r="V89" s="46">
        <f t="shared" si="53"/>
        <v>363</v>
      </c>
      <c r="W89" s="46">
        <f t="shared" si="53"/>
        <v>363</v>
      </c>
      <c r="X89" s="46">
        <f t="shared" si="53"/>
        <v>363</v>
      </c>
      <c r="Y89" s="46">
        <f t="shared" si="53"/>
        <v>363</v>
      </c>
      <c r="Z89" s="46">
        <f t="shared" si="53"/>
        <v>363</v>
      </c>
      <c r="AA89" s="46">
        <f t="shared" si="53"/>
        <v>363</v>
      </c>
      <c r="AB89" s="46">
        <f t="shared" si="53"/>
        <v>363</v>
      </c>
      <c r="AC89" s="46">
        <f t="shared" si="53"/>
        <v>363</v>
      </c>
      <c r="AD89" s="46">
        <f t="shared" si="53"/>
        <v>363</v>
      </c>
      <c r="AE89" s="46">
        <f t="shared" si="53"/>
        <v>363</v>
      </c>
      <c r="AF89" s="46">
        <f t="shared" si="53"/>
        <v>363</v>
      </c>
      <c r="AG89" s="46">
        <f t="shared" si="53"/>
        <v>363</v>
      </c>
      <c r="AH89" s="46">
        <f t="shared" si="53"/>
        <v>363</v>
      </c>
      <c r="AI89" s="46">
        <f t="shared" si="53"/>
        <v>363</v>
      </c>
      <c r="AJ89" s="46">
        <f t="shared" si="53"/>
        <v>363</v>
      </c>
      <c r="AK89" s="46">
        <f t="shared" si="53"/>
        <v>363</v>
      </c>
      <c r="AL89" s="46">
        <f t="shared" si="53"/>
        <v>363</v>
      </c>
      <c r="AM89" s="46">
        <f t="shared" si="53"/>
        <v>363</v>
      </c>
    </row>
    <row r="90" spans="2:39" x14ac:dyDescent="0.25">
      <c r="B90" t="str">
        <f t="shared" si="50"/>
        <v xml:space="preserve">    - spese varie</v>
      </c>
      <c r="D90" s="46">
        <f t="shared" si="51"/>
        <v>0</v>
      </c>
      <c r="E90" s="46">
        <f t="shared" si="52"/>
        <v>330</v>
      </c>
      <c r="F90" s="46">
        <f t="shared" si="53"/>
        <v>330</v>
      </c>
      <c r="G90" s="46">
        <f t="shared" si="53"/>
        <v>330</v>
      </c>
      <c r="H90" s="46">
        <f t="shared" si="53"/>
        <v>330</v>
      </c>
      <c r="I90" s="46">
        <f t="shared" si="53"/>
        <v>330</v>
      </c>
      <c r="J90" s="46">
        <f t="shared" si="53"/>
        <v>330</v>
      </c>
      <c r="K90" s="46">
        <f t="shared" si="53"/>
        <v>330</v>
      </c>
      <c r="L90" s="46">
        <f t="shared" si="53"/>
        <v>330</v>
      </c>
      <c r="M90" s="46">
        <f t="shared" si="53"/>
        <v>330</v>
      </c>
      <c r="N90" s="46">
        <f t="shared" si="53"/>
        <v>330</v>
      </c>
      <c r="O90" s="46">
        <f t="shared" si="53"/>
        <v>330</v>
      </c>
      <c r="P90" s="46">
        <f t="shared" si="53"/>
        <v>330</v>
      </c>
      <c r="Q90" s="46">
        <f t="shared" si="53"/>
        <v>330</v>
      </c>
      <c r="R90" s="46">
        <f t="shared" si="53"/>
        <v>330</v>
      </c>
      <c r="S90" s="46">
        <f t="shared" si="53"/>
        <v>330</v>
      </c>
      <c r="T90" s="46">
        <f t="shared" si="53"/>
        <v>330</v>
      </c>
      <c r="U90" s="46">
        <f t="shared" si="53"/>
        <v>330</v>
      </c>
      <c r="V90" s="46">
        <f t="shared" si="53"/>
        <v>330</v>
      </c>
      <c r="W90" s="46">
        <f t="shared" si="53"/>
        <v>330</v>
      </c>
      <c r="X90" s="46">
        <f t="shared" si="53"/>
        <v>330</v>
      </c>
      <c r="Y90" s="46">
        <f t="shared" si="53"/>
        <v>330</v>
      </c>
      <c r="Z90" s="46">
        <f t="shared" si="53"/>
        <v>330</v>
      </c>
      <c r="AA90" s="46">
        <f t="shared" si="53"/>
        <v>330</v>
      </c>
      <c r="AB90" s="46">
        <f t="shared" si="53"/>
        <v>330</v>
      </c>
      <c r="AC90" s="46">
        <f t="shared" si="53"/>
        <v>330</v>
      </c>
      <c r="AD90" s="46">
        <f t="shared" si="53"/>
        <v>330</v>
      </c>
      <c r="AE90" s="46">
        <f t="shared" si="53"/>
        <v>330</v>
      </c>
      <c r="AF90" s="46">
        <f t="shared" si="53"/>
        <v>330</v>
      </c>
      <c r="AG90" s="46">
        <f t="shared" si="53"/>
        <v>330</v>
      </c>
      <c r="AH90" s="46">
        <f t="shared" si="53"/>
        <v>330</v>
      </c>
      <c r="AI90" s="46">
        <f t="shared" si="53"/>
        <v>330</v>
      </c>
      <c r="AJ90" s="46">
        <f t="shared" si="53"/>
        <v>330</v>
      </c>
      <c r="AK90" s="46">
        <f t="shared" si="53"/>
        <v>330</v>
      </c>
      <c r="AL90" s="46">
        <f t="shared" si="53"/>
        <v>330</v>
      </c>
      <c r="AM90" s="46">
        <f t="shared" si="53"/>
        <v>330</v>
      </c>
    </row>
    <row r="91" spans="2:39" x14ac:dyDescent="0.25">
      <c r="B91" t="str">
        <f t="shared" si="50"/>
        <v xml:space="preserve">    - royalties</v>
      </c>
      <c r="D91" s="46">
        <f t="shared" si="51"/>
        <v>0</v>
      </c>
      <c r="E91" s="46">
        <f t="shared" si="52"/>
        <v>0</v>
      </c>
      <c r="F91" s="46">
        <f t="shared" si="53"/>
        <v>0</v>
      </c>
      <c r="G91" s="46">
        <f t="shared" si="53"/>
        <v>363</v>
      </c>
      <c r="H91" s="46">
        <f t="shared" si="53"/>
        <v>363</v>
      </c>
      <c r="I91" s="46">
        <f t="shared" si="53"/>
        <v>363</v>
      </c>
      <c r="J91" s="46">
        <f t="shared" si="53"/>
        <v>363</v>
      </c>
      <c r="K91" s="46">
        <f t="shared" si="53"/>
        <v>363</v>
      </c>
      <c r="L91" s="46">
        <f t="shared" si="53"/>
        <v>363</v>
      </c>
      <c r="M91" s="46">
        <f t="shared" si="53"/>
        <v>363</v>
      </c>
      <c r="N91" s="46">
        <f t="shared" si="53"/>
        <v>363</v>
      </c>
      <c r="O91" s="46">
        <f t="shared" si="53"/>
        <v>363</v>
      </c>
      <c r="P91" s="46">
        <f t="shared" si="53"/>
        <v>363</v>
      </c>
      <c r="Q91" s="46">
        <f t="shared" si="53"/>
        <v>363</v>
      </c>
      <c r="R91" s="46">
        <f t="shared" si="53"/>
        <v>363</v>
      </c>
      <c r="S91" s="46">
        <f t="shared" si="53"/>
        <v>363</v>
      </c>
      <c r="T91" s="46">
        <f t="shared" si="53"/>
        <v>363</v>
      </c>
      <c r="U91" s="46">
        <f t="shared" si="53"/>
        <v>363</v>
      </c>
      <c r="V91" s="46">
        <f t="shared" si="53"/>
        <v>363</v>
      </c>
      <c r="W91" s="46">
        <f t="shared" si="53"/>
        <v>363</v>
      </c>
      <c r="X91" s="46">
        <f t="shared" si="53"/>
        <v>363</v>
      </c>
      <c r="Y91" s="46">
        <f t="shared" si="53"/>
        <v>363</v>
      </c>
      <c r="Z91" s="46">
        <f t="shared" si="53"/>
        <v>363</v>
      </c>
      <c r="AA91" s="46">
        <f t="shared" si="53"/>
        <v>363</v>
      </c>
      <c r="AB91" s="46">
        <f t="shared" si="53"/>
        <v>363</v>
      </c>
      <c r="AC91" s="46">
        <f t="shared" si="53"/>
        <v>363</v>
      </c>
      <c r="AD91" s="46">
        <f t="shared" si="53"/>
        <v>363</v>
      </c>
      <c r="AE91" s="46">
        <f t="shared" si="53"/>
        <v>363</v>
      </c>
      <c r="AF91" s="46">
        <f t="shared" si="53"/>
        <v>363</v>
      </c>
      <c r="AG91" s="46">
        <f t="shared" si="53"/>
        <v>363</v>
      </c>
      <c r="AH91" s="46">
        <f t="shared" si="53"/>
        <v>363</v>
      </c>
      <c r="AI91" s="46">
        <f t="shared" si="53"/>
        <v>363</v>
      </c>
      <c r="AJ91" s="46">
        <f t="shared" si="53"/>
        <v>363</v>
      </c>
      <c r="AK91" s="46">
        <f t="shared" si="53"/>
        <v>363</v>
      </c>
      <c r="AL91" s="46">
        <f t="shared" si="53"/>
        <v>363</v>
      </c>
      <c r="AM91" s="46">
        <f t="shared" si="53"/>
        <v>363</v>
      </c>
    </row>
    <row r="92" spans="2:39" x14ac:dyDescent="0.25">
      <c r="B92" t="str">
        <f t="shared" si="50"/>
        <v xml:space="preserve">    - consulenze legali, fiscali, notarili, ecc…</v>
      </c>
      <c r="D92" s="46">
        <f t="shared" si="51"/>
        <v>0</v>
      </c>
      <c r="E92" s="46">
        <f t="shared" si="52"/>
        <v>363</v>
      </c>
      <c r="F92" s="46">
        <f t="shared" si="53"/>
        <v>363</v>
      </c>
      <c r="G92" s="46">
        <f t="shared" si="53"/>
        <v>363</v>
      </c>
      <c r="H92" s="46">
        <f t="shared" si="53"/>
        <v>363</v>
      </c>
      <c r="I92" s="46">
        <f t="shared" si="53"/>
        <v>363</v>
      </c>
      <c r="J92" s="46">
        <f t="shared" si="53"/>
        <v>363</v>
      </c>
      <c r="K92" s="46">
        <f t="shared" si="53"/>
        <v>363</v>
      </c>
      <c r="L92" s="46">
        <f t="shared" si="53"/>
        <v>363</v>
      </c>
      <c r="M92" s="46">
        <f t="shared" si="53"/>
        <v>363</v>
      </c>
      <c r="N92" s="46">
        <f t="shared" si="53"/>
        <v>363</v>
      </c>
      <c r="O92" s="46">
        <f t="shared" si="53"/>
        <v>363</v>
      </c>
      <c r="P92" s="46">
        <f t="shared" si="53"/>
        <v>363</v>
      </c>
      <c r="Q92" s="46">
        <f t="shared" si="53"/>
        <v>363</v>
      </c>
      <c r="R92" s="46">
        <f t="shared" si="53"/>
        <v>363</v>
      </c>
      <c r="S92" s="46">
        <f t="shared" si="53"/>
        <v>363</v>
      </c>
      <c r="T92" s="46">
        <f t="shared" si="53"/>
        <v>363</v>
      </c>
      <c r="U92" s="46">
        <f t="shared" si="53"/>
        <v>363</v>
      </c>
      <c r="V92" s="46">
        <f t="shared" si="53"/>
        <v>363</v>
      </c>
      <c r="W92" s="46">
        <f t="shared" si="53"/>
        <v>363</v>
      </c>
      <c r="X92" s="46">
        <f t="shared" si="53"/>
        <v>363</v>
      </c>
      <c r="Y92" s="46">
        <f t="shared" si="53"/>
        <v>363</v>
      </c>
      <c r="Z92" s="46">
        <f t="shared" si="53"/>
        <v>363</v>
      </c>
      <c r="AA92" s="46">
        <f t="shared" si="53"/>
        <v>363</v>
      </c>
      <c r="AB92" s="46">
        <f t="shared" si="53"/>
        <v>363</v>
      </c>
      <c r="AC92" s="46">
        <f t="shared" si="53"/>
        <v>363</v>
      </c>
      <c r="AD92" s="46">
        <f t="shared" si="53"/>
        <v>363</v>
      </c>
      <c r="AE92" s="46">
        <f t="shared" si="53"/>
        <v>363</v>
      </c>
      <c r="AF92" s="46">
        <f t="shared" si="53"/>
        <v>363</v>
      </c>
      <c r="AG92" s="46">
        <f t="shared" si="53"/>
        <v>363</v>
      </c>
      <c r="AH92" s="46">
        <f t="shared" si="53"/>
        <v>363</v>
      </c>
      <c r="AI92" s="46">
        <f t="shared" si="53"/>
        <v>363</v>
      </c>
      <c r="AJ92" s="46">
        <f t="shared" si="53"/>
        <v>363</v>
      </c>
      <c r="AK92" s="46">
        <f t="shared" si="53"/>
        <v>363</v>
      </c>
      <c r="AL92" s="46">
        <f t="shared" si="53"/>
        <v>363</v>
      </c>
      <c r="AM92" s="46">
        <f t="shared" si="53"/>
        <v>363</v>
      </c>
    </row>
    <row r="93" spans="2:39" x14ac:dyDescent="0.25">
      <c r="B93" t="str">
        <f t="shared" si="50"/>
        <v xml:space="preserve">    - compensi amministratori</v>
      </c>
      <c r="D93" s="46">
        <f t="shared" si="51"/>
        <v>0</v>
      </c>
      <c r="E93" s="46">
        <f t="shared" si="52"/>
        <v>200</v>
      </c>
      <c r="F93" s="46">
        <f t="shared" si="53"/>
        <v>200</v>
      </c>
      <c r="G93" s="46">
        <f t="shared" si="53"/>
        <v>200</v>
      </c>
      <c r="H93" s="46">
        <f t="shared" si="53"/>
        <v>200</v>
      </c>
      <c r="I93" s="46">
        <f t="shared" si="53"/>
        <v>200</v>
      </c>
      <c r="J93" s="46">
        <f t="shared" si="53"/>
        <v>200</v>
      </c>
      <c r="K93" s="46">
        <f t="shared" si="53"/>
        <v>200</v>
      </c>
      <c r="L93" s="46">
        <f t="shared" si="53"/>
        <v>200</v>
      </c>
      <c r="M93" s="46">
        <f t="shared" si="53"/>
        <v>200</v>
      </c>
      <c r="N93" s="46">
        <f t="shared" si="53"/>
        <v>200</v>
      </c>
      <c r="O93" s="46">
        <f t="shared" si="53"/>
        <v>200</v>
      </c>
      <c r="P93" s="46">
        <f t="shared" si="53"/>
        <v>200</v>
      </c>
      <c r="Q93" s="46">
        <f t="shared" si="53"/>
        <v>200</v>
      </c>
      <c r="R93" s="46">
        <f t="shared" si="53"/>
        <v>200</v>
      </c>
      <c r="S93" s="46">
        <f t="shared" si="53"/>
        <v>200</v>
      </c>
      <c r="T93" s="46">
        <f t="shared" si="53"/>
        <v>200</v>
      </c>
      <c r="U93" s="46">
        <f t="shared" si="53"/>
        <v>200</v>
      </c>
      <c r="V93" s="46">
        <f t="shared" si="53"/>
        <v>200</v>
      </c>
      <c r="W93" s="46">
        <f t="shared" si="53"/>
        <v>200</v>
      </c>
      <c r="X93" s="46">
        <f t="shared" si="53"/>
        <v>200</v>
      </c>
      <c r="Y93" s="46">
        <f t="shared" si="53"/>
        <v>200</v>
      </c>
      <c r="Z93" s="46">
        <f t="shared" si="53"/>
        <v>200</v>
      </c>
      <c r="AA93" s="46">
        <f t="shared" si="53"/>
        <v>200</v>
      </c>
      <c r="AB93" s="46">
        <f t="shared" si="53"/>
        <v>200</v>
      </c>
      <c r="AC93" s="46">
        <f t="shared" si="53"/>
        <v>200</v>
      </c>
      <c r="AD93" s="46">
        <f t="shared" si="53"/>
        <v>200</v>
      </c>
      <c r="AE93" s="46">
        <f t="shared" si="53"/>
        <v>200</v>
      </c>
      <c r="AF93" s="46">
        <f t="shared" si="53"/>
        <v>200</v>
      </c>
      <c r="AG93" s="46">
        <f t="shared" si="53"/>
        <v>200</v>
      </c>
      <c r="AH93" s="46">
        <f t="shared" si="53"/>
        <v>200</v>
      </c>
      <c r="AI93" s="46">
        <f t="shared" si="53"/>
        <v>200</v>
      </c>
      <c r="AJ93" s="46">
        <f t="shared" si="53"/>
        <v>200</v>
      </c>
      <c r="AK93" s="46">
        <f t="shared" si="53"/>
        <v>200</v>
      </c>
      <c r="AL93" s="46">
        <f t="shared" si="53"/>
        <v>200</v>
      </c>
      <c r="AM93" s="46">
        <f t="shared" si="53"/>
        <v>200</v>
      </c>
    </row>
    <row r="94" spans="2:39" x14ac:dyDescent="0.25">
      <c r="B94" t="str">
        <f t="shared" si="50"/>
        <v xml:space="preserve">    - spese postali</v>
      </c>
      <c r="D94" s="46">
        <f t="shared" si="51"/>
        <v>0</v>
      </c>
      <c r="E94" s="46">
        <f t="shared" si="52"/>
        <v>363</v>
      </c>
      <c r="F94" s="46">
        <f t="shared" si="53"/>
        <v>363</v>
      </c>
      <c r="G94" s="46">
        <f t="shared" si="53"/>
        <v>363</v>
      </c>
      <c r="H94" s="46">
        <f t="shared" si="53"/>
        <v>363</v>
      </c>
      <c r="I94" s="46">
        <f t="shared" si="53"/>
        <v>363</v>
      </c>
      <c r="J94" s="46">
        <f t="shared" si="53"/>
        <v>363</v>
      </c>
      <c r="K94" s="46">
        <f t="shared" si="53"/>
        <v>363</v>
      </c>
      <c r="L94" s="46">
        <f t="shared" si="53"/>
        <v>363</v>
      </c>
      <c r="M94" s="46">
        <f t="shared" si="53"/>
        <v>363</v>
      </c>
      <c r="N94" s="46">
        <f t="shared" si="53"/>
        <v>363</v>
      </c>
      <c r="O94" s="46">
        <f t="shared" si="53"/>
        <v>363</v>
      </c>
      <c r="P94" s="46">
        <f t="shared" si="53"/>
        <v>363</v>
      </c>
      <c r="Q94" s="46">
        <f t="shared" si="53"/>
        <v>363</v>
      </c>
      <c r="R94" s="46">
        <f t="shared" si="53"/>
        <v>363</v>
      </c>
      <c r="S94" s="46">
        <f t="shared" si="53"/>
        <v>363</v>
      </c>
      <c r="T94" s="46">
        <f t="shared" si="53"/>
        <v>363</v>
      </c>
      <c r="U94" s="46">
        <f t="shared" ref="F94:AM100" si="54">+U19+U44-(U69-T69)</f>
        <v>363</v>
      </c>
      <c r="V94" s="46">
        <f t="shared" si="54"/>
        <v>363</v>
      </c>
      <c r="W94" s="46">
        <f t="shared" si="54"/>
        <v>363</v>
      </c>
      <c r="X94" s="46">
        <f t="shared" si="54"/>
        <v>363</v>
      </c>
      <c r="Y94" s="46">
        <f t="shared" si="54"/>
        <v>363</v>
      </c>
      <c r="Z94" s="46">
        <f t="shared" si="54"/>
        <v>363</v>
      </c>
      <c r="AA94" s="46">
        <f t="shared" si="54"/>
        <v>363</v>
      </c>
      <c r="AB94" s="46">
        <f t="shared" si="54"/>
        <v>363</v>
      </c>
      <c r="AC94" s="46">
        <f t="shared" si="54"/>
        <v>363</v>
      </c>
      <c r="AD94" s="46">
        <f t="shared" si="54"/>
        <v>363</v>
      </c>
      <c r="AE94" s="46">
        <f t="shared" si="54"/>
        <v>363</v>
      </c>
      <c r="AF94" s="46">
        <f t="shared" si="54"/>
        <v>363</v>
      </c>
      <c r="AG94" s="46">
        <f t="shared" si="54"/>
        <v>363</v>
      </c>
      <c r="AH94" s="46">
        <f t="shared" si="54"/>
        <v>363</v>
      </c>
      <c r="AI94" s="46">
        <f t="shared" si="54"/>
        <v>363</v>
      </c>
      <c r="AJ94" s="46">
        <f t="shared" si="54"/>
        <v>363</v>
      </c>
      <c r="AK94" s="46">
        <f t="shared" si="54"/>
        <v>363</v>
      </c>
      <c r="AL94" s="46">
        <f t="shared" si="54"/>
        <v>363</v>
      </c>
      <c r="AM94" s="46">
        <f t="shared" si="54"/>
        <v>363</v>
      </c>
    </row>
    <row r="95" spans="2:39" x14ac:dyDescent="0.25">
      <c r="B95" t="str">
        <f t="shared" si="50"/>
        <v xml:space="preserve">    - oneri bancari</v>
      </c>
      <c r="D95" s="46">
        <f t="shared" si="51"/>
        <v>0</v>
      </c>
      <c r="E95" s="46">
        <f t="shared" si="52"/>
        <v>300</v>
      </c>
      <c r="F95" s="46">
        <f t="shared" si="54"/>
        <v>300</v>
      </c>
      <c r="G95" s="46">
        <f t="shared" si="54"/>
        <v>300</v>
      </c>
      <c r="H95" s="46">
        <f t="shared" si="54"/>
        <v>300</v>
      </c>
      <c r="I95" s="46">
        <f t="shared" si="54"/>
        <v>300</v>
      </c>
      <c r="J95" s="46">
        <f t="shared" si="54"/>
        <v>300</v>
      </c>
      <c r="K95" s="46">
        <f t="shared" si="54"/>
        <v>300</v>
      </c>
      <c r="L95" s="46">
        <f t="shared" si="54"/>
        <v>300</v>
      </c>
      <c r="M95" s="46">
        <f t="shared" si="54"/>
        <v>300</v>
      </c>
      <c r="N95" s="46">
        <f t="shared" si="54"/>
        <v>300</v>
      </c>
      <c r="O95" s="46">
        <f t="shared" si="54"/>
        <v>300</v>
      </c>
      <c r="P95" s="46">
        <f t="shared" si="54"/>
        <v>300</v>
      </c>
      <c r="Q95" s="46">
        <f t="shared" si="54"/>
        <v>300</v>
      </c>
      <c r="R95" s="46">
        <f t="shared" si="54"/>
        <v>300</v>
      </c>
      <c r="S95" s="46">
        <f t="shared" si="54"/>
        <v>300</v>
      </c>
      <c r="T95" s="46">
        <f t="shared" si="54"/>
        <v>300</v>
      </c>
      <c r="U95" s="46">
        <f t="shared" si="54"/>
        <v>300</v>
      </c>
      <c r="V95" s="46">
        <f t="shared" si="54"/>
        <v>300</v>
      </c>
      <c r="W95" s="46">
        <f t="shared" si="54"/>
        <v>300</v>
      </c>
      <c r="X95" s="46">
        <f t="shared" si="54"/>
        <v>300</v>
      </c>
      <c r="Y95" s="46">
        <f t="shared" si="54"/>
        <v>300</v>
      </c>
      <c r="Z95" s="46">
        <f t="shared" si="54"/>
        <v>300</v>
      </c>
      <c r="AA95" s="46">
        <f t="shared" si="54"/>
        <v>300</v>
      </c>
      <c r="AB95" s="46">
        <f t="shared" si="54"/>
        <v>300</v>
      </c>
      <c r="AC95" s="46">
        <f t="shared" si="54"/>
        <v>300</v>
      </c>
      <c r="AD95" s="46">
        <f t="shared" si="54"/>
        <v>300</v>
      </c>
      <c r="AE95" s="46">
        <f t="shared" si="54"/>
        <v>300</v>
      </c>
      <c r="AF95" s="46">
        <f t="shared" si="54"/>
        <v>300</v>
      </c>
      <c r="AG95" s="46">
        <f t="shared" si="54"/>
        <v>300</v>
      </c>
      <c r="AH95" s="46">
        <f t="shared" si="54"/>
        <v>300</v>
      </c>
      <c r="AI95" s="46">
        <f t="shared" si="54"/>
        <v>300</v>
      </c>
      <c r="AJ95" s="46">
        <f t="shared" si="54"/>
        <v>300</v>
      </c>
      <c r="AK95" s="46">
        <f t="shared" si="54"/>
        <v>300</v>
      </c>
      <c r="AL95" s="46">
        <f t="shared" si="54"/>
        <v>300</v>
      </c>
      <c r="AM95" s="46">
        <f t="shared" si="54"/>
        <v>300</v>
      </c>
    </row>
    <row r="96" spans="2:39" x14ac:dyDescent="0.25">
      <c r="B96" t="str">
        <f t="shared" si="50"/>
        <v xml:space="preserve">    - utenze</v>
      </c>
      <c r="D96" s="46">
        <f t="shared" si="51"/>
        <v>0</v>
      </c>
      <c r="E96" s="46">
        <f t="shared" si="52"/>
        <v>363</v>
      </c>
      <c r="F96" s="46">
        <f t="shared" si="54"/>
        <v>363</v>
      </c>
      <c r="G96" s="46">
        <f t="shared" si="54"/>
        <v>363</v>
      </c>
      <c r="H96" s="46">
        <f t="shared" si="54"/>
        <v>363</v>
      </c>
      <c r="I96" s="46">
        <f t="shared" si="54"/>
        <v>363</v>
      </c>
      <c r="J96" s="46">
        <f t="shared" si="54"/>
        <v>363</v>
      </c>
      <c r="K96" s="46">
        <f t="shared" si="54"/>
        <v>363</v>
      </c>
      <c r="L96" s="46">
        <f t="shared" si="54"/>
        <v>363</v>
      </c>
      <c r="M96" s="46">
        <f t="shared" si="54"/>
        <v>363</v>
      </c>
      <c r="N96" s="46">
        <f t="shared" si="54"/>
        <v>363</v>
      </c>
      <c r="O96" s="46">
        <f t="shared" si="54"/>
        <v>363</v>
      </c>
      <c r="P96" s="46">
        <f t="shared" si="54"/>
        <v>363</v>
      </c>
      <c r="Q96" s="46">
        <f t="shared" si="54"/>
        <v>363</v>
      </c>
      <c r="R96" s="46">
        <f t="shared" si="54"/>
        <v>363</v>
      </c>
      <c r="S96" s="46">
        <f t="shared" si="54"/>
        <v>363</v>
      </c>
      <c r="T96" s="46">
        <f t="shared" si="54"/>
        <v>363</v>
      </c>
      <c r="U96" s="46">
        <f t="shared" si="54"/>
        <v>363</v>
      </c>
      <c r="V96" s="46">
        <f t="shared" si="54"/>
        <v>363</v>
      </c>
      <c r="W96" s="46">
        <f t="shared" si="54"/>
        <v>363</v>
      </c>
      <c r="X96" s="46">
        <f t="shared" si="54"/>
        <v>363</v>
      </c>
      <c r="Y96" s="46">
        <f t="shared" si="54"/>
        <v>363</v>
      </c>
      <c r="Z96" s="46">
        <f t="shared" si="54"/>
        <v>363</v>
      </c>
      <c r="AA96" s="46">
        <f t="shared" si="54"/>
        <v>363</v>
      </c>
      <c r="AB96" s="46">
        <f t="shared" si="54"/>
        <v>363</v>
      </c>
      <c r="AC96" s="46">
        <f t="shared" si="54"/>
        <v>363</v>
      </c>
      <c r="AD96" s="46">
        <f t="shared" si="54"/>
        <v>363</v>
      </c>
      <c r="AE96" s="46">
        <f t="shared" si="54"/>
        <v>363</v>
      </c>
      <c r="AF96" s="46">
        <f t="shared" si="54"/>
        <v>363</v>
      </c>
      <c r="AG96" s="46">
        <f t="shared" si="54"/>
        <v>363</v>
      </c>
      <c r="AH96" s="46">
        <f t="shared" si="54"/>
        <v>363</v>
      </c>
      <c r="AI96" s="46">
        <f t="shared" si="54"/>
        <v>363</v>
      </c>
      <c r="AJ96" s="46">
        <f t="shared" si="54"/>
        <v>363</v>
      </c>
      <c r="AK96" s="46">
        <f t="shared" si="54"/>
        <v>363</v>
      </c>
      <c r="AL96" s="46">
        <f t="shared" si="54"/>
        <v>363</v>
      </c>
      <c r="AM96" s="46">
        <f t="shared" si="54"/>
        <v>363</v>
      </c>
    </row>
    <row r="97" spans="2:39" x14ac:dyDescent="0.25">
      <c r="B97" t="str">
        <f t="shared" si="50"/>
        <v xml:space="preserve">    - affitti e locazioni passive</v>
      </c>
      <c r="D97" s="46">
        <f t="shared" si="51"/>
        <v>0</v>
      </c>
      <c r="E97" s="46">
        <f t="shared" si="52"/>
        <v>0</v>
      </c>
      <c r="F97" s="46">
        <f t="shared" si="54"/>
        <v>363</v>
      </c>
      <c r="G97" s="46">
        <f t="shared" si="54"/>
        <v>363</v>
      </c>
      <c r="H97" s="46">
        <f t="shared" si="54"/>
        <v>363</v>
      </c>
      <c r="I97" s="46">
        <f t="shared" si="54"/>
        <v>363</v>
      </c>
      <c r="J97" s="46">
        <f t="shared" si="54"/>
        <v>363</v>
      </c>
      <c r="K97" s="46">
        <f t="shared" si="54"/>
        <v>363</v>
      </c>
      <c r="L97" s="46">
        <f t="shared" si="54"/>
        <v>363</v>
      </c>
      <c r="M97" s="46">
        <f t="shared" si="54"/>
        <v>363</v>
      </c>
      <c r="N97" s="46">
        <f t="shared" si="54"/>
        <v>363</v>
      </c>
      <c r="O97" s="46">
        <f t="shared" si="54"/>
        <v>363</v>
      </c>
      <c r="P97" s="46">
        <f t="shared" si="54"/>
        <v>363</v>
      </c>
      <c r="Q97" s="46">
        <f t="shared" si="54"/>
        <v>363</v>
      </c>
      <c r="R97" s="46">
        <f t="shared" si="54"/>
        <v>363</v>
      </c>
      <c r="S97" s="46">
        <f t="shared" si="54"/>
        <v>363</v>
      </c>
      <c r="T97" s="46">
        <f t="shared" si="54"/>
        <v>363</v>
      </c>
      <c r="U97" s="46">
        <f t="shared" si="54"/>
        <v>363</v>
      </c>
      <c r="V97" s="46">
        <f t="shared" si="54"/>
        <v>363</v>
      </c>
      <c r="W97" s="46">
        <f t="shared" si="54"/>
        <v>363</v>
      </c>
      <c r="X97" s="46">
        <f t="shared" si="54"/>
        <v>363</v>
      </c>
      <c r="Y97" s="46">
        <f t="shared" si="54"/>
        <v>363</v>
      </c>
      <c r="Z97" s="46">
        <f t="shared" si="54"/>
        <v>363</v>
      </c>
      <c r="AA97" s="46">
        <f t="shared" si="54"/>
        <v>363</v>
      </c>
      <c r="AB97" s="46">
        <f t="shared" si="54"/>
        <v>363</v>
      </c>
      <c r="AC97" s="46">
        <f t="shared" si="54"/>
        <v>363</v>
      </c>
      <c r="AD97" s="46">
        <f t="shared" si="54"/>
        <v>363</v>
      </c>
      <c r="AE97" s="46">
        <f t="shared" si="54"/>
        <v>363</v>
      </c>
      <c r="AF97" s="46">
        <f t="shared" si="54"/>
        <v>363</v>
      </c>
      <c r="AG97" s="46">
        <f t="shared" si="54"/>
        <v>363</v>
      </c>
      <c r="AH97" s="46">
        <f t="shared" si="54"/>
        <v>363</v>
      </c>
      <c r="AI97" s="46">
        <f t="shared" si="54"/>
        <v>363</v>
      </c>
      <c r="AJ97" s="46">
        <f t="shared" si="54"/>
        <v>363</v>
      </c>
      <c r="AK97" s="46">
        <f t="shared" si="54"/>
        <v>363</v>
      </c>
      <c r="AL97" s="46">
        <f t="shared" si="54"/>
        <v>363</v>
      </c>
      <c r="AM97" s="46">
        <f t="shared" si="54"/>
        <v>363</v>
      </c>
    </row>
    <row r="98" spans="2:39" x14ac:dyDescent="0.25">
      <c r="B98" t="str">
        <f t="shared" si="50"/>
        <v xml:space="preserve">    - altri costi amministrativi</v>
      </c>
      <c r="D98" s="46">
        <f t="shared" si="51"/>
        <v>0</v>
      </c>
      <c r="E98" s="46">
        <f t="shared" si="52"/>
        <v>363</v>
      </c>
      <c r="F98" s="46">
        <f t="shared" si="54"/>
        <v>363</v>
      </c>
      <c r="G98" s="46">
        <f t="shared" si="54"/>
        <v>363</v>
      </c>
      <c r="H98" s="46">
        <f t="shared" si="54"/>
        <v>363</v>
      </c>
      <c r="I98" s="46">
        <f t="shared" si="54"/>
        <v>363</v>
      </c>
      <c r="J98" s="46">
        <f t="shared" si="54"/>
        <v>363</v>
      </c>
      <c r="K98" s="46">
        <f t="shared" si="54"/>
        <v>363</v>
      </c>
      <c r="L98" s="46">
        <f t="shared" si="54"/>
        <v>363</v>
      </c>
      <c r="M98" s="46">
        <f t="shared" si="54"/>
        <v>363</v>
      </c>
      <c r="N98" s="46">
        <f t="shared" si="54"/>
        <v>363</v>
      </c>
      <c r="O98" s="46">
        <f t="shared" si="54"/>
        <v>363</v>
      </c>
      <c r="P98" s="46">
        <f t="shared" si="54"/>
        <v>363</v>
      </c>
      <c r="Q98" s="46">
        <f t="shared" si="54"/>
        <v>363</v>
      </c>
      <c r="R98" s="46">
        <f t="shared" si="54"/>
        <v>363</v>
      </c>
      <c r="S98" s="46">
        <f t="shared" si="54"/>
        <v>363</v>
      </c>
      <c r="T98" s="46">
        <f t="shared" si="54"/>
        <v>363</v>
      </c>
      <c r="U98" s="46">
        <f t="shared" si="54"/>
        <v>363</v>
      </c>
      <c r="V98" s="46">
        <f t="shared" si="54"/>
        <v>363</v>
      </c>
      <c r="W98" s="46">
        <f t="shared" si="54"/>
        <v>363</v>
      </c>
      <c r="X98" s="46">
        <f t="shared" si="54"/>
        <v>363</v>
      </c>
      <c r="Y98" s="46">
        <f t="shared" si="54"/>
        <v>363</v>
      </c>
      <c r="Z98" s="46">
        <f t="shared" si="54"/>
        <v>363</v>
      </c>
      <c r="AA98" s="46">
        <f t="shared" si="54"/>
        <v>363</v>
      </c>
      <c r="AB98" s="46">
        <f t="shared" si="54"/>
        <v>363</v>
      </c>
      <c r="AC98" s="46">
        <f t="shared" si="54"/>
        <v>363</v>
      </c>
      <c r="AD98" s="46">
        <f t="shared" si="54"/>
        <v>363</v>
      </c>
      <c r="AE98" s="46">
        <f t="shared" si="54"/>
        <v>363</v>
      </c>
      <c r="AF98" s="46">
        <f t="shared" si="54"/>
        <v>363</v>
      </c>
      <c r="AG98" s="46">
        <f t="shared" si="54"/>
        <v>363</v>
      </c>
      <c r="AH98" s="46">
        <f t="shared" si="54"/>
        <v>363</v>
      </c>
      <c r="AI98" s="46">
        <f t="shared" si="54"/>
        <v>363</v>
      </c>
      <c r="AJ98" s="46">
        <f t="shared" si="54"/>
        <v>363</v>
      </c>
      <c r="AK98" s="46">
        <f t="shared" si="54"/>
        <v>363</v>
      </c>
      <c r="AL98" s="46">
        <f t="shared" si="54"/>
        <v>363</v>
      </c>
      <c r="AM98" s="46">
        <f t="shared" si="54"/>
        <v>363</v>
      </c>
    </row>
    <row r="99" spans="2:39" x14ac:dyDescent="0.25">
      <c r="B99" t="str">
        <f t="shared" si="50"/>
        <v xml:space="preserve">    - costi diversi</v>
      </c>
      <c r="D99" s="46">
        <f t="shared" si="51"/>
        <v>0</v>
      </c>
      <c r="E99" s="46">
        <f t="shared" si="52"/>
        <v>363</v>
      </c>
      <c r="F99" s="46">
        <f t="shared" si="54"/>
        <v>363</v>
      </c>
      <c r="G99" s="46">
        <f t="shared" si="54"/>
        <v>363</v>
      </c>
      <c r="H99" s="46">
        <f t="shared" si="54"/>
        <v>363</v>
      </c>
      <c r="I99" s="46">
        <f t="shared" si="54"/>
        <v>363</v>
      </c>
      <c r="J99" s="46">
        <f t="shared" si="54"/>
        <v>363</v>
      </c>
      <c r="K99" s="46">
        <f t="shared" si="54"/>
        <v>363</v>
      </c>
      <c r="L99" s="46">
        <f t="shared" si="54"/>
        <v>363</v>
      </c>
      <c r="M99" s="46">
        <f t="shared" si="54"/>
        <v>363</v>
      </c>
      <c r="N99" s="46">
        <f t="shared" si="54"/>
        <v>363</v>
      </c>
      <c r="O99" s="46">
        <f t="shared" si="54"/>
        <v>363</v>
      </c>
      <c r="P99" s="46">
        <f t="shared" si="54"/>
        <v>363</v>
      </c>
      <c r="Q99" s="46">
        <f t="shared" si="54"/>
        <v>363</v>
      </c>
      <c r="R99" s="46">
        <f t="shared" si="54"/>
        <v>363</v>
      </c>
      <c r="S99" s="46">
        <f t="shared" si="54"/>
        <v>363</v>
      </c>
      <c r="T99" s="46">
        <f t="shared" si="54"/>
        <v>363</v>
      </c>
      <c r="U99" s="46">
        <f t="shared" si="54"/>
        <v>363</v>
      </c>
      <c r="V99" s="46">
        <f t="shared" si="54"/>
        <v>363</v>
      </c>
      <c r="W99" s="46">
        <f t="shared" si="54"/>
        <v>363</v>
      </c>
      <c r="X99" s="46">
        <f t="shared" si="54"/>
        <v>363</v>
      </c>
      <c r="Y99" s="46">
        <f t="shared" si="54"/>
        <v>363</v>
      </c>
      <c r="Z99" s="46">
        <f t="shared" si="54"/>
        <v>363</v>
      </c>
      <c r="AA99" s="46">
        <f t="shared" si="54"/>
        <v>363</v>
      </c>
      <c r="AB99" s="46">
        <f t="shared" si="54"/>
        <v>363</v>
      </c>
      <c r="AC99" s="46">
        <f t="shared" si="54"/>
        <v>363</v>
      </c>
      <c r="AD99" s="46">
        <f t="shared" si="54"/>
        <v>363</v>
      </c>
      <c r="AE99" s="46">
        <f t="shared" si="54"/>
        <v>363</v>
      </c>
      <c r="AF99" s="46">
        <f t="shared" si="54"/>
        <v>363</v>
      </c>
      <c r="AG99" s="46">
        <f t="shared" si="54"/>
        <v>363</v>
      </c>
      <c r="AH99" s="46">
        <f t="shared" si="54"/>
        <v>363</v>
      </c>
      <c r="AI99" s="46">
        <f t="shared" si="54"/>
        <v>363</v>
      </c>
      <c r="AJ99" s="46">
        <f t="shared" si="54"/>
        <v>363</v>
      </c>
      <c r="AK99" s="46">
        <f t="shared" si="54"/>
        <v>363</v>
      </c>
      <c r="AL99" s="46">
        <f t="shared" si="54"/>
        <v>363</v>
      </c>
      <c r="AM99" s="46">
        <f t="shared" si="54"/>
        <v>363</v>
      </c>
    </row>
    <row r="100" spans="2:39" x14ac:dyDescent="0.25">
      <c r="B100" t="str">
        <f t="shared" si="50"/>
        <v xml:space="preserve">    - premi assicurativi</v>
      </c>
      <c r="D100" s="46">
        <f t="shared" si="51"/>
        <v>0</v>
      </c>
      <c r="E100" s="46">
        <f t="shared" si="52"/>
        <v>363</v>
      </c>
      <c r="F100" s="46">
        <f t="shared" si="54"/>
        <v>363</v>
      </c>
      <c r="G100" s="46">
        <f t="shared" si="54"/>
        <v>363</v>
      </c>
      <c r="H100" s="46">
        <f t="shared" si="54"/>
        <v>363</v>
      </c>
      <c r="I100" s="46">
        <f t="shared" si="54"/>
        <v>363</v>
      </c>
      <c r="J100" s="46">
        <f t="shared" si="54"/>
        <v>363</v>
      </c>
      <c r="K100" s="46">
        <f t="shared" si="54"/>
        <v>363</v>
      </c>
      <c r="L100" s="46">
        <f t="shared" si="54"/>
        <v>363</v>
      </c>
      <c r="M100" s="46">
        <f t="shared" si="54"/>
        <v>363</v>
      </c>
      <c r="N100" s="46">
        <f t="shared" si="54"/>
        <v>363</v>
      </c>
      <c r="O100" s="46">
        <f t="shared" si="54"/>
        <v>363</v>
      </c>
      <c r="P100" s="46">
        <f t="shared" si="54"/>
        <v>363</v>
      </c>
      <c r="Q100" s="46">
        <f t="shared" si="54"/>
        <v>363</v>
      </c>
      <c r="R100" s="46">
        <f t="shared" si="54"/>
        <v>363</v>
      </c>
      <c r="S100" s="46">
        <f t="shared" si="54"/>
        <v>363</v>
      </c>
      <c r="T100" s="46">
        <f t="shared" si="54"/>
        <v>363</v>
      </c>
      <c r="U100" s="46">
        <f t="shared" si="54"/>
        <v>363</v>
      </c>
      <c r="V100" s="46">
        <f t="shared" si="54"/>
        <v>363</v>
      </c>
      <c r="W100" s="46">
        <f t="shared" si="54"/>
        <v>363</v>
      </c>
      <c r="X100" s="46">
        <f t="shared" si="54"/>
        <v>363</v>
      </c>
      <c r="Y100" s="46">
        <f t="shared" si="54"/>
        <v>363</v>
      </c>
      <c r="Z100" s="46">
        <f t="shared" si="54"/>
        <v>363</v>
      </c>
      <c r="AA100" s="46">
        <f t="shared" si="54"/>
        <v>363</v>
      </c>
      <c r="AB100" s="46">
        <f t="shared" si="54"/>
        <v>363</v>
      </c>
      <c r="AC100" s="46">
        <f t="shared" si="54"/>
        <v>363</v>
      </c>
      <c r="AD100" s="46">
        <f t="shared" si="54"/>
        <v>363</v>
      </c>
      <c r="AE100" s="46">
        <f t="shared" si="54"/>
        <v>363</v>
      </c>
      <c r="AF100" s="46">
        <f t="shared" si="54"/>
        <v>363</v>
      </c>
      <c r="AG100" s="46">
        <f t="shared" si="54"/>
        <v>363</v>
      </c>
      <c r="AH100" s="46">
        <f t="shared" si="54"/>
        <v>363</v>
      </c>
      <c r="AI100" s="46">
        <f t="shared" si="54"/>
        <v>363</v>
      </c>
      <c r="AJ100" s="46">
        <f t="shared" si="54"/>
        <v>363</v>
      </c>
      <c r="AK100" s="46">
        <f t="shared" si="54"/>
        <v>363</v>
      </c>
      <c r="AL100" s="46">
        <f t="shared" si="54"/>
        <v>363</v>
      </c>
      <c r="AM100" s="46">
        <f t="shared" si="54"/>
        <v>363</v>
      </c>
    </row>
    <row r="101" spans="2:39" s="65" customFormat="1" x14ac:dyDescent="0.25">
      <c r="C101" s="65" t="s">
        <v>175</v>
      </c>
      <c r="D101" s="66">
        <f>SUM(D79:D100)</f>
        <v>1331</v>
      </c>
      <c r="E101" s="66">
        <f t="shared" ref="E101" si="55">SUM(E79:E100)</f>
        <v>6033</v>
      </c>
      <c r="F101" s="66">
        <f t="shared" ref="F101" si="56">SUM(F79:F100)</f>
        <v>6396</v>
      </c>
      <c r="G101" s="66">
        <f t="shared" ref="G101" si="57">SUM(G79:G100)</f>
        <v>7485</v>
      </c>
      <c r="H101" s="66">
        <f t="shared" ref="H101" si="58">SUM(H79:H100)</f>
        <v>7485</v>
      </c>
      <c r="I101" s="66">
        <f t="shared" ref="I101" si="59">SUM(I79:I100)</f>
        <v>7485</v>
      </c>
      <c r="J101" s="66">
        <f t="shared" ref="J101" si="60">SUM(J79:J100)</f>
        <v>7485</v>
      </c>
      <c r="K101" s="66">
        <f t="shared" ref="K101" si="61">SUM(K79:K100)</f>
        <v>7485</v>
      </c>
      <c r="L101" s="66">
        <f t="shared" ref="L101" si="62">SUM(L79:L100)</f>
        <v>7485</v>
      </c>
      <c r="M101" s="66">
        <f t="shared" ref="M101" si="63">SUM(M79:M100)</f>
        <v>7485</v>
      </c>
      <c r="N101" s="66">
        <f t="shared" ref="N101" si="64">SUM(N79:N100)</f>
        <v>7485</v>
      </c>
      <c r="O101" s="66">
        <f t="shared" ref="O101" si="65">SUM(O79:O100)</f>
        <v>7485</v>
      </c>
      <c r="P101" s="66">
        <f t="shared" ref="P101" si="66">SUM(P79:P100)</f>
        <v>7485</v>
      </c>
      <c r="Q101" s="66">
        <f t="shared" ref="Q101" si="67">SUM(Q79:Q100)</f>
        <v>7485</v>
      </c>
      <c r="R101" s="66">
        <f t="shared" ref="R101" si="68">SUM(R79:R100)</f>
        <v>7485</v>
      </c>
      <c r="S101" s="66">
        <f t="shared" ref="S101" si="69">SUM(S79:S100)</f>
        <v>7485</v>
      </c>
      <c r="T101" s="66">
        <f t="shared" ref="T101" si="70">SUM(T79:T100)</f>
        <v>7485</v>
      </c>
      <c r="U101" s="66">
        <f t="shared" ref="U101" si="71">SUM(U79:U100)</f>
        <v>7485</v>
      </c>
      <c r="V101" s="66">
        <f t="shared" ref="V101" si="72">SUM(V79:V100)</f>
        <v>7485</v>
      </c>
      <c r="W101" s="66">
        <f t="shared" ref="W101" si="73">SUM(W79:W100)</f>
        <v>7485</v>
      </c>
      <c r="X101" s="66">
        <f t="shared" ref="X101" si="74">SUM(X79:X100)</f>
        <v>7485</v>
      </c>
      <c r="Y101" s="66">
        <f t="shared" ref="Y101" si="75">SUM(Y79:Y100)</f>
        <v>7485</v>
      </c>
      <c r="Z101" s="66">
        <f t="shared" ref="Z101" si="76">SUM(Z79:Z100)</f>
        <v>7485</v>
      </c>
      <c r="AA101" s="66">
        <f t="shared" ref="AA101" si="77">SUM(AA79:AA100)</f>
        <v>7485</v>
      </c>
      <c r="AB101" s="66">
        <f t="shared" ref="AB101" si="78">SUM(AB79:AB100)</f>
        <v>7485</v>
      </c>
      <c r="AC101" s="66">
        <f t="shared" ref="AC101" si="79">SUM(AC79:AC100)</f>
        <v>7485</v>
      </c>
      <c r="AD101" s="66">
        <f t="shared" ref="AD101" si="80">SUM(AD79:AD100)</f>
        <v>7485</v>
      </c>
      <c r="AE101" s="66">
        <f t="shared" ref="AE101" si="81">SUM(AE79:AE100)</f>
        <v>7485</v>
      </c>
      <c r="AF101" s="66">
        <f t="shared" ref="AF101" si="82">SUM(AF79:AF100)</f>
        <v>7485</v>
      </c>
      <c r="AG101" s="66">
        <f t="shared" ref="AG101" si="83">SUM(AG79:AG100)</f>
        <v>7485</v>
      </c>
      <c r="AH101" s="66">
        <f t="shared" ref="AH101" si="84">SUM(AH79:AH100)</f>
        <v>7485</v>
      </c>
      <c r="AI101" s="66">
        <f t="shared" ref="AI101" si="85">SUM(AI79:AI100)</f>
        <v>7485</v>
      </c>
      <c r="AJ101" s="66">
        <f t="shared" ref="AJ101" si="86">SUM(AJ79:AJ100)</f>
        <v>7485</v>
      </c>
      <c r="AK101" s="66">
        <f t="shared" ref="AK101" si="87">SUM(AK79:AK100)</f>
        <v>7485</v>
      </c>
      <c r="AL101" s="66">
        <f t="shared" ref="AL101" si="88">SUM(AL79:AL100)</f>
        <v>7485</v>
      </c>
      <c r="AM101" s="66">
        <f t="shared" ref="AM101" si="89">SUM(AM79:AM100)</f>
        <v>7485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app!$B$4:$B$7</xm:f>
          </x14:formula1>
          <xm:sqref>C54:C75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M46"/>
  <sheetViews>
    <sheetView showGridLines="0" topLeftCell="A15" workbookViewId="0">
      <selection activeCell="C17" sqref="C17"/>
    </sheetView>
  </sheetViews>
  <sheetFormatPr defaultRowHeight="15" x14ac:dyDescent="0.25"/>
  <cols>
    <col min="1" max="1" width="34.42578125" customWidth="1"/>
    <col min="2" max="2" width="9.5703125" bestFit="1" customWidth="1"/>
    <col min="3" max="3" width="21.7109375" bestFit="1" customWidth="1"/>
    <col min="5" max="5" width="10.42578125" bestFit="1" customWidth="1"/>
    <col min="6" max="6" width="11.85546875" bestFit="1" customWidth="1"/>
    <col min="7" max="7" width="12.140625" bestFit="1" customWidth="1"/>
    <col min="8" max="8" width="12.28515625" bestFit="1" customWidth="1"/>
    <col min="9" max="9" width="14.42578125" bestFit="1" customWidth="1"/>
  </cols>
  <sheetData>
    <row r="1" spans="1:38" x14ac:dyDescent="0.25">
      <c r="E1" s="35" t="s">
        <v>143</v>
      </c>
      <c r="F1" t="s">
        <v>144</v>
      </c>
      <c r="G1" s="36" t="s">
        <v>145</v>
      </c>
      <c r="H1" s="37" t="s">
        <v>146</v>
      </c>
      <c r="I1" s="38" t="s">
        <v>147</v>
      </c>
    </row>
    <row r="2" spans="1:38" x14ac:dyDescent="0.25">
      <c r="A2" t="s">
        <v>217</v>
      </c>
      <c r="B2" s="41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</row>
    <row r="3" spans="1:38" x14ac:dyDescent="0.25">
      <c r="A3" t="s">
        <v>218</v>
      </c>
      <c r="B3" s="79">
        <v>1800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</row>
    <row r="4" spans="1:38" x14ac:dyDescent="0.25">
      <c r="A4" t="s">
        <v>219</v>
      </c>
      <c r="B4" s="78">
        <v>0.3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</row>
    <row r="5" spans="1:38" x14ac:dyDescent="0.25">
      <c r="A5" t="s">
        <v>220</v>
      </c>
      <c r="B5" s="78">
        <v>0.01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</row>
    <row r="6" spans="1:38" x14ac:dyDescent="0.25">
      <c r="A6" t="s">
        <v>221</v>
      </c>
      <c r="B6" s="80">
        <v>7.4999999999999997E-2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</row>
    <row r="7" spans="1:38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</row>
    <row r="8" spans="1:38" x14ac:dyDescent="0.25"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</row>
    <row r="9" spans="1:38" ht="15.75" thickBot="1" x14ac:dyDescent="0.3">
      <c r="A9" s="68"/>
      <c r="B9" s="69"/>
      <c r="C9" s="81" t="str">
        <f>+IF($B$10&gt;12,"inserire mese","")</f>
        <v>inserire mese</v>
      </c>
      <c r="D9" s="81" t="str">
        <f>+IF($B$10&gt;13,"inserire mese","")</f>
        <v/>
      </c>
      <c r="E9" s="81" t="str">
        <f>+IF($B$10&gt;14,"inserire mese","")</f>
        <v/>
      </c>
      <c r="F9" s="81" t="str">
        <f>+IF($B$10&gt;15,"inserire mese","")</f>
        <v/>
      </c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</row>
    <row r="10" spans="1:38" ht="24.75" customHeight="1" thickTop="1" x14ac:dyDescent="0.25">
      <c r="A10" t="s">
        <v>222</v>
      </c>
      <c r="B10" s="44">
        <v>13</v>
      </c>
      <c r="C10" s="70" t="s">
        <v>239</v>
      </c>
      <c r="D10" s="70"/>
      <c r="E10" s="70"/>
      <c r="F10" s="70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</row>
    <row r="11" spans="1:38" x14ac:dyDescent="0.25">
      <c r="A11" s="68"/>
      <c r="B11" s="71"/>
      <c r="C11" s="70"/>
      <c r="D11" s="70"/>
      <c r="E11" s="70"/>
      <c r="F11" s="70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</row>
    <row r="12" spans="1:38" x14ac:dyDescent="0.25">
      <c r="A12" t="s">
        <v>223</v>
      </c>
      <c r="B12" s="80">
        <v>7.4999999999999997E-2</v>
      </c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</row>
    <row r="13" spans="1:38" x14ac:dyDescent="0.25">
      <c r="A13" s="68"/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</row>
    <row r="14" spans="1:38" x14ac:dyDescent="0.25">
      <c r="A14" s="68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</row>
    <row r="15" spans="1:38" x14ac:dyDescent="0.25">
      <c r="A15" s="67"/>
      <c r="B15" s="67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</row>
    <row r="16" spans="1:38" x14ac:dyDescent="0.25">
      <c r="A16" t="s">
        <v>224</v>
      </c>
      <c r="B16" s="67"/>
      <c r="C16" s="33">
        <f>+CEm!B2</f>
        <v>41640</v>
      </c>
      <c r="D16" s="33">
        <f>+CEm!C2</f>
        <v>41698</v>
      </c>
      <c r="E16" s="33">
        <f>+CEm!D2</f>
        <v>41729</v>
      </c>
      <c r="F16" s="33">
        <f>+CEm!E2</f>
        <v>41759</v>
      </c>
      <c r="G16" s="33">
        <f>+CEm!F2</f>
        <v>41790</v>
      </c>
      <c r="H16" s="33">
        <f>+CEm!G2</f>
        <v>41820</v>
      </c>
      <c r="I16" s="33">
        <f>+CEm!H2</f>
        <v>41851</v>
      </c>
      <c r="J16" s="33">
        <f>+CEm!I2</f>
        <v>41882</v>
      </c>
      <c r="K16" s="33">
        <f>+CEm!J2</f>
        <v>41912</v>
      </c>
      <c r="L16" s="33">
        <f>+CEm!K2</f>
        <v>41943</v>
      </c>
      <c r="M16" s="33">
        <f>+CEm!L2</f>
        <v>41973</v>
      </c>
      <c r="N16" s="33">
        <f>+CEm!M2</f>
        <v>42004</v>
      </c>
      <c r="O16" s="33">
        <f>+CEm!N2</f>
        <v>42035</v>
      </c>
      <c r="P16" s="33">
        <f>+CEm!O2</f>
        <v>42063</v>
      </c>
      <c r="Q16" s="33">
        <f>+CEm!P2</f>
        <v>42094</v>
      </c>
      <c r="R16" s="33">
        <f>+CEm!Q2</f>
        <v>42124</v>
      </c>
      <c r="S16" s="33">
        <f>+CEm!R2</f>
        <v>42155</v>
      </c>
      <c r="T16" s="33">
        <f>+CEm!S2</f>
        <v>42185</v>
      </c>
      <c r="U16" s="33">
        <f>+CEm!T2</f>
        <v>42216</v>
      </c>
      <c r="V16" s="33">
        <f>+CEm!U2</f>
        <v>42247</v>
      </c>
      <c r="W16" s="33">
        <f>+CEm!V2</f>
        <v>42277</v>
      </c>
      <c r="X16" s="33">
        <f>+CEm!W2</f>
        <v>42308</v>
      </c>
      <c r="Y16" s="33">
        <f>+CEm!X2</f>
        <v>42338</v>
      </c>
      <c r="Z16" s="33">
        <f>+CEm!Y2</f>
        <v>42369</v>
      </c>
      <c r="AA16" s="33">
        <f>+CEm!Z2</f>
        <v>42400</v>
      </c>
      <c r="AB16" s="33">
        <f>+CEm!AA2</f>
        <v>42429</v>
      </c>
      <c r="AC16" s="33">
        <f>+CEm!AB2</f>
        <v>42460</v>
      </c>
      <c r="AD16" s="33">
        <f>+CEm!AC2</f>
        <v>42490</v>
      </c>
      <c r="AE16" s="33">
        <f>+CEm!AD2</f>
        <v>42521</v>
      </c>
      <c r="AF16" s="33">
        <f>+CEm!AE2</f>
        <v>42551</v>
      </c>
      <c r="AG16" s="33">
        <f>+CEm!AF2</f>
        <v>42582</v>
      </c>
      <c r="AH16" s="33">
        <f>+CEm!AG2</f>
        <v>42613</v>
      </c>
      <c r="AI16" s="33">
        <f>+CEm!AH2</f>
        <v>42643</v>
      </c>
      <c r="AJ16" s="33">
        <f>+CEm!AI2</f>
        <v>42674</v>
      </c>
      <c r="AK16" s="33">
        <f>+CEm!AJ2</f>
        <v>42704</v>
      </c>
      <c r="AL16" s="33">
        <f>+CEm!AK2</f>
        <v>42735</v>
      </c>
    </row>
    <row r="17" spans="1:39" x14ac:dyDescent="0.25">
      <c r="A17" t="s">
        <v>225</v>
      </c>
      <c r="B17" s="67"/>
      <c r="C17" s="44">
        <v>1</v>
      </c>
      <c r="D17" s="44">
        <v>1</v>
      </c>
      <c r="E17" s="44">
        <v>1</v>
      </c>
      <c r="F17" s="44">
        <v>1</v>
      </c>
      <c r="G17" s="44">
        <v>1</v>
      </c>
      <c r="H17" s="44">
        <v>1</v>
      </c>
      <c r="I17" s="44">
        <v>1</v>
      </c>
      <c r="J17" s="44">
        <v>1</v>
      </c>
      <c r="K17" s="44">
        <v>1</v>
      </c>
      <c r="L17" s="44">
        <v>1</v>
      </c>
      <c r="M17" s="44">
        <v>1</v>
      </c>
      <c r="N17" s="44">
        <v>1</v>
      </c>
      <c r="O17" s="44">
        <v>1</v>
      </c>
      <c r="P17" s="44">
        <v>1</v>
      </c>
      <c r="Q17" s="44">
        <v>1</v>
      </c>
      <c r="R17" s="44">
        <v>1</v>
      </c>
      <c r="S17" s="44">
        <v>1</v>
      </c>
      <c r="T17" s="44">
        <v>1</v>
      </c>
      <c r="U17" s="44">
        <v>1</v>
      </c>
      <c r="V17" s="44">
        <v>1</v>
      </c>
      <c r="W17" s="44">
        <v>1</v>
      </c>
      <c r="X17" s="44">
        <v>1</v>
      </c>
      <c r="Y17" s="44">
        <v>1</v>
      </c>
      <c r="Z17" s="44">
        <v>1</v>
      </c>
      <c r="AA17" s="44">
        <v>1</v>
      </c>
      <c r="AB17" s="44">
        <v>1</v>
      </c>
      <c r="AC17" s="44">
        <v>1</v>
      </c>
      <c r="AD17" s="44">
        <v>1</v>
      </c>
      <c r="AE17" s="44">
        <v>1</v>
      </c>
      <c r="AF17" s="44">
        <v>1</v>
      </c>
      <c r="AG17" s="44">
        <v>1</v>
      </c>
      <c r="AH17" s="44">
        <v>1</v>
      </c>
      <c r="AI17" s="44">
        <v>1</v>
      </c>
      <c r="AJ17" s="44">
        <v>1</v>
      </c>
      <c r="AK17" s="44">
        <v>1</v>
      </c>
      <c r="AL17" s="44">
        <v>1</v>
      </c>
    </row>
    <row r="18" spans="1:39" x14ac:dyDescent="0.25">
      <c r="A18" s="68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</row>
    <row r="19" spans="1:39" x14ac:dyDescent="0.25">
      <c r="A19" s="68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</row>
    <row r="20" spans="1:39" x14ac:dyDescent="0.25">
      <c r="A20" s="68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</row>
    <row r="21" spans="1:39" x14ac:dyDescent="0.25">
      <c r="A21" s="68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</row>
    <row r="22" spans="1:39" s="82" customFormat="1" ht="12" x14ac:dyDescent="0.2">
      <c r="A22" s="82" t="s">
        <v>226</v>
      </c>
      <c r="C22" s="82">
        <v>0</v>
      </c>
      <c r="D22" s="82">
        <v>0</v>
      </c>
      <c r="E22" s="82">
        <v>0</v>
      </c>
      <c r="F22" s="82">
        <v>0</v>
      </c>
      <c r="G22" s="82">
        <v>0</v>
      </c>
      <c r="H22" s="82">
        <v>0</v>
      </c>
      <c r="I22" s="82">
        <v>0</v>
      </c>
      <c r="J22" s="82">
        <v>0</v>
      </c>
      <c r="K22" s="82">
        <v>0</v>
      </c>
      <c r="L22" s="82">
        <v>0</v>
      </c>
      <c r="M22" s="82">
        <v>0</v>
      </c>
      <c r="N22" s="82">
        <v>0</v>
      </c>
      <c r="O22" s="82">
        <v>1</v>
      </c>
      <c r="P22" s="82">
        <v>1</v>
      </c>
      <c r="Q22" s="82">
        <v>1</v>
      </c>
      <c r="R22" s="82">
        <v>1</v>
      </c>
      <c r="S22" s="82">
        <v>1</v>
      </c>
      <c r="T22" s="82">
        <v>1</v>
      </c>
      <c r="U22" s="82">
        <v>1</v>
      </c>
      <c r="V22" s="82">
        <v>1</v>
      </c>
      <c r="W22" s="82">
        <v>1</v>
      </c>
      <c r="X22" s="82">
        <v>1</v>
      </c>
      <c r="Y22" s="82">
        <v>1</v>
      </c>
      <c r="Z22" s="82">
        <v>1</v>
      </c>
      <c r="AA22" s="82">
        <v>2</v>
      </c>
      <c r="AB22" s="82">
        <v>2</v>
      </c>
      <c r="AC22" s="82">
        <v>2</v>
      </c>
      <c r="AD22" s="82">
        <v>2</v>
      </c>
      <c r="AE22" s="82">
        <v>2</v>
      </c>
      <c r="AF22" s="82">
        <v>2</v>
      </c>
      <c r="AG22" s="82">
        <v>2</v>
      </c>
      <c r="AH22" s="82">
        <v>2</v>
      </c>
      <c r="AI22" s="82">
        <v>2</v>
      </c>
      <c r="AJ22" s="82">
        <v>2</v>
      </c>
      <c r="AK22" s="82">
        <v>2</v>
      </c>
      <c r="AL22" s="82">
        <v>2</v>
      </c>
    </row>
    <row r="23" spans="1:39" x14ac:dyDescent="0.25">
      <c r="A23" t="s">
        <v>227</v>
      </c>
      <c r="B23" s="67"/>
      <c r="C23" s="33">
        <f>+C16</f>
        <v>41640</v>
      </c>
      <c r="D23" s="33">
        <f t="shared" ref="D23:AL23" si="0">+D16</f>
        <v>41698</v>
      </c>
      <c r="E23" s="33">
        <f t="shared" si="0"/>
        <v>41729</v>
      </c>
      <c r="F23" s="33">
        <f t="shared" si="0"/>
        <v>41759</v>
      </c>
      <c r="G23" s="33">
        <f t="shared" si="0"/>
        <v>41790</v>
      </c>
      <c r="H23" s="33">
        <f t="shared" si="0"/>
        <v>41820</v>
      </c>
      <c r="I23" s="33">
        <f t="shared" si="0"/>
        <v>41851</v>
      </c>
      <c r="J23" s="33">
        <f t="shared" si="0"/>
        <v>41882</v>
      </c>
      <c r="K23" s="33">
        <f t="shared" si="0"/>
        <v>41912</v>
      </c>
      <c r="L23" s="33">
        <f t="shared" si="0"/>
        <v>41943</v>
      </c>
      <c r="M23" s="33">
        <f t="shared" si="0"/>
        <v>41973</v>
      </c>
      <c r="N23" s="33">
        <f t="shared" si="0"/>
        <v>42004</v>
      </c>
      <c r="O23" s="33">
        <f t="shared" si="0"/>
        <v>42035</v>
      </c>
      <c r="P23" s="33">
        <f t="shared" si="0"/>
        <v>42063</v>
      </c>
      <c r="Q23" s="33">
        <f t="shared" si="0"/>
        <v>42094</v>
      </c>
      <c r="R23" s="33">
        <f t="shared" si="0"/>
        <v>42124</v>
      </c>
      <c r="S23" s="33">
        <f t="shared" si="0"/>
        <v>42155</v>
      </c>
      <c r="T23" s="33">
        <f t="shared" si="0"/>
        <v>42185</v>
      </c>
      <c r="U23" s="33">
        <f t="shared" si="0"/>
        <v>42216</v>
      </c>
      <c r="V23" s="33">
        <f t="shared" si="0"/>
        <v>42247</v>
      </c>
      <c r="W23" s="33">
        <f t="shared" si="0"/>
        <v>42277</v>
      </c>
      <c r="X23" s="33">
        <f t="shared" si="0"/>
        <v>42308</v>
      </c>
      <c r="Y23" s="33">
        <f t="shared" si="0"/>
        <v>42338</v>
      </c>
      <c r="Z23" s="33">
        <f t="shared" si="0"/>
        <v>42369</v>
      </c>
      <c r="AA23" s="33">
        <f t="shared" si="0"/>
        <v>42400</v>
      </c>
      <c r="AB23" s="33">
        <f t="shared" si="0"/>
        <v>42429</v>
      </c>
      <c r="AC23" s="33">
        <f t="shared" si="0"/>
        <v>42460</v>
      </c>
      <c r="AD23" s="33">
        <f t="shared" si="0"/>
        <v>42490</v>
      </c>
      <c r="AE23" s="33">
        <f t="shared" si="0"/>
        <v>42521</v>
      </c>
      <c r="AF23" s="33">
        <f t="shared" si="0"/>
        <v>42551</v>
      </c>
      <c r="AG23" s="33">
        <f t="shared" si="0"/>
        <v>42582</v>
      </c>
      <c r="AH23" s="33">
        <f t="shared" si="0"/>
        <v>42613</v>
      </c>
      <c r="AI23" s="33">
        <f t="shared" si="0"/>
        <v>42643</v>
      </c>
      <c r="AJ23" s="33">
        <f t="shared" si="0"/>
        <v>42674</v>
      </c>
      <c r="AK23" s="33">
        <f t="shared" si="0"/>
        <v>42704</v>
      </c>
      <c r="AL23" s="33">
        <f t="shared" si="0"/>
        <v>42735</v>
      </c>
    </row>
    <row r="24" spans="1:39" x14ac:dyDescent="0.25">
      <c r="A24" t="s">
        <v>228</v>
      </c>
      <c r="B24" s="72"/>
      <c r="C24" s="72">
        <f>+(($B3+((($B10-12)*$B3)/12))*C17)*((1+$B12)^C22)</f>
        <v>1950</v>
      </c>
      <c r="D24" s="72">
        <f t="shared" ref="D24:AL24" si="1">+(($B3+((($B10-12)*$B3)/12))*D17)*((1+$B12)^D22)</f>
        <v>1950</v>
      </c>
      <c r="E24" s="72">
        <f t="shared" si="1"/>
        <v>1950</v>
      </c>
      <c r="F24" s="72">
        <f t="shared" si="1"/>
        <v>1950</v>
      </c>
      <c r="G24" s="72">
        <f t="shared" si="1"/>
        <v>1950</v>
      </c>
      <c r="H24" s="72">
        <f t="shared" si="1"/>
        <v>1950</v>
      </c>
      <c r="I24" s="72">
        <f t="shared" si="1"/>
        <v>1950</v>
      </c>
      <c r="J24" s="72">
        <f t="shared" si="1"/>
        <v>1950</v>
      </c>
      <c r="K24" s="72">
        <f t="shared" si="1"/>
        <v>1950</v>
      </c>
      <c r="L24" s="72">
        <f t="shared" si="1"/>
        <v>1950</v>
      </c>
      <c r="M24" s="72">
        <f t="shared" si="1"/>
        <v>1950</v>
      </c>
      <c r="N24" s="72">
        <f t="shared" si="1"/>
        <v>1950</v>
      </c>
      <c r="O24" s="72">
        <f t="shared" si="1"/>
        <v>2096.25</v>
      </c>
      <c r="P24" s="72">
        <f t="shared" si="1"/>
        <v>2096.25</v>
      </c>
      <c r="Q24" s="72">
        <f t="shared" si="1"/>
        <v>2096.25</v>
      </c>
      <c r="R24" s="72">
        <f t="shared" si="1"/>
        <v>2096.25</v>
      </c>
      <c r="S24" s="72">
        <f t="shared" si="1"/>
        <v>2096.25</v>
      </c>
      <c r="T24" s="72">
        <f t="shared" si="1"/>
        <v>2096.25</v>
      </c>
      <c r="U24" s="72">
        <f t="shared" si="1"/>
        <v>2096.25</v>
      </c>
      <c r="V24" s="72">
        <f t="shared" si="1"/>
        <v>2096.25</v>
      </c>
      <c r="W24" s="72">
        <f t="shared" si="1"/>
        <v>2096.25</v>
      </c>
      <c r="X24" s="72">
        <f t="shared" si="1"/>
        <v>2096.25</v>
      </c>
      <c r="Y24" s="72">
        <f t="shared" si="1"/>
        <v>2096.25</v>
      </c>
      <c r="Z24" s="72">
        <f t="shared" si="1"/>
        <v>2096.25</v>
      </c>
      <c r="AA24" s="72">
        <f t="shared" si="1"/>
        <v>2253.46875</v>
      </c>
      <c r="AB24" s="72">
        <f t="shared" si="1"/>
        <v>2253.46875</v>
      </c>
      <c r="AC24" s="72">
        <f t="shared" si="1"/>
        <v>2253.46875</v>
      </c>
      <c r="AD24" s="72">
        <f t="shared" si="1"/>
        <v>2253.46875</v>
      </c>
      <c r="AE24" s="72">
        <f t="shared" si="1"/>
        <v>2253.46875</v>
      </c>
      <c r="AF24" s="72">
        <f t="shared" si="1"/>
        <v>2253.46875</v>
      </c>
      <c r="AG24" s="72">
        <f t="shared" si="1"/>
        <v>2253.46875</v>
      </c>
      <c r="AH24" s="72">
        <f t="shared" si="1"/>
        <v>2253.46875</v>
      </c>
      <c r="AI24" s="72">
        <f t="shared" si="1"/>
        <v>2253.46875</v>
      </c>
      <c r="AJ24" s="72">
        <f t="shared" si="1"/>
        <v>2253.46875</v>
      </c>
      <c r="AK24" s="72">
        <f t="shared" si="1"/>
        <v>2253.46875</v>
      </c>
      <c r="AL24" s="72">
        <f t="shared" si="1"/>
        <v>2253.46875</v>
      </c>
    </row>
    <row r="25" spans="1:39" x14ac:dyDescent="0.25">
      <c r="A25" t="s">
        <v>229</v>
      </c>
      <c r="B25" s="72"/>
      <c r="C25" s="72">
        <f>+C24*$B4</f>
        <v>585</v>
      </c>
      <c r="D25" s="72">
        <f t="shared" ref="D25:AL25" si="2">+D24*$B4</f>
        <v>585</v>
      </c>
      <c r="E25" s="72">
        <f t="shared" si="2"/>
        <v>585</v>
      </c>
      <c r="F25" s="72">
        <f t="shared" si="2"/>
        <v>585</v>
      </c>
      <c r="G25" s="72">
        <f t="shared" si="2"/>
        <v>585</v>
      </c>
      <c r="H25" s="72">
        <f t="shared" si="2"/>
        <v>585</v>
      </c>
      <c r="I25" s="72">
        <f t="shared" si="2"/>
        <v>585</v>
      </c>
      <c r="J25" s="72">
        <f t="shared" si="2"/>
        <v>585</v>
      </c>
      <c r="K25" s="72">
        <f t="shared" si="2"/>
        <v>585</v>
      </c>
      <c r="L25" s="72">
        <f t="shared" si="2"/>
        <v>585</v>
      </c>
      <c r="M25" s="72">
        <f t="shared" si="2"/>
        <v>585</v>
      </c>
      <c r="N25" s="72">
        <f t="shared" si="2"/>
        <v>585</v>
      </c>
      <c r="O25" s="72">
        <f t="shared" si="2"/>
        <v>628.875</v>
      </c>
      <c r="P25" s="72">
        <f t="shared" si="2"/>
        <v>628.875</v>
      </c>
      <c r="Q25" s="72">
        <f t="shared" si="2"/>
        <v>628.875</v>
      </c>
      <c r="R25" s="72">
        <f t="shared" si="2"/>
        <v>628.875</v>
      </c>
      <c r="S25" s="72">
        <f t="shared" si="2"/>
        <v>628.875</v>
      </c>
      <c r="T25" s="72">
        <f t="shared" si="2"/>
        <v>628.875</v>
      </c>
      <c r="U25" s="72">
        <f t="shared" si="2"/>
        <v>628.875</v>
      </c>
      <c r="V25" s="72">
        <f t="shared" si="2"/>
        <v>628.875</v>
      </c>
      <c r="W25" s="72">
        <f t="shared" si="2"/>
        <v>628.875</v>
      </c>
      <c r="X25" s="72">
        <f t="shared" si="2"/>
        <v>628.875</v>
      </c>
      <c r="Y25" s="72">
        <f t="shared" si="2"/>
        <v>628.875</v>
      </c>
      <c r="Z25" s="72">
        <f t="shared" si="2"/>
        <v>628.875</v>
      </c>
      <c r="AA25" s="72">
        <f t="shared" si="2"/>
        <v>676.04062499999998</v>
      </c>
      <c r="AB25" s="72">
        <f t="shared" si="2"/>
        <v>676.04062499999998</v>
      </c>
      <c r="AC25" s="72">
        <f t="shared" si="2"/>
        <v>676.04062499999998</v>
      </c>
      <c r="AD25" s="72">
        <f t="shared" si="2"/>
        <v>676.04062499999998</v>
      </c>
      <c r="AE25" s="72">
        <f t="shared" si="2"/>
        <v>676.04062499999998</v>
      </c>
      <c r="AF25" s="72">
        <f t="shared" si="2"/>
        <v>676.04062499999998</v>
      </c>
      <c r="AG25" s="72">
        <f t="shared" si="2"/>
        <v>676.04062499999998</v>
      </c>
      <c r="AH25" s="72">
        <f t="shared" si="2"/>
        <v>676.04062499999998</v>
      </c>
      <c r="AI25" s="72">
        <f t="shared" si="2"/>
        <v>676.04062499999998</v>
      </c>
      <c r="AJ25" s="72">
        <f t="shared" si="2"/>
        <v>676.04062499999998</v>
      </c>
      <c r="AK25" s="72">
        <f t="shared" si="2"/>
        <v>676.04062499999998</v>
      </c>
      <c r="AL25" s="72">
        <f t="shared" si="2"/>
        <v>676.04062499999998</v>
      </c>
    </row>
    <row r="26" spans="1:39" x14ac:dyDescent="0.25">
      <c r="A26" t="s">
        <v>230</v>
      </c>
      <c r="B26" s="72"/>
      <c r="C26" s="72">
        <f>+C24*$B5</f>
        <v>19.5</v>
      </c>
      <c r="D26" s="72">
        <f t="shared" ref="D26:AL26" si="3">+D24*$B5</f>
        <v>19.5</v>
      </c>
      <c r="E26" s="72">
        <f t="shared" si="3"/>
        <v>19.5</v>
      </c>
      <c r="F26" s="72">
        <f t="shared" si="3"/>
        <v>19.5</v>
      </c>
      <c r="G26" s="72">
        <f t="shared" si="3"/>
        <v>19.5</v>
      </c>
      <c r="H26" s="72">
        <f t="shared" si="3"/>
        <v>19.5</v>
      </c>
      <c r="I26" s="72">
        <f t="shared" si="3"/>
        <v>19.5</v>
      </c>
      <c r="J26" s="72">
        <f t="shared" si="3"/>
        <v>19.5</v>
      </c>
      <c r="K26" s="72">
        <f t="shared" si="3"/>
        <v>19.5</v>
      </c>
      <c r="L26" s="72">
        <f t="shared" si="3"/>
        <v>19.5</v>
      </c>
      <c r="M26" s="72">
        <f t="shared" si="3"/>
        <v>19.5</v>
      </c>
      <c r="N26" s="72">
        <f t="shared" si="3"/>
        <v>19.5</v>
      </c>
      <c r="O26" s="72">
        <f t="shared" si="3"/>
        <v>20.962500000000002</v>
      </c>
      <c r="P26" s="72">
        <f t="shared" si="3"/>
        <v>20.962500000000002</v>
      </c>
      <c r="Q26" s="72">
        <f t="shared" si="3"/>
        <v>20.962500000000002</v>
      </c>
      <c r="R26" s="72">
        <f t="shared" si="3"/>
        <v>20.962500000000002</v>
      </c>
      <c r="S26" s="72">
        <f t="shared" si="3"/>
        <v>20.962500000000002</v>
      </c>
      <c r="T26" s="72">
        <f t="shared" si="3"/>
        <v>20.962500000000002</v>
      </c>
      <c r="U26" s="72">
        <f t="shared" si="3"/>
        <v>20.962500000000002</v>
      </c>
      <c r="V26" s="72">
        <f t="shared" si="3"/>
        <v>20.962500000000002</v>
      </c>
      <c r="W26" s="72">
        <f t="shared" si="3"/>
        <v>20.962500000000002</v>
      </c>
      <c r="X26" s="72">
        <f t="shared" si="3"/>
        <v>20.962500000000002</v>
      </c>
      <c r="Y26" s="72">
        <f t="shared" si="3"/>
        <v>20.962500000000002</v>
      </c>
      <c r="Z26" s="72">
        <f t="shared" si="3"/>
        <v>20.962500000000002</v>
      </c>
      <c r="AA26" s="72">
        <f t="shared" si="3"/>
        <v>22.5346875</v>
      </c>
      <c r="AB26" s="72">
        <f t="shared" si="3"/>
        <v>22.5346875</v>
      </c>
      <c r="AC26" s="72">
        <f t="shared" si="3"/>
        <v>22.5346875</v>
      </c>
      <c r="AD26" s="72">
        <f t="shared" si="3"/>
        <v>22.5346875</v>
      </c>
      <c r="AE26" s="72">
        <f t="shared" si="3"/>
        <v>22.5346875</v>
      </c>
      <c r="AF26" s="72">
        <f t="shared" si="3"/>
        <v>22.5346875</v>
      </c>
      <c r="AG26" s="72">
        <f t="shared" si="3"/>
        <v>22.5346875</v>
      </c>
      <c r="AH26" s="72">
        <f t="shared" si="3"/>
        <v>22.5346875</v>
      </c>
      <c r="AI26" s="72">
        <f t="shared" si="3"/>
        <v>22.5346875</v>
      </c>
      <c r="AJ26" s="72">
        <f t="shared" si="3"/>
        <v>22.5346875</v>
      </c>
      <c r="AK26" s="72">
        <f t="shared" si="3"/>
        <v>22.5346875</v>
      </c>
      <c r="AL26" s="72">
        <f t="shared" si="3"/>
        <v>22.5346875</v>
      </c>
    </row>
    <row r="27" spans="1:39" x14ac:dyDescent="0.25">
      <c r="A27" t="s">
        <v>231</v>
      </c>
      <c r="B27" s="72"/>
      <c r="C27" s="72">
        <f>+C24*$B6</f>
        <v>146.25</v>
      </c>
      <c r="D27" s="72">
        <f t="shared" ref="D27:AL27" si="4">+D24*$B6</f>
        <v>146.25</v>
      </c>
      <c r="E27" s="72">
        <f t="shared" si="4"/>
        <v>146.25</v>
      </c>
      <c r="F27" s="72">
        <f t="shared" si="4"/>
        <v>146.25</v>
      </c>
      <c r="G27" s="72">
        <f t="shared" si="4"/>
        <v>146.25</v>
      </c>
      <c r="H27" s="72">
        <f t="shared" si="4"/>
        <v>146.25</v>
      </c>
      <c r="I27" s="72">
        <f t="shared" si="4"/>
        <v>146.25</v>
      </c>
      <c r="J27" s="72">
        <f t="shared" si="4"/>
        <v>146.25</v>
      </c>
      <c r="K27" s="72">
        <f t="shared" si="4"/>
        <v>146.25</v>
      </c>
      <c r="L27" s="72">
        <f t="shared" si="4"/>
        <v>146.25</v>
      </c>
      <c r="M27" s="72">
        <f t="shared" si="4"/>
        <v>146.25</v>
      </c>
      <c r="N27" s="72">
        <f t="shared" si="4"/>
        <v>146.25</v>
      </c>
      <c r="O27" s="72">
        <f t="shared" si="4"/>
        <v>157.21875</v>
      </c>
      <c r="P27" s="72">
        <f t="shared" si="4"/>
        <v>157.21875</v>
      </c>
      <c r="Q27" s="72">
        <f t="shared" si="4"/>
        <v>157.21875</v>
      </c>
      <c r="R27" s="72">
        <f t="shared" si="4"/>
        <v>157.21875</v>
      </c>
      <c r="S27" s="72">
        <f t="shared" si="4"/>
        <v>157.21875</v>
      </c>
      <c r="T27" s="72">
        <f t="shared" si="4"/>
        <v>157.21875</v>
      </c>
      <c r="U27" s="72">
        <f t="shared" si="4"/>
        <v>157.21875</v>
      </c>
      <c r="V27" s="72">
        <f t="shared" si="4"/>
        <v>157.21875</v>
      </c>
      <c r="W27" s="72">
        <f t="shared" si="4"/>
        <v>157.21875</v>
      </c>
      <c r="X27" s="72">
        <f t="shared" si="4"/>
        <v>157.21875</v>
      </c>
      <c r="Y27" s="72">
        <f t="shared" si="4"/>
        <v>157.21875</v>
      </c>
      <c r="Z27" s="72">
        <f t="shared" si="4"/>
        <v>157.21875</v>
      </c>
      <c r="AA27" s="72">
        <f t="shared" si="4"/>
        <v>169.01015624999999</v>
      </c>
      <c r="AB27" s="72">
        <f t="shared" si="4"/>
        <v>169.01015624999999</v>
      </c>
      <c r="AC27" s="72">
        <f t="shared" si="4"/>
        <v>169.01015624999999</v>
      </c>
      <c r="AD27" s="72">
        <f t="shared" si="4"/>
        <v>169.01015624999999</v>
      </c>
      <c r="AE27" s="72">
        <f t="shared" si="4"/>
        <v>169.01015624999999</v>
      </c>
      <c r="AF27" s="72">
        <f t="shared" si="4"/>
        <v>169.01015624999999</v>
      </c>
      <c r="AG27" s="72">
        <f t="shared" si="4"/>
        <v>169.01015624999999</v>
      </c>
      <c r="AH27" s="72">
        <f t="shared" si="4"/>
        <v>169.01015624999999</v>
      </c>
      <c r="AI27" s="72">
        <f t="shared" si="4"/>
        <v>169.01015624999999</v>
      </c>
      <c r="AJ27" s="72">
        <f t="shared" si="4"/>
        <v>169.01015624999999</v>
      </c>
      <c r="AK27" s="72">
        <f t="shared" si="4"/>
        <v>169.01015624999999</v>
      </c>
      <c r="AL27" s="72">
        <f t="shared" si="4"/>
        <v>169.01015624999999</v>
      </c>
    </row>
    <row r="28" spans="1:39" s="61" customFormat="1" x14ac:dyDescent="0.25">
      <c r="A28" s="61" t="s">
        <v>232</v>
      </c>
      <c r="C28" s="62">
        <f t="shared" ref="C28:AL28" si="5">SUM(C24:C27)</f>
        <v>2700.75</v>
      </c>
      <c r="D28" s="62">
        <f t="shared" si="5"/>
        <v>2700.75</v>
      </c>
      <c r="E28" s="62">
        <f t="shared" si="5"/>
        <v>2700.75</v>
      </c>
      <c r="F28" s="62">
        <f t="shared" si="5"/>
        <v>2700.75</v>
      </c>
      <c r="G28" s="62">
        <f t="shared" si="5"/>
        <v>2700.75</v>
      </c>
      <c r="H28" s="62">
        <f t="shared" si="5"/>
        <v>2700.75</v>
      </c>
      <c r="I28" s="62">
        <f t="shared" si="5"/>
        <v>2700.75</v>
      </c>
      <c r="J28" s="62">
        <f t="shared" si="5"/>
        <v>2700.75</v>
      </c>
      <c r="K28" s="62">
        <f t="shared" si="5"/>
        <v>2700.75</v>
      </c>
      <c r="L28" s="62">
        <f t="shared" si="5"/>
        <v>2700.75</v>
      </c>
      <c r="M28" s="62">
        <f t="shared" si="5"/>
        <v>2700.75</v>
      </c>
      <c r="N28" s="62">
        <f t="shared" si="5"/>
        <v>2700.75</v>
      </c>
      <c r="O28" s="62">
        <f t="shared" si="5"/>
        <v>2903.3062500000001</v>
      </c>
      <c r="P28" s="62">
        <f t="shared" si="5"/>
        <v>2903.3062500000001</v>
      </c>
      <c r="Q28" s="62">
        <f t="shared" si="5"/>
        <v>2903.3062500000001</v>
      </c>
      <c r="R28" s="62">
        <f t="shared" si="5"/>
        <v>2903.3062500000001</v>
      </c>
      <c r="S28" s="62">
        <f t="shared" si="5"/>
        <v>2903.3062500000001</v>
      </c>
      <c r="T28" s="62">
        <f t="shared" si="5"/>
        <v>2903.3062500000001</v>
      </c>
      <c r="U28" s="62">
        <f t="shared" si="5"/>
        <v>2903.3062500000001</v>
      </c>
      <c r="V28" s="62">
        <f t="shared" si="5"/>
        <v>2903.3062500000001</v>
      </c>
      <c r="W28" s="62">
        <f t="shared" si="5"/>
        <v>2903.3062500000001</v>
      </c>
      <c r="X28" s="62">
        <f t="shared" si="5"/>
        <v>2903.3062500000001</v>
      </c>
      <c r="Y28" s="62">
        <f t="shared" si="5"/>
        <v>2903.3062500000001</v>
      </c>
      <c r="Z28" s="62">
        <f t="shared" si="5"/>
        <v>2903.3062500000001</v>
      </c>
      <c r="AA28" s="62">
        <f t="shared" si="5"/>
        <v>3121.05421875</v>
      </c>
      <c r="AB28" s="62">
        <f t="shared" si="5"/>
        <v>3121.05421875</v>
      </c>
      <c r="AC28" s="62">
        <f t="shared" si="5"/>
        <v>3121.05421875</v>
      </c>
      <c r="AD28" s="62">
        <f t="shared" si="5"/>
        <v>3121.05421875</v>
      </c>
      <c r="AE28" s="62">
        <f t="shared" si="5"/>
        <v>3121.05421875</v>
      </c>
      <c r="AF28" s="62">
        <f t="shared" si="5"/>
        <v>3121.05421875</v>
      </c>
      <c r="AG28" s="62">
        <f t="shared" si="5"/>
        <v>3121.05421875</v>
      </c>
      <c r="AH28" s="62">
        <f t="shared" si="5"/>
        <v>3121.05421875</v>
      </c>
      <c r="AI28" s="62">
        <f t="shared" si="5"/>
        <v>3121.05421875</v>
      </c>
      <c r="AJ28" s="62">
        <f t="shared" si="5"/>
        <v>3121.05421875</v>
      </c>
      <c r="AK28" s="62">
        <f t="shared" si="5"/>
        <v>3121.05421875</v>
      </c>
      <c r="AL28" s="62">
        <f t="shared" si="5"/>
        <v>3121.05421875</v>
      </c>
      <c r="AM28" s="62"/>
    </row>
    <row r="29" spans="1:39" x14ac:dyDescent="0.25">
      <c r="A29" s="73"/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</row>
    <row r="30" spans="1:39" x14ac:dyDescent="0.25">
      <c r="A30" s="74"/>
      <c r="B30" s="75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</row>
    <row r="31" spans="1:39" x14ac:dyDescent="0.25">
      <c r="A31" s="73"/>
      <c r="B31" s="72"/>
      <c r="C31" s="76" t="s">
        <v>238</v>
      </c>
      <c r="D31" s="76" t="s">
        <v>239</v>
      </c>
      <c r="E31" s="76" t="s">
        <v>240</v>
      </c>
      <c r="F31" s="76" t="s">
        <v>241</v>
      </c>
      <c r="G31" s="76" t="s">
        <v>242</v>
      </c>
      <c r="H31" s="76" t="s">
        <v>243</v>
      </c>
      <c r="I31" s="76" t="s">
        <v>244</v>
      </c>
      <c r="J31" s="76" t="s">
        <v>245</v>
      </c>
      <c r="K31" s="76" t="s">
        <v>246</v>
      </c>
      <c r="L31" s="76" t="s">
        <v>247</v>
      </c>
      <c r="M31" s="76" t="s">
        <v>248</v>
      </c>
      <c r="N31" s="76" t="s">
        <v>249</v>
      </c>
      <c r="O31" s="76" t="s">
        <v>238</v>
      </c>
      <c r="P31" s="76" t="s">
        <v>239</v>
      </c>
      <c r="Q31" s="76" t="s">
        <v>240</v>
      </c>
      <c r="R31" s="76" t="s">
        <v>241</v>
      </c>
      <c r="S31" s="76" t="s">
        <v>242</v>
      </c>
      <c r="T31" s="76" t="s">
        <v>243</v>
      </c>
      <c r="U31" s="76" t="s">
        <v>244</v>
      </c>
      <c r="V31" s="76" t="s">
        <v>245</v>
      </c>
      <c r="W31" s="76" t="s">
        <v>246</v>
      </c>
      <c r="X31" s="76" t="s">
        <v>247</v>
      </c>
      <c r="Y31" s="76" t="s">
        <v>248</v>
      </c>
      <c r="Z31" s="76" t="s">
        <v>249</v>
      </c>
      <c r="AA31" s="76" t="s">
        <v>238</v>
      </c>
      <c r="AB31" s="76" t="s">
        <v>239</v>
      </c>
      <c r="AC31" s="76" t="s">
        <v>240</v>
      </c>
      <c r="AD31" s="76" t="s">
        <v>241</v>
      </c>
      <c r="AE31" s="76" t="s">
        <v>242</v>
      </c>
      <c r="AF31" s="76" t="s">
        <v>243</v>
      </c>
      <c r="AG31" s="76" t="s">
        <v>244</v>
      </c>
      <c r="AH31" s="76" t="s">
        <v>245</v>
      </c>
      <c r="AI31" s="76" t="s">
        <v>246</v>
      </c>
      <c r="AJ31" s="76" t="s">
        <v>247</v>
      </c>
      <c r="AK31" s="76" t="s">
        <v>248</v>
      </c>
      <c r="AL31" s="76" t="s">
        <v>249</v>
      </c>
    </row>
    <row r="32" spans="1:39" x14ac:dyDescent="0.25">
      <c r="A32" t="s">
        <v>233</v>
      </c>
      <c r="B32" s="67"/>
      <c r="C32" s="33">
        <f>+C23</f>
        <v>41640</v>
      </c>
      <c r="D32" s="33">
        <f t="shared" ref="D32:AL32" si="6">+D23</f>
        <v>41698</v>
      </c>
      <c r="E32" s="33">
        <f t="shared" si="6"/>
        <v>41729</v>
      </c>
      <c r="F32" s="33">
        <f t="shared" si="6"/>
        <v>41759</v>
      </c>
      <c r="G32" s="33">
        <f t="shared" si="6"/>
        <v>41790</v>
      </c>
      <c r="H32" s="33">
        <f t="shared" si="6"/>
        <v>41820</v>
      </c>
      <c r="I32" s="33">
        <f t="shared" si="6"/>
        <v>41851</v>
      </c>
      <c r="J32" s="33">
        <f t="shared" si="6"/>
        <v>41882</v>
      </c>
      <c r="K32" s="33">
        <f t="shared" si="6"/>
        <v>41912</v>
      </c>
      <c r="L32" s="33">
        <f t="shared" si="6"/>
        <v>41943</v>
      </c>
      <c r="M32" s="33">
        <f t="shared" si="6"/>
        <v>41973</v>
      </c>
      <c r="N32" s="33">
        <f t="shared" si="6"/>
        <v>42004</v>
      </c>
      <c r="O32" s="33">
        <f t="shared" si="6"/>
        <v>42035</v>
      </c>
      <c r="P32" s="33">
        <f t="shared" si="6"/>
        <v>42063</v>
      </c>
      <c r="Q32" s="33">
        <f t="shared" si="6"/>
        <v>42094</v>
      </c>
      <c r="R32" s="33">
        <f t="shared" si="6"/>
        <v>42124</v>
      </c>
      <c r="S32" s="33">
        <f t="shared" si="6"/>
        <v>42155</v>
      </c>
      <c r="T32" s="33">
        <f t="shared" si="6"/>
        <v>42185</v>
      </c>
      <c r="U32" s="33">
        <f t="shared" si="6"/>
        <v>42216</v>
      </c>
      <c r="V32" s="33">
        <f t="shared" si="6"/>
        <v>42247</v>
      </c>
      <c r="W32" s="33">
        <f t="shared" si="6"/>
        <v>42277</v>
      </c>
      <c r="X32" s="33">
        <f t="shared" si="6"/>
        <v>42308</v>
      </c>
      <c r="Y32" s="33">
        <f t="shared" si="6"/>
        <v>42338</v>
      </c>
      <c r="Z32" s="33">
        <f t="shared" si="6"/>
        <v>42369</v>
      </c>
      <c r="AA32" s="33">
        <f t="shared" si="6"/>
        <v>42400</v>
      </c>
      <c r="AB32" s="33">
        <f t="shared" si="6"/>
        <v>42429</v>
      </c>
      <c r="AC32" s="33">
        <f t="shared" si="6"/>
        <v>42460</v>
      </c>
      <c r="AD32" s="33">
        <f t="shared" si="6"/>
        <v>42490</v>
      </c>
      <c r="AE32" s="33">
        <f t="shared" si="6"/>
        <v>42521</v>
      </c>
      <c r="AF32" s="33">
        <f t="shared" si="6"/>
        <v>42551</v>
      </c>
      <c r="AG32" s="33">
        <f t="shared" si="6"/>
        <v>42582</v>
      </c>
      <c r="AH32" s="33">
        <f t="shared" si="6"/>
        <v>42613</v>
      </c>
      <c r="AI32" s="33">
        <f t="shared" si="6"/>
        <v>42643</v>
      </c>
      <c r="AJ32" s="33">
        <f t="shared" si="6"/>
        <v>42674</v>
      </c>
      <c r="AK32" s="33">
        <f t="shared" si="6"/>
        <v>42704</v>
      </c>
      <c r="AL32" s="33">
        <f t="shared" si="6"/>
        <v>42735</v>
      </c>
    </row>
    <row r="33" spans="1:39" x14ac:dyDescent="0.25">
      <c r="A33" t="str">
        <f t="shared" ref="A33:A35" si="7">+A24</f>
        <v>Retribuzione</v>
      </c>
      <c r="B33" s="72"/>
      <c r="C33" s="84">
        <f>+(($B3)*C17)*((1+$B12)^C22)</f>
        <v>1800</v>
      </c>
      <c r="D33" s="72">
        <f>+IF(OR(D31=$C$10,D31=$D$10,D31=$E$10,D31=$F$10),(($B3)*D17)*((1+$B12)^C22)+C43,(($B3)*D17)*((1+$B12)^C22))</f>
        <v>1950</v>
      </c>
      <c r="E33" s="72">
        <f>+IF(OR(E31=$C$10,E31=$D$10,E31=$E$10,E31=$F$10),(($B3)*E17)*((1+$B12)^D22)+D43,(($B3)*E17)*((1+$B12)^D22))</f>
        <v>1800</v>
      </c>
      <c r="F33" s="72">
        <f t="shared" ref="F33:AL33" si="8">+IF(OR(F31=$C$10,F31=$D$10,F31=$E$10,F31=$F$10),(($B3)*F17)*((1+$B12)^E22)+E43,(($B3)*F17)*((1+$B12)^E22))</f>
        <v>1800</v>
      </c>
      <c r="G33" s="72">
        <f t="shared" si="8"/>
        <v>1800</v>
      </c>
      <c r="H33" s="72">
        <f t="shared" si="8"/>
        <v>1800</v>
      </c>
      <c r="I33" s="72">
        <f t="shared" si="8"/>
        <v>1800</v>
      </c>
      <c r="J33" s="72">
        <f t="shared" si="8"/>
        <v>1800</v>
      </c>
      <c r="K33" s="72">
        <f t="shared" si="8"/>
        <v>1800</v>
      </c>
      <c r="L33" s="72">
        <f t="shared" si="8"/>
        <v>1800</v>
      </c>
      <c r="M33" s="72">
        <f t="shared" si="8"/>
        <v>1800</v>
      </c>
      <c r="N33" s="72">
        <f t="shared" si="8"/>
        <v>1800</v>
      </c>
      <c r="O33" s="72">
        <f t="shared" si="8"/>
        <v>1800</v>
      </c>
      <c r="P33" s="72">
        <f t="shared" si="8"/>
        <v>3881.25</v>
      </c>
      <c r="Q33" s="72">
        <f t="shared" si="8"/>
        <v>1935</v>
      </c>
      <c r="R33" s="72">
        <f t="shared" si="8"/>
        <v>1935</v>
      </c>
      <c r="S33" s="72">
        <f t="shared" si="8"/>
        <v>1935</v>
      </c>
      <c r="T33" s="72">
        <f t="shared" si="8"/>
        <v>1935</v>
      </c>
      <c r="U33" s="72">
        <f t="shared" si="8"/>
        <v>1935</v>
      </c>
      <c r="V33" s="72">
        <f t="shared" si="8"/>
        <v>1935</v>
      </c>
      <c r="W33" s="72">
        <f t="shared" si="8"/>
        <v>1935</v>
      </c>
      <c r="X33" s="72">
        <f t="shared" si="8"/>
        <v>1935</v>
      </c>
      <c r="Y33" s="72">
        <f t="shared" si="8"/>
        <v>1935</v>
      </c>
      <c r="Z33" s="72">
        <f t="shared" si="8"/>
        <v>1935</v>
      </c>
      <c r="AA33" s="72">
        <f t="shared" si="8"/>
        <v>1935</v>
      </c>
      <c r="AB33" s="72">
        <f t="shared" si="8"/>
        <v>4172.34375</v>
      </c>
      <c r="AC33" s="72">
        <f t="shared" si="8"/>
        <v>2080.125</v>
      </c>
      <c r="AD33" s="72">
        <f t="shared" si="8"/>
        <v>2080.125</v>
      </c>
      <c r="AE33" s="72">
        <f t="shared" si="8"/>
        <v>2080.125</v>
      </c>
      <c r="AF33" s="72">
        <f t="shared" si="8"/>
        <v>2080.125</v>
      </c>
      <c r="AG33" s="72">
        <f t="shared" si="8"/>
        <v>2080.125</v>
      </c>
      <c r="AH33" s="72">
        <f t="shared" si="8"/>
        <v>2080.125</v>
      </c>
      <c r="AI33" s="72">
        <f t="shared" si="8"/>
        <v>2080.125</v>
      </c>
      <c r="AJ33" s="72">
        <f t="shared" si="8"/>
        <v>2080.125</v>
      </c>
      <c r="AK33" s="72">
        <f t="shared" si="8"/>
        <v>2080.125</v>
      </c>
      <c r="AL33" s="72">
        <f t="shared" si="8"/>
        <v>2080.125</v>
      </c>
    </row>
    <row r="34" spans="1:39" x14ac:dyDescent="0.25">
      <c r="A34" t="str">
        <f t="shared" si="7"/>
        <v>INPS</v>
      </c>
      <c r="B34" s="72"/>
      <c r="C34" s="72"/>
      <c r="D34" s="72">
        <f>+C25</f>
        <v>585</v>
      </c>
      <c r="E34" s="72">
        <f t="shared" ref="E34:AL34" si="9">+D25</f>
        <v>585</v>
      </c>
      <c r="F34" s="72">
        <f t="shared" si="9"/>
        <v>585</v>
      </c>
      <c r="G34" s="72">
        <f t="shared" si="9"/>
        <v>585</v>
      </c>
      <c r="H34" s="72">
        <f t="shared" si="9"/>
        <v>585</v>
      </c>
      <c r="I34" s="72">
        <f t="shared" si="9"/>
        <v>585</v>
      </c>
      <c r="J34" s="72">
        <f t="shared" si="9"/>
        <v>585</v>
      </c>
      <c r="K34" s="72">
        <f t="shared" si="9"/>
        <v>585</v>
      </c>
      <c r="L34" s="72">
        <f t="shared" si="9"/>
        <v>585</v>
      </c>
      <c r="M34" s="72">
        <f t="shared" si="9"/>
        <v>585</v>
      </c>
      <c r="N34" s="72">
        <f t="shared" si="9"/>
        <v>585</v>
      </c>
      <c r="O34" s="72">
        <f t="shared" si="9"/>
        <v>585</v>
      </c>
      <c r="P34" s="72">
        <f t="shared" si="9"/>
        <v>628.875</v>
      </c>
      <c r="Q34" s="72">
        <f t="shared" si="9"/>
        <v>628.875</v>
      </c>
      <c r="R34" s="72">
        <f t="shared" si="9"/>
        <v>628.875</v>
      </c>
      <c r="S34" s="72">
        <f t="shared" si="9"/>
        <v>628.875</v>
      </c>
      <c r="T34" s="72">
        <f t="shared" si="9"/>
        <v>628.875</v>
      </c>
      <c r="U34" s="72">
        <f t="shared" si="9"/>
        <v>628.875</v>
      </c>
      <c r="V34" s="72">
        <f t="shared" si="9"/>
        <v>628.875</v>
      </c>
      <c r="W34" s="72">
        <f t="shared" si="9"/>
        <v>628.875</v>
      </c>
      <c r="X34" s="72">
        <f t="shared" si="9"/>
        <v>628.875</v>
      </c>
      <c r="Y34" s="72">
        <f t="shared" si="9"/>
        <v>628.875</v>
      </c>
      <c r="Z34" s="72">
        <f t="shared" si="9"/>
        <v>628.875</v>
      </c>
      <c r="AA34" s="72">
        <f t="shared" si="9"/>
        <v>628.875</v>
      </c>
      <c r="AB34" s="72">
        <f t="shared" si="9"/>
        <v>676.04062499999998</v>
      </c>
      <c r="AC34" s="72">
        <f t="shared" si="9"/>
        <v>676.04062499999998</v>
      </c>
      <c r="AD34" s="72">
        <f t="shared" si="9"/>
        <v>676.04062499999998</v>
      </c>
      <c r="AE34" s="72">
        <f t="shared" si="9"/>
        <v>676.04062499999998</v>
      </c>
      <c r="AF34" s="72">
        <f t="shared" si="9"/>
        <v>676.04062499999998</v>
      </c>
      <c r="AG34" s="72">
        <f t="shared" si="9"/>
        <v>676.04062499999998</v>
      </c>
      <c r="AH34" s="72">
        <f t="shared" si="9"/>
        <v>676.04062499999998</v>
      </c>
      <c r="AI34" s="72">
        <f t="shared" si="9"/>
        <v>676.04062499999998</v>
      </c>
      <c r="AJ34" s="72">
        <f t="shared" si="9"/>
        <v>676.04062499999998</v>
      </c>
      <c r="AK34" s="72">
        <f t="shared" si="9"/>
        <v>676.04062499999998</v>
      </c>
      <c r="AL34" s="72">
        <f t="shared" si="9"/>
        <v>676.04062499999998</v>
      </c>
    </row>
    <row r="35" spans="1:39" x14ac:dyDescent="0.25">
      <c r="A35" t="str">
        <f t="shared" si="7"/>
        <v>INAIL</v>
      </c>
      <c r="B35" s="72"/>
      <c r="C35" s="72"/>
      <c r="D35" s="72">
        <f>+C26</f>
        <v>19.5</v>
      </c>
      <c r="E35" s="72">
        <f t="shared" ref="E35:AL35" si="10">+D26</f>
        <v>19.5</v>
      </c>
      <c r="F35" s="72">
        <f t="shared" si="10"/>
        <v>19.5</v>
      </c>
      <c r="G35" s="72">
        <f t="shared" si="10"/>
        <v>19.5</v>
      </c>
      <c r="H35" s="72">
        <f t="shared" si="10"/>
        <v>19.5</v>
      </c>
      <c r="I35" s="72">
        <f t="shared" si="10"/>
        <v>19.5</v>
      </c>
      <c r="J35" s="72">
        <f t="shared" si="10"/>
        <v>19.5</v>
      </c>
      <c r="K35" s="72">
        <f t="shared" si="10"/>
        <v>19.5</v>
      </c>
      <c r="L35" s="72">
        <f t="shared" si="10"/>
        <v>19.5</v>
      </c>
      <c r="M35" s="72">
        <f t="shared" si="10"/>
        <v>19.5</v>
      </c>
      <c r="N35" s="72">
        <f t="shared" si="10"/>
        <v>19.5</v>
      </c>
      <c r="O35" s="72">
        <f t="shared" si="10"/>
        <v>19.5</v>
      </c>
      <c r="P35" s="72">
        <f t="shared" si="10"/>
        <v>20.962500000000002</v>
      </c>
      <c r="Q35" s="72">
        <f t="shared" si="10"/>
        <v>20.962500000000002</v>
      </c>
      <c r="R35" s="72">
        <f t="shared" si="10"/>
        <v>20.962500000000002</v>
      </c>
      <c r="S35" s="72">
        <f t="shared" si="10"/>
        <v>20.962500000000002</v>
      </c>
      <c r="T35" s="72">
        <f t="shared" si="10"/>
        <v>20.962500000000002</v>
      </c>
      <c r="U35" s="72">
        <f t="shared" si="10"/>
        <v>20.962500000000002</v>
      </c>
      <c r="V35" s="72">
        <f t="shared" si="10"/>
        <v>20.962500000000002</v>
      </c>
      <c r="W35" s="72">
        <f t="shared" si="10"/>
        <v>20.962500000000002</v>
      </c>
      <c r="X35" s="72">
        <f t="shared" si="10"/>
        <v>20.962500000000002</v>
      </c>
      <c r="Y35" s="72">
        <f t="shared" si="10"/>
        <v>20.962500000000002</v>
      </c>
      <c r="Z35" s="72">
        <f t="shared" si="10"/>
        <v>20.962500000000002</v>
      </c>
      <c r="AA35" s="72">
        <f t="shared" si="10"/>
        <v>20.962500000000002</v>
      </c>
      <c r="AB35" s="72">
        <f t="shared" si="10"/>
        <v>22.5346875</v>
      </c>
      <c r="AC35" s="72">
        <f t="shared" si="10"/>
        <v>22.5346875</v>
      </c>
      <c r="AD35" s="72">
        <f t="shared" si="10"/>
        <v>22.5346875</v>
      </c>
      <c r="AE35" s="72">
        <f t="shared" si="10"/>
        <v>22.5346875</v>
      </c>
      <c r="AF35" s="72">
        <f t="shared" si="10"/>
        <v>22.5346875</v>
      </c>
      <c r="AG35" s="72">
        <f t="shared" si="10"/>
        <v>22.5346875</v>
      </c>
      <c r="AH35" s="72">
        <f t="shared" si="10"/>
        <v>22.5346875</v>
      </c>
      <c r="AI35" s="72">
        <f t="shared" si="10"/>
        <v>22.5346875</v>
      </c>
      <c r="AJ35" s="72">
        <f t="shared" si="10"/>
        <v>22.5346875</v>
      </c>
      <c r="AK35" s="72">
        <f t="shared" si="10"/>
        <v>22.5346875</v>
      </c>
      <c r="AL35" s="72">
        <f t="shared" si="10"/>
        <v>22.5346875</v>
      </c>
    </row>
    <row r="36" spans="1:39" x14ac:dyDescent="0.25">
      <c r="A36" t="s">
        <v>234</v>
      </c>
      <c r="B36" s="72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</row>
    <row r="37" spans="1:39" s="65" customFormat="1" x14ac:dyDescent="0.25">
      <c r="A37" s="65" t="s">
        <v>232</v>
      </c>
      <c r="C37" s="66">
        <f>SUM(C33:C36)</f>
        <v>1800</v>
      </c>
      <c r="D37" s="66">
        <f t="shared" ref="D37:AL37" si="11">SUM(D34:D36)</f>
        <v>604.5</v>
      </c>
      <c r="E37" s="66">
        <f t="shared" si="11"/>
        <v>604.5</v>
      </c>
      <c r="F37" s="66">
        <f t="shared" si="11"/>
        <v>604.5</v>
      </c>
      <c r="G37" s="66">
        <f t="shared" si="11"/>
        <v>604.5</v>
      </c>
      <c r="H37" s="66">
        <f t="shared" si="11"/>
        <v>604.5</v>
      </c>
      <c r="I37" s="66">
        <f t="shared" si="11"/>
        <v>604.5</v>
      </c>
      <c r="J37" s="66">
        <f t="shared" si="11"/>
        <v>604.5</v>
      </c>
      <c r="K37" s="66">
        <f t="shared" si="11"/>
        <v>604.5</v>
      </c>
      <c r="L37" s="66">
        <f t="shared" si="11"/>
        <v>604.5</v>
      </c>
      <c r="M37" s="66">
        <f t="shared" si="11"/>
        <v>604.5</v>
      </c>
      <c r="N37" s="66">
        <f t="shared" si="11"/>
        <v>604.5</v>
      </c>
      <c r="O37" s="66">
        <f t="shared" si="11"/>
        <v>604.5</v>
      </c>
      <c r="P37" s="66">
        <f t="shared" si="11"/>
        <v>649.83749999999998</v>
      </c>
      <c r="Q37" s="66">
        <f t="shared" si="11"/>
        <v>649.83749999999998</v>
      </c>
      <c r="R37" s="66">
        <f t="shared" si="11"/>
        <v>649.83749999999998</v>
      </c>
      <c r="S37" s="66">
        <f t="shared" si="11"/>
        <v>649.83749999999998</v>
      </c>
      <c r="T37" s="66">
        <f t="shared" si="11"/>
        <v>649.83749999999998</v>
      </c>
      <c r="U37" s="66">
        <f t="shared" si="11"/>
        <v>649.83749999999998</v>
      </c>
      <c r="V37" s="66">
        <f t="shared" si="11"/>
        <v>649.83749999999998</v>
      </c>
      <c r="W37" s="66">
        <f t="shared" si="11"/>
        <v>649.83749999999998</v>
      </c>
      <c r="X37" s="66">
        <f t="shared" si="11"/>
        <v>649.83749999999998</v>
      </c>
      <c r="Y37" s="66">
        <f t="shared" si="11"/>
        <v>649.83749999999998</v>
      </c>
      <c r="Z37" s="66">
        <f t="shared" si="11"/>
        <v>649.83749999999998</v>
      </c>
      <c r="AA37" s="66">
        <f t="shared" si="11"/>
        <v>649.83749999999998</v>
      </c>
      <c r="AB37" s="66">
        <f t="shared" si="11"/>
        <v>698.5753125</v>
      </c>
      <c r="AC37" s="66">
        <f t="shared" si="11"/>
        <v>698.5753125</v>
      </c>
      <c r="AD37" s="66">
        <f t="shared" si="11"/>
        <v>698.5753125</v>
      </c>
      <c r="AE37" s="66">
        <f t="shared" si="11"/>
        <v>698.5753125</v>
      </c>
      <c r="AF37" s="66">
        <f t="shared" si="11"/>
        <v>698.5753125</v>
      </c>
      <c r="AG37" s="66">
        <f t="shared" si="11"/>
        <v>698.5753125</v>
      </c>
      <c r="AH37" s="66">
        <f t="shared" si="11"/>
        <v>698.5753125</v>
      </c>
      <c r="AI37" s="66">
        <f t="shared" si="11"/>
        <v>698.5753125</v>
      </c>
      <c r="AJ37" s="66">
        <f t="shared" si="11"/>
        <v>698.5753125</v>
      </c>
      <c r="AK37" s="66">
        <f t="shared" si="11"/>
        <v>698.5753125</v>
      </c>
      <c r="AL37" s="66">
        <f t="shared" si="11"/>
        <v>698.5753125</v>
      </c>
      <c r="AM37" s="66"/>
    </row>
    <row r="38" spans="1:39" x14ac:dyDescent="0.25">
      <c r="A38" s="77" t="s">
        <v>235</v>
      </c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2"/>
      <c r="AJ38" s="72"/>
      <c r="AK38" s="72"/>
      <c r="AL38" s="72"/>
    </row>
    <row r="39" spans="1:39" x14ac:dyDescent="0.25">
      <c r="A39" t="s">
        <v>236</v>
      </c>
      <c r="B39" s="67"/>
      <c r="C39" s="33">
        <f>+C23</f>
        <v>41640</v>
      </c>
      <c r="D39" s="33">
        <f t="shared" ref="D39:AL39" si="12">+D23</f>
        <v>41698</v>
      </c>
      <c r="E39" s="33">
        <f t="shared" si="12"/>
        <v>41729</v>
      </c>
      <c r="F39" s="33">
        <f t="shared" si="12"/>
        <v>41759</v>
      </c>
      <c r="G39" s="33">
        <f t="shared" si="12"/>
        <v>41790</v>
      </c>
      <c r="H39" s="33">
        <f t="shared" si="12"/>
        <v>41820</v>
      </c>
      <c r="I39" s="33">
        <f t="shared" si="12"/>
        <v>41851</v>
      </c>
      <c r="J39" s="33">
        <f t="shared" si="12"/>
        <v>41882</v>
      </c>
      <c r="K39" s="33">
        <f t="shared" si="12"/>
        <v>41912</v>
      </c>
      <c r="L39" s="33">
        <f t="shared" si="12"/>
        <v>41943</v>
      </c>
      <c r="M39" s="33">
        <f t="shared" si="12"/>
        <v>41973</v>
      </c>
      <c r="N39" s="33">
        <f t="shared" si="12"/>
        <v>42004</v>
      </c>
      <c r="O39" s="33">
        <f t="shared" si="12"/>
        <v>42035</v>
      </c>
      <c r="P39" s="33">
        <f t="shared" si="12"/>
        <v>42063</v>
      </c>
      <c r="Q39" s="33">
        <f t="shared" si="12"/>
        <v>42094</v>
      </c>
      <c r="R39" s="33">
        <f t="shared" si="12"/>
        <v>42124</v>
      </c>
      <c r="S39" s="33">
        <f t="shared" si="12"/>
        <v>42155</v>
      </c>
      <c r="T39" s="33">
        <f t="shared" si="12"/>
        <v>42185</v>
      </c>
      <c r="U39" s="33">
        <f t="shared" si="12"/>
        <v>42216</v>
      </c>
      <c r="V39" s="33">
        <f t="shared" si="12"/>
        <v>42247</v>
      </c>
      <c r="W39" s="33">
        <f t="shared" si="12"/>
        <v>42277</v>
      </c>
      <c r="X39" s="33">
        <f t="shared" si="12"/>
        <v>42308</v>
      </c>
      <c r="Y39" s="33">
        <f t="shared" si="12"/>
        <v>42338</v>
      </c>
      <c r="Z39" s="33">
        <f t="shared" si="12"/>
        <v>42369</v>
      </c>
      <c r="AA39" s="33">
        <f t="shared" si="12"/>
        <v>42400</v>
      </c>
      <c r="AB39" s="33">
        <f t="shared" si="12"/>
        <v>42429</v>
      </c>
      <c r="AC39" s="33">
        <f t="shared" si="12"/>
        <v>42460</v>
      </c>
      <c r="AD39" s="33">
        <f t="shared" si="12"/>
        <v>42490</v>
      </c>
      <c r="AE39" s="33">
        <f t="shared" si="12"/>
        <v>42521</v>
      </c>
      <c r="AF39" s="33">
        <f t="shared" si="12"/>
        <v>42551</v>
      </c>
      <c r="AG39" s="33">
        <f t="shared" si="12"/>
        <v>42582</v>
      </c>
      <c r="AH39" s="33">
        <f t="shared" si="12"/>
        <v>42613</v>
      </c>
      <c r="AI39" s="33">
        <f t="shared" si="12"/>
        <v>42643</v>
      </c>
      <c r="AJ39" s="33">
        <f t="shared" si="12"/>
        <v>42674</v>
      </c>
      <c r="AK39" s="33">
        <f t="shared" si="12"/>
        <v>42704</v>
      </c>
      <c r="AL39" s="33">
        <f t="shared" si="12"/>
        <v>42735</v>
      </c>
    </row>
    <row r="40" spans="1:39" x14ac:dyDescent="0.25">
      <c r="A40" s="73"/>
      <c r="B40" s="72"/>
      <c r="C40" s="72">
        <f t="shared" ref="C40:AL40" si="13">B40+C27-C36</f>
        <v>146.25</v>
      </c>
      <c r="D40" s="72">
        <f t="shared" si="13"/>
        <v>292.5</v>
      </c>
      <c r="E40" s="72">
        <f t="shared" si="13"/>
        <v>438.75</v>
      </c>
      <c r="F40" s="72">
        <f t="shared" si="13"/>
        <v>585</v>
      </c>
      <c r="G40" s="72">
        <f t="shared" si="13"/>
        <v>731.25</v>
      </c>
      <c r="H40" s="72">
        <f t="shared" si="13"/>
        <v>877.5</v>
      </c>
      <c r="I40" s="72">
        <f t="shared" si="13"/>
        <v>1023.75</v>
      </c>
      <c r="J40" s="72">
        <f t="shared" si="13"/>
        <v>1170</v>
      </c>
      <c r="K40" s="72">
        <f t="shared" si="13"/>
        <v>1316.25</v>
      </c>
      <c r="L40" s="72">
        <f t="shared" si="13"/>
        <v>1462.5</v>
      </c>
      <c r="M40" s="72">
        <f t="shared" si="13"/>
        <v>1608.75</v>
      </c>
      <c r="N40" s="72">
        <f t="shared" si="13"/>
        <v>1755</v>
      </c>
      <c r="O40" s="72">
        <f t="shared" si="13"/>
        <v>1912.21875</v>
      </c>
      <c r="P40" s="72">
        <f t="shared" si="13"/>
        <v>2069.4375</v>
      </c>
      <c r="Q40" s="72">
        <f t="shared" si="13"/>
        <v>2226.65625</v>
      </c>
      <c r="R40" s="72">
        <f t="shared" si="13"/>
        <v>2383.875</v>
      </c>
      <c r="S40" s="72">
        <f t="shared" si="13"/>
        <v>2541.09375</v>
      </c>
      <c r="T40" s="72">
        <f t="shared" si="13"/>
        <v>2698.3125</v>
      </c>
      <c r="U40" s="72">
        <f t="shared" si="13"/>
        <v>2855.53125</v>
      </c>
      <c r="V40" s="72">
        <f t="shared" si="13"/>
        <v>3012.75</v>
      </c>
      <c r="W40" s="72">
        <f t="shared" si="13"/>
        <v>3169.96875</v>
      </c>
      <c r="X40" s="72">
        <f t="shared" si="13"/>
        <v>3327.1875</v>
      </c>
      <c r="Y40" s="72">
        <f t="shared" si="13"/>
        <v>3484.40625</v>
      </c>
      <c r="Z40" s="72">
        <f t="shared" si="13"/>
        <v>3641.625</v>
      </c>
      <c r="AA40" s="72">
        <f t="shared" si="13"/>
        <v>3810.6351562499999</v>
      </c>
      <c r="AB40" s="72">
        <f t="shared" si="13"/>
        <v>3979.6453124999998</v>
      </c>
      <c r="AC40" s="72">
        <f t="shared" si="13"/>
        <v>4148.6554687500002</v>
      </c>
      <c r="AD40" s="72">
        <f t="shared" si="13"/>
        <v>4317.6656250000005</v>
      </c>
      <c r="AE40" s="72">
        <f t="shared" si="13"/>
        <v>4486.6757812500009</v>
      </c>
      <c r="AF40" s="72">
        <f t="shared" si="13"/>
        <v>4655.6859375000013</v>
      </c>
      <c r="AG40" s="72">
        <f t="shared" si="13"/>
        <v>4824.6960937500016</v>
      </c>
      <c r="AH40" s="72">
        <f t="shared" si="13"/>
        <v>4993.706250000002</v>
      </c>
      <c r="AI40" s="72">
        <f t="shared" si="13"/>
        <v>5162.7164062500024</v>
      </c>
      <c r="AJ40" s="72">
        <f t="shared" si="13"/>
        <v>5331.7265625000027</v>
      </c>
      <c r="AK40" s="72">
        <f t="shared" si="13"/>
        <v>5500.7367187500031</v>
      </c>
      <c r="AL40" s="72">
        <f t="shared" si="13"/>
        <v>5669.7468750000035</v>
      </c>
    </row>
    <row r="41" spans="1:39" x14ac:dyDescent="0.25">
      <c r="A41" s="77" t="s">
        <v>235</v>
      </c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72"/>
      <c r="AI41" s="72"/>
      <c r="AJ41" s="72"/>
      <c r="AK41" s="72"/>
      <c r="AL41" s="72"/>
    </row>
    <row r="42" spans="1:39" x14ac:dyDescent="0.25">
      <c r="A42" t="s">
        <v>250</v>
      </c>
      <c r="B42" s="67"/>
      <c r="C42" s="33">
        <f>+C23</f>
        <v>41640</v>
      </c>
      <c r="D42" s="33">
        <f t="shared" ref="D42:AL42" si="14">+D23</f>
        <v>41698</v>
      </c>
      <c r="E42" s="33">
        <f t="shared" si="14"/>
        <v>41729</v>
      </c>
      <c r="F42" s="33">
        <f t="shared" si="14"/>
        <v>41759</v>
      </c>
      <c r="G42" s="33">
        <f t="shared" si="14"/>
        <v>41790</v>
      </c>
      <c r="H42" s="33">
        <f t="shared" si="14"/>
        <v>41820</v>
      </c>
      <c r="I42" s="33">
        <f t="shared" si="14"/>
        <v>41851</v>
      </c>
      <c r="J42" s="33">
        <f t="shared" si="14"/>
        <v>41882</v>
      </c>
      <c r="K42" s="33">
        <f t="shared" si="14"/>
        <v>41912</v>
      </c>
      <c r="L42" s="33">
        <f t="shared" si="14"/>
        <v>41943</v>
      </c>
      <c r="M42" s="33">
        <f t="shared" si="14"/>
        <v>41973</v>
      </c>
      <c r="N42" s="33">
        <f t="shared" si="14"/>
        <v>42004</v>
      </c>
      <c r="O42" s="33">
        <f t="shared" si="14"/>
        <v>42035</v>
      </c>
      <c r="P42" s="33">
        <f t="shared" si="14"/>
        <v>42063</v>
      </c>
      <c r="Q42" s="33">
        <f t="shared" si="14"/>
        <v>42094</v>
      </c>
      <c r="R42" s="33">
        <f t="shared" si="14"/>
        <v>42124</v>
      </c>
      <c r="S42" s="33">
        <f t="shared" si="14"/>
        <v>42155</v>
      </c>
      <c r="T42" s="33">
        <f t="shared" si="14"/>
        <v>42185</v>
      </c>
      <c r="U42" s="33">
        <f t="shared" si="14"/>
        <v>42216</v>
      </c>
      <c r="V42" s="33">
        <f t="shared" si="14"/>
        <v>42247</v>
      </c>
      <c r="W42" s="33">
        <f t="shared" si="14"/>
        <v>42277</v>
      </c>
      <c r="X42" s="33">
        <f t="shared" si="14"/>
        <v>42308</v>
      </c>
      <c r="Y42" s="33">
        <f t="shared" si="14"/>
        <v>42338</v>
      </c>
      <c r="Z42" s="33">
        <f t="shared" si="14"/>
        <v>42369</v>
      </c>
      <c r="AA42" s="33">
        <f t="shared" si="14"/>
        <v>42400</v>
      </c>
      <c r="AB42" s="33">
        <f t="shared" si="14"/>
        <v>42429</v>
      </c>
      <c r="AC42" s="33">
        <f t="shared" si="14"/>
        <v>42460</v>
      </c>
      <c r="AD42" s="33">
        <f t="shared" si="14"/>
        <v>42490</v>
      </c>
      <c r="AE42" s="33">
        <f t="shared" si="14"/>
        <v>42521</v>
      </c>
      <c r="AF42" s="33">
        <f t="shared" si="14"/>
        <v>42551</v>
      </c>
      <c r="AG42" s="33">
        <f t="shared" si="14"/>
        <v>42582</v>
      </c>
      <c r="AH42" s="33">
        <f t="shared" si="14"/>
        <v>42613</v>
      </c>
      <c r="AI42" s="33">
        <f t="shared" si="14"/>
        <v>42643</v>
      </c>
      <c r="AJ42" s="33">
        <f t="shared" si="14"/>
        <v>42674</v>
      </c>
      <c r="AK42" s="33">
        <f t="shared" si="14"/>
        <v>42704</v>
      </c>
      <c r="AL42" s="33">
        <f t="shared" si="14"/>
        <v>42735</v>
      </c>
    </row>
    <row r="43" spans="1:39" x14ac:dyDescent="0.25">
      <c r="A43" s="73"/>
      <c r="B43" s="72"/>
      <c r="C43" s="72">
        <f>+C24-C33</f>
        <v>150</v>
      </c>
      <c r="D43" s="72">
        <f>+C43+D24-D33</f>
        <v>150</v>
      </c>
      <c r="E43" s="72">
        <f t="shared" ref="E43:AL43" si="15">+D43+E24-E33</f>
        <v>300</v>
      </c>
      <c r="F43" s="72">
        <f t="shared" si="15"/>
        <v>450</v>
      </c>
      <c r="G43" s="72">
        <f t="shared" si="15"/>
        <v>600</v>
      </c>
      <c r="H43" s="72">
        <f t="shared" si="15"/>
        <v>750</v>
      </c>
      <c r="I43" s="72">
        <f t="shared" si="15"/>
        <v>900</v>
      </c>
      <c r="J43" s="72">
        <f t="shared" si="15"/>
        <v>1050</v>
      </c>
      <c r="K43" s="72">
        <f t="shared" si="15"/>
        <v>1200</v>
      </c>
      <c r="L43" s="72">
        <f t="shared" si="15"/>
        <v>1350</v>
      </c>
      <c r="M43" s="72">
        <f t="shared" si="15"/>
        <v>1500</v>
      </c>
      <c r="N43" s="72">
        <f t="shared" si="15"/>
        <v>1650</v>
      </c>
      <c r="O43" s="72">
        <f t="shared" si="15"/>
        <v>1946.25</v>
      </c>
      <c r="P43" s="72">
        <f t="shared" si="15"/>
        <v>161.25</v>
      </c>
      <c r="Q43" s="72">
        <f t="shared" si="15"/>
        <v>322.5</v>
      </c>
      <c r="R43" s="72">
        <f t="shared" si="15"/>
        <v>483.75</v>
      </c>
      <c r="S43" s="72">
        <f t="shared" si="15"/>
        <v>645</v>
      </c>
      <c r="T43" s="72">
        <f t="shared" si="15"/>
        <v>806.25</v>
      </c>
      <c r="U43" s="72">
        <f t="shared" si="15"/>
        <v>967.5</v>
      </c>
      <c r="V43" s="72">
        <f t="shared" si="15"/>
        <v>1128.75</v>
      </c>
      <c r="W43" s="72">
        <f t="shared" si="15"/>
        <v>1290</v>
      </c>
      <c r="X43" s="72">
        <f t="shared" si="15"/>
        <v>1451.25</v>
      </c>
      <c r="Y43" s="72">
        <f t="shared" si="15"/>
        <v>1612.5</v>
      </c>
      <c r="Z43" s="72">
        <f t="shared" si="15"/>
        <v>1773.75</v>
      </c>
      <c r="AA43" s="72">
        <f t="shared" si="15"/>
        <v>2092.21875</v>
      </c>
      <c r="AB43" s="72">
        <f t="shared" si="15"/>
        <v>173.34375</v>
      </c>
      <c r="AC43" s="72">
        <f t="shared" si="15"/>
        <v>346.6875</v>
      </c>
      <c r="AD43" s="72">
        <f t="shared" si="15"/>
        <v>520.03125</v>
      </c>
      <c r="AE43" s="72">
        <f t="shared" si="15"/>
        <v>693.375</v>
      </c>
      <c r="AF43" s="72">
        <f t="shared" si="15"/>
        <v>866.71875</v>
      </c>
      <c r="AG43" s="72">
        <f t="shared" si="15"/>
        <v>1040.0625</v>
      </c>
      <c r="AH43" s="72">
        <f t="shared" si="15"/>
        <v>1213.40625</v>
      </c>
      <c r="AI43" s="72">
        <f t="shared" si="15"/>
        <v>1386.75</v>
      </c>
      <c r="AJ43" s="72">
        <f t="shared" si="15"/>
        <v>1560.09375</v>
      </c>
      <c r="AK43" s="72">
        <f t="shared" si="15"/>
        <v>1733.4375</v>
      </c>
      <c r="AL43" s="72">
        <f t="shared" si="15"/>
        <v>1906.78125</v>
      </c>
    </row>
    <row r="44" spans="1:39" x14ac:dyDescent="0.25">
      <c r="A44" s="77" t="s">
        <v>235</v>
      </c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2"/>
      <c r="AI44" s="72"/>
      <c r="AJ44" s="72"/>
      <c r="AK44" s="72"/>
      <c r="AL44" s="72"/>
    </row>
    <row r="45" spans="1:39" x14ac:dyDescent="0.25">
      <c r="A45" t="s">
        <v>251</v>
      </c>
      <c r="B45" s="67"/>
      <c r="C45" s="33">
        <f>+C23</f>
        <v>41640</v>
      </c>
      <c r="D45" s="33">
        <f t="shared" ref="D45:AL45" si="16">+D23</f>
        <v>41698</v>
      </c>
      <c r="E45" s="33">
        <f t="shared" si="16"/>
        <v>41729</v>
      </c>
      <c r="F45" s="33">
        <f t="shared" si="16"/>
        <v>41759</v>
      </c>
      <c r="G45" s="33">
        <f t="shared" si="16"/>
        <v>41790</v>
      </c>
      <c r="H45" s="33">
        <f t="shared" si="16"/>
        <v>41820</v>
      </c>
      <c r="I45" s="33">
        <f t="shared" si="16"/>
        <v>41851</v>
      </c>
      <c r="J45" s="33">
        <f t="shared" si="16"/>
        <v>41882</v>
      </c>
      <c r="K45" s="33">
        <f t="shared" si="16"/>
        <v>41912</v>
      </c>
      <c r="L45" s="33">
        <f t="shared" si="16"/>
        <v>41943</v>
      </c>
      <c r="M45" s="33">
        <f t="shared" si="16"/>
        <v>41973</v>
      </c>
      <c r="N45" s="33">
        <f t="shared" si="16"/>
        <v>42004</v>
      </c>
      <c r="O45" s="33">
        <f t="shared" si="16"/>
        <v>42035</v>
      </c>
      <c r="P45" s="33">
        <f t="shared" si="16"/>
        <v>42063</v>
      </c>
      <c r="Q45" s="33">
        <f t="shared" si="16"/>
        <v>42094</v>
      </c>
      <c r="R45" s="33">
        <f t="shared" si="16"/>
        <v>42124</v>
      </c>
      <c r="S45" s="33">
        <f t="shared" si="16"/>
        <v>42155</v>
      </c>
      <c r="T45" s="33">
        <f t="shared" si="16"/>
        <v>42185</v>
      </c>
      <c r="U45" s="33">
        <f t="shared" si="16"/>
        <v>42216</v>
      </c>
      <c r="V45" s="33">
        <f t="shared" si="16"/>
        <v>42247</v>
      </c>
      <c r="W45" s="33">
        <f t="shared" si="16"/>
        <v>42277</v>
      </c>
      <c r="X45" s="33">
        <f t="shared" si="16"/>
        <v>42308</v>
      </c>
      <c r="Y45" s="33">
        <f t="shared" si="16"/>
        <v>42338</v>
      </c>
      <c r="Z45" s="33">
        <f t="shared" si="16"/>
        <v>42369</v>
      </c>
      <c r="AA45" s="33">
        <f t="shared" si="16"/>
        <v>42400</v>
      </c>
      <c r="AB45" s="33">
        <f t="shared" si="16"/>
        <v>42429</v>
      </c>
      <c r="AC45" s="33">
        <f t="shared" si="16"/>
        <v>42460</v>
      </c>
      <c r="AD45" s="33">
        <f t="shared" si="16"/>
        <v>42490</v>
      </c>
      <c r="AE45" s="33">
        <f t="shared" si="16"/>
        <v>42521</v>
      </c>
      <c r="AF45" s="33">
        <f t="shared" si="16"/>
        <v>42551</v>
      </c>
      <c r="AG45" s="33">
        <f t="shared" si="16"/>
        <v>42582</v>
      </c>
      <c r="AH45" s="33">
        <f t="shared" si="16"/>
        <v>42613</v>
      </c>
      <c r="AI45" s="33">
        <f t="shared" si="16"/>
        <v>42643</v>
      </c>
      <c r="AJ45" s="33">
        <f t="shared" si="16"/>
        <v>42674</v>
      </c>
      <c r="AK45" s="33">
        <f t="shared" si="16"/>
        <v>42704</v>
      </c>
      <c r="AL45" s="33">
        <f t="shared" si="16"/>
        <v>42735</v>
      </c>
    </row>
    <row r="46" spans="1:39" x14ac:dyDescent="0.25">
      <c r="A46" s="73"/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2"/>
      <c r="AC46" s="72"/>
      <c r="AD46" s="72"/>
      <c r="AE46" s="72"/>
      <c r="AF46" s="72"/>
      <c r="AG46" s="72"/>
      <c r="AH46" s="72"/>
      <c r="AI46" s="72"/>
      <c r="AJ46" s="72"/>
      <c r="AK46" s="72"/>
      <c r="AL46" s="72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app!$B$13:$B$17</xm:f>
          </x14:formula1>
          <xm:sqref>B10</xm:sqref>
        </x14:dataValidation>
        <x14:dataValidation type="list" allowBlank="1" showInputMessage="1" showErrorMessage="1">
          <x14:formula1>
            <xm:f>app!$D$13:$D$24</xm:f>
          </x14:formula1>
          <xm:sqref>C10:F10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C199"/>
  <sheetViews>
    <sheetView showGridLines="0" topLeftCell="A23" workbookViewId="0">
      <selection activeCell="G5" sqref="G5:G7"/>
    </sheetView>
  </sheetViews>
  <sheetFormatPr defaultRowHeight="15" x14ac:dyDescent="0.25"/>
  <cols>
    <col min="1" max="1" width="33.42578125" bestFit="1" customWidth="1"/>
    <col min="2" max="2" width="35.140625" bestFit="1" customWidth="1"/>
    <col min="3" max="3" width="11.5703125" bestFit="1" customWidth="1"/>
    <col min="4" max="4" width="12.42578125" bestFit="1" customWidth="1"/>
    <col min="5" max="5" width="12.42578125" customWidth="1"/>
    <col min="7" max="7" width="11.5703125" bestFit="1" customWidth="1"/>
    <col min="43" max="43" width="10.5703125" bestFit="1" customWidth="1"/>
  </cols>
  <sheetData>
    <row r="1" spans="1:43" x14ac:dyDescent="0.25">
      <c r="F1" s="35" t="s">
        <v>143</v>
      </c>
      <c r="G1" t="s">
        <v>144</v>
      </c>
      <c r="H1" s="36" t="s">
        <v>145</v>
      </c>
      <c r="I1" s="37" t="s">
        <v>146</v>
      </c>
      <c r="J1" s="38" t="s">
        <v>147</v>
      </c>
    </row>
    <row r="3" spans="1:43" s="20" customFormat="1" x14ac:dyDescent="0.25">
      <c r="A3" s="20" t="s">
        <v>252</v>
      </c>
      <c r="G3" s="20" t="s">
        <v>253</v>
      </c>
    </row>
    <row r="4" spans="1:43" s="39" customFormat="1" x14ac:dyDescent="0.25">
      <c r="A4" s="39" t="s">
        <v>254</v>
      </c>
      <c r="B4" s="39" t="s">
        <v>255</v>
      </c>
      <c r="C4" s="20"/>
      <c r="D4" s="20"/>
      <c r="E4" s="20"/>
      <c r="G4" s="33">
        <f>+CEm!B2</f>
        <v>41640</v>
      </c>
      <c r="H4" s="33">
        <f>+CEm!C2</f>
        <v>41698</v>
      </c>
      <c r="I4" s="33">
        <f>+CEm!D2</f>
        <v>41729</v>
      </c>
      <c r="J4" s="33">
        <f>+CEm!E2</f>
        <v>41759</v>
      </c>
      <c r="K4" s="33">
        <f>+CEm!F2</f>
        <v>41790</v>
      </c>
      <c r="L4" s="33">
        <f>+CEm!G2</f>
        <v>41820</v>
      </c>
      <c r="M4" s="33">
        <f>+CEm!H2</f>
        <v>41851</v>
      </c>
      <c r="N4" s="33">
        <f>+CEm!I2</f>
        <v>41882</v>
      </c>
      <c r="O4" s="33">
        <f>+CEm!J2</f>
        <v>41912</v>
      </c>
      <c r="P4" s="33">
        <f>+CEm!K2</f>
        <v>41943</v>
      </c>
      <c r="Q4" s="33">
        <f>+CEm!L2</f>
        <v>41973</v>
      </c>
      <c r="R4" s="33">
        <f>+CEm!M2</f>
        <v>42004</v>
      </c>
      <c r="S4" s="33">
        <f>+CEm!N2</f>
        <v>42035</v>
      </c>
      <c r="T4" s="33">
        <f>+CEm!O2</f>
        <v>42063</v>
      </c>
      <c r="U4" s="33">
        <f>+CEm!P2</f>
        <v>42094</v>
      </c>
      <c r="V4" s="33">
        <f>+CEm!Q2</f>
        <v>42124</v>
      </c>
      <c r="W4" s="33">
        <f>+CEm!R2</f>
        <v>42155</v>
      </c>
      <c r="X4" s="33">
        <f>+CEm!S2</f>
        <v>42185</v>
      </c>
      <c r="Y4" s="33">
        <f>+CEm!T2</f>
        <v>42216</v>
      </c>
      <c r="Z4" s="33">
        <f>+CEm!U2</f>
        <v>42247</v>
      </c>
      <c r="AA4" s="33">
        <f>+CEm!V2</f>
        <v>42277</v>
      </c>
      <c r="AB4" s="33">
        <f>+CEm!W2</f>
        <v>42308</v>
      </c>
      <c r="AC4" s="33">
        <f>+CEm!X2</f>
        <v>42338</v>
      </c>
      <c r="AD4" s="33">
        <f>+CEm!Y2</f>
        <v>42369</v>
      </c>
      <c r="AE4" s="33">
        <f>+CEm!Z2</f>
        <v>42400</v>
      </c>
      <c r="AF4" s="33">
        <f>+CEm!AA2</f>
        <v>42429</v>
      </c>
      <c r="AG4" s="33">
        <f>+CEm!AB2</f>
        <v>42460</v>
      </c>
      <c r="AH4" s="33">
        <f>+CEm!AC2</f>
        <v>42490</v>
      </c>
      <c r="AI4" s="33">
        <f>+CEm!AD2</f>
        <v>42521</v>
      </c>
      <c r="AJ4" s="33">
        <f>+CEm!AE2</f>
        <v>42551</v>
      </c>
      <c r="AK4" s="33">
        <f>+CEm!AF2</f>
        <v>42582</v>
      </c>
      <c r="AL4" s="33">
        <f>+CEm!AG2</f>
        <v>42613</v>
      </c>
      <c r="AM4" s="33">
        <f>+CEm!AH2</f>
        <v>42643</v>
      </c>
      <c r="AN4" s="33">
        <f>+CEm!AI2</f>
        <v>42674</v>
      </c>
      <c r="AO4" s="33">
        <f>+CEm!AJ2</f>
        <v>42704</v>
      </c>
      <c r="AP4" s="33">
        <f>+CEm!AK2</f>
        <v>42735</v>
      </c>
      <c r="AQ4" s="39" t="s">
        <v>175</v>
      </c>
    </row>
    <row r="5" spans="1:43" x14ac:dyDescent="0.25">
      <c r="A5" s="41" t="s">
        <v>257</v>
      </c>
      <c r="B5" s="41" t="s">
        <v>117</v>
      </c>
      <c r="C5" s="20"/>
      <c r="D5" s="20"/>
      <c r="E5" s="20"/>
      <c r="F5" s="39"/>
      <c r="G5" s="79">
        <v>20000</v>
      </c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27">
        <f>SUM(G5:AP5)</f>
        <v>20000</v>
      </c>
    </row>
    <row r="6" spans="1:43" x14ac:dyDescent="0.25">
      <c r="A6" s="41" t="s">
        <v>258</v>
      </c>
      <c r="B6" s="41" t="s">
        <v>259</v>
      </c>
      <c r="C6" s="20"/>
      <c r="D6" s="20"/>
      <c r="E6" s="20"/>
      <c r="F6" s="39"/>
      <c r="G6" s="79">
        <v>100000</v>
      </c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27">
        <f t="shared" ref="AQ6:AQ23" si="0">SUM(G6:AP6)</f>
        <v>100000</v>
      </c>
    </row>
    <row r="7" spans="1:43" x14ac:dyDescent="0.25">
      <c r="A7" s="41" t="s">
        <v>271</v>
      </c>
      <c r="B7" s="41" t="s">
        <v>268</v>
      </c>
      <c r="C7" s="20"/>
      <c r="D7" s="20"/>
      <c r="E7" s="20"/>
      <c r="F7" s="39"/>
      <c r="G7" s="79">
        <v>50000</v>
      </c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27">
        <f t="shared" si="0"/>
        <v>50000</v>
      </c>
    </row>
    <row r="8" spans="1:43" x14ac:dyDescent="0.25">
      <c r="A8" s="41" t="s">
        <v>260</v>
      </c>
      <c r="B8" s="41" t="s">
        <v>261</v>
      </c>
      <c r="C8" s="20"/>
      <c r="D8" s="20"/>
      <c r="E8" s="20"/>
      <c r="F8" s="39"/>
      <c r="G8" s="79"/>
      <c r="H8" s="79">
        <v>3000</v>
      </c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27">
        <f t="shared" si="0"/>
        <v>3000</v>
      </c>
    </row>
    <row r="9" spans="1:43" x14ac:dyDescent="0.25">
      <c r="A9" s="41" t="s">
        <v>264</v>
      </c>
      <c r="B9" s="41" t="s">
        <v>263</v>
      </c>
      <c r="C9" s="20"/>
      <c r="D9" s="20"/>
      <c r="E9" s="20"/>
      <c r="F9" s="39"/>
      <c r="G9" s="79"/>
      <c r="H9" s="79"/>
      <c r="I9" s="79"/>
      <c r="J9" s="79"/>
      <c r="K9" s="79">
        <v>3000</v>
      </c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27">
        <f t="shared" si="0"/>
        <v>3000</v>
      </c>
    </row>
    <row r="10" spans="1:43" x14ac:dyDescent="0.25">
      <c r="A10" s="41" t="s">
        <v>272</v>
      </c>
      <c r="B10" s="41" t="s">
        <v>262</v>
      </c>
      <c r="C10" s="20"/>
      <c r="D10" s="20"/>
      <c r="E10" s="20"/>
      <c r="F10" s="39"/>
      <c r="G10" s="79"/>
      <c r="H10" s="79">
        <v>2000</v>
      </c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27">
        <f t="shared" si="0"/>
        <v>2000</v>
      </c>
    </row>
    <row r="11" spans="1:43" x14ac:dyDescent="0.25">
      <c r="A11" s="41" t="s">
        <v>273</v>
      </c>
      <c r="B11" s="41" t="s">
        <v>117</v>
      </c>
      <c r="C11" s="20"/>
      <c r="D11" s="20"/>
      <c r="E11" s="20"/>
      <c r="F11" s="39"/>
      <c r="G11" s="79"/>
      <c r="H11" s="79"/>
      <c r="I11" s="79">
        <v>2000</v>
      </c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27">
        <f t="shared" si="0"/>
        <v>2000</v>
      </c>
    </row>
    <row r="12" spans="1:43" x14ac:dyDescent="0.25">
      <c r="A12" s="41"/>
      <c r="B12" s="41" t="s">
        <v>259</v>
      </c>
      <c r="C12" s="20"/>
      <c r="D12" s="20"/>
      <c r="E12" s="20"/>
      <c r="F12" s="39"/>
      <c r="G12" s="79"/>
      <c r="H12" s="79"/>
      <c r="I12" s="79"/>
      <c r="J12" s="79"/>
      <c r="K12" s="79">
        <v>2000</v>
      </c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27">
        <f t="shared" si="0"/>
        <v>2000</v>
      </c>
    </row>
    <row r="13" spans="1:43" x14ac:dyDescent="0.25">
      <c r="A13" s="41"/>
      <c r="B13" s="41" t="s">
        <v>268</v>
      </c>
      <c r="C13" s="20"/>
      <c r="D13" s="20"/>
      <c r="E13" s="20"/>
      <c r="F13" s="3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27">
        <f t="shared" si="0"/>
        <v>0</v>
      </c>
    </row>
    <row r="14" spans="1:43" x14ac:dyDescent="0.25">
      <c r="A14" s="41"/>
      <c r="B14" s="41" t="s">
        <v>261</v>
      </c>
      <c r="C14" s="20"/>
      <c r="D14" s="20"/>
      <c r="E14" s="20"/>
      <c r="F14" s="3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27">
        <f t="shared" si="0"/>
        <v>0</v>
      </c>
    </row>
    <row r="15" spans="1:43" x14ac:dyDescent="0.25">
      <c r="A15" s="41"/>
      <c r="B15" s="41" t="s">
        <v>263</v>
      </c>
      <c r="C15" s="20"/>
      <c r="D15" s="20"/>
      <c r="E15" s="20"/>
      <c r="F15" s="3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27">
        <f t="shared" si="0"/>
        <v>0</v>
      </c>
    </row>
    <row r="16" spans="1:43" x14ac:dyDescent="0.25">
      <c r="A16" s="41"/>
      <c r="B16" s="41" t="s">
        <v>262</v>
      </c>
      <c r="C16" s="20"/>
      <c r="D16" s="20"/>
      <c r="E16" s="20"/>
      <c r="F16" s="3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27">
        <f t="shared" si="0"/>
        <v>0</v>
      </c>
    </row>
    <row r="17" spans="1:43" x14ac:dyDescent="0.25">
      <c r="A17" s="41"/>
      <c r="B17" s="41" t="s">
        <v>117</v>
      </c>
      <c r="C17" s="20"/>
      <c r="D17" s="20"/>
      <c r="E17" s="20"/>
      <c r="F17" s="3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27">
        <f t="shared" si="0"/>
        <v>0</v>
      </c>
    </row>
    <row r="18" spans="1:43" x14ac:dyDescent="0.25">
      <c r="A18" s="41"/>
      <c r="B18" s="41" t="s">
        <v>117</v>
      </c>
      <c r="C18" s="20"/>
      <c r="D18" s="20"/>
      <c r="E18" s="20"/>
      <c r="F18" s="3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27">
        <f t="shared" si="0"/>
        <v>0</v>
      </c>
    </row>
    <row r="19" spans="1:43" x14ac:dyDescent="0.25">
      <c r="A19" s="41"/>
      <c r="B19" s="41" t="s">
        <v>117</v>
      </c>
      <c r="C19" s="20"/>
      <c r="D19" s="20"/>
      <c r="E19" s="20"/>
      <c r="F19" s="3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27">
        <f t="shared" si="0"/>
        <v>0</v>
      </c>
    </row>
    <row r="20" spans="1:43" x14ac:dyDescent="0.25">
      <c r="A20" s="41"/>
      <c r="B20" s="41" t="s">
        <v>117</v>
      </c>
      <c r="C20" s="20"/>
      <c r="D20" s="20"/>
      <c r="E20" s="20"/>
      <c r="F20" s="3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27">
        <f t="shared" si="0"/>
        <v>0</v>
      </c>
    </row>
    <row r="21" spans="1:43" x14ac:dyDescent="0.25">
      <c r="A21" s="41"/>
      <c r="B21" s="41" t="s">
        <v>117</v>
      </c>
      <c r="C21" s="20"/>
      <c r="D21" s="20"/>
      <c r="E21" s="20"/>
      <c r="F21" s="3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27">
        <f t="shared" si="0"/>
        <v>0</v>
      </c>
    </row>
    <row r="22" spans="1:43" x14ac:dyDescent="0.25">
      <c r="A22" s="41"/>
      <c r="B22" s="41" t="s">
        <v>117</v>
      </c>
      <c r="C22" s="20"/>
      <c r="D22" s="20"/>
      <c r="E22" s="20"/>
      <c r="F22" s="3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27">
        <f t="shared" si="0"/>
        <v>0</v>
      </c>
    </row>
    <row r="23" spans="1:43" x14ac:dyDescent="0.25">
      <c r="A23" s="41"/>
      <c r="B23" s="41" t="s">
        <v>117</v>
      </c>
      <c r="C23" s="20"/>
      <c r="D23" s="20"/>
      <c r="E23" s="20"/>
      <c r="F23" s="3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27">
        <f t="shared" si="0"/>
        <v>0</v>
      </c>
    </row>
    <row r="25" spans="1:43" s="88" customFormat="1" x14ac:dyDescent="0.25">
      <c r="B25" s="88" t="s">
        <v>175</v>
      </c>
      <c r="G25" s="89">
        <f>SUM(G5:G23)</f>
        <v>170000</v>
      </c>
      <c r="H25" s="89">
        <f t="shared" ref="H25:AP25" si="1">SUM(H5:H23)</f>
        <v>5000</v>
      </c>
      <c r="I25" s="89">
        <f t="shared" si="1"/>
        <v>2000</v>
      </c>
      <c r="J25" s="89">
        <f t="shared" si="1"/>
        <v>0</v>
      </c>
      <c r="K25" s="89">
        <f t="shared" si="1"/>
        <v>5000</v>
      </c>
      <c r="L25" s="89">
        <f t="shared" si="1"/>
        <v>0</v>
      </c>
      <c r="M25" s="89">
        <f t="shared" si="1"/>
        <v>0</v>
      </c>
      <c r="N25" s="89">
        <f t="shared" si="1"/>
        <v>0</v>
      </c>
      <c r="O25" s="89">
        <f t="shared" si="1"/>
        <v>0</v>
      </c>
      <c r="P25" s="89">
        <f t="shared" si="1"/>
        <v>0</v>
      </c>
      <c r="Q25" s="89">
        <f t="shared" si="1"/>
        <v>0</v>
      </c>
      <c r="R25" s="89">
        <f t="shared" si="1"/>
        <v>0</v>
      </c>
      <c r="S25" s="89">
        <f t="shared" si="1"/>
        <v>0</v>
      </c>
      <c r="T25" s="89">
        <f t="shared" si="1"/>
        <v>0</v>
      </c>
      <c r="U25" s="89">
        <f t="shared" si="1"/>
        <v>0</v>
      </c>
      <c r="V25" s="89">
        <f t="shared" si="1"/>
        <v>0</v>
      </c>
      <c r="W25" s="89">
        <f t="shared" si="1"/>
        <v>0</v>
      </c>
      <c r="X25" s="89">
        <f t="shared" si="1"/>
        <v>0</v>
      </c>
      <c r="Y25" s="89">
        <f t="shared" si="1"/>
        <v>0</v>
      </c>
      <c r="Z25" s="89">
        <f t="shared" si="1"/>
        <v>0</v>
      </c>
      <c r="AA25" s="89">
        <f t="shared" si="1"/>
        <v>0</v>
      </c>
      <c r="AB25" s="89">
        <f t="shared" si="1"/>
        <v>0</v>
      </c>
      <c r="AC25" s="89">
        <f t="shared" si="1"/>
        <v>0</v>
      </c>
      <c r="AD25" s="89">
        <f t="shared" si="1"/>
        <v>0</v>
      </c>
      <c r="AE25" s="89">
        <f t="shared" si="1"/>
        <v>0</v>
      </c>
      <c r="AF25" s="89">
        <f t="shared" si="1"/>
        <v>0</v>
      </c>
      <c r="AG25" s="89">
        <f t="shared" si="1"/>
        <v>0</v>
      </c>
      <c r="AH25" s="89">
        <f t="shared" si="1"/>
        <v>0</v>
      </c>
      <c r="AI25" s="89">
        <f t="shared" si="1"/>
        <v>0</v>
      </c>
      <c r="AJ25" s="89">
        <f t="shared" si="1"/>
        <v>0</v>
      </c>
      <c r="AK25" s="89">
        <f t="shared" si="1"/>
        <v>0</v>
      </c>
      <c r="AL25" s="89">
        <f t="shared" si="1"/>
        <v>0</v>
      </c>
      <c r="AM25" s="89">
        <f t="shared" si="1"/>
        <v>0</v>
      </c>
      <c r="AN25" s="89">
        <f t="shared" si="1"/>
        <v>0</v>
      </c>
      <c r="AO25" s="89">
        <f t="shared" si="1"/>
        <v>0</v>
      </c>
      <c r="AP25" s="89">
        <f t="shared" si="1"/>
        <v>0</v>
      </c>
    </row>
    <row r="27" spans="1:43" x14ac:dyDescent="0.25">
      <c r="A27" t="s">
        <v>265</v>
      </c>
      <c r="G27" t="s">
        <v>266</v>
      </c>
    </row>
    <row r="28" spans="1:43" s="39" customFormat="1" x14ac:dyDescent="0.25">
      <c r="A28" s="39" t="str">
        <f>+A4</f>
        <v>Descrizione</v>
      </c>
      <c r="B28" s="39" t="str">
        <f>+B4</f>
        <v>Tipologia</v>
      </c>
      <c r="G28" s="33">
        <f>+G4</f>
        <v>41640</v>
      </c>
      <c r="H28" s="33">
        <f t="shared" ref="H28:AP28" si="2">+H4</f>
        <v>41698</v>
      </c>
      <c r="I28" s="33">
        <f t="shared" si="2"/>
        <v>41729</v>
      </c>
      <c r="J28" s="33">
        <f t="shared" si="2"/>
        <v>41759</v>
      </c>
      <c r="K28" s="33">
        <f t="shared" si="2"/>
        <v>41790</v>
      </c>
      <c r="L28" s="33">
        <f t="shared" si="2"/>
        <v>41820</v>
      </c>
      <c r="M28" s="33">
        <f t="shared" si="2"/>
        <v>41851</v>
      </c>
      <c r="N28" s="33">
        <f t="shared" si="2"/>
        <v>41882</v>
      </c>
      <c r="O28" s="33">
        <f t="shared" si="2"/>
        <v>41912</v>
      </c>
      <c r="P28" s="33">
        <f t="shared" si="2"/>
        <v>41943</v>
      </c>
      <c r="Q28" s="33">
        <f t="shared" si="2"/>
        <v>41973</v>
      </c>
      <c r="R28" s="33">
        <f t="shared" si="2"/>
        <v>42004</v>
      </c>
      <c r="S28" s="33">
        <f t="shared" si="2"/>
        <v>42035</v>
      </c>
      <c r="T28" s="33">
        <f t="shared" si="2"/>
        <v>42063</v>
      </c>
      <c r="U28" s="33">
        <f t="shared" si="2"/>
        <v>42094</v>
      </c>
      <c r="V28" s="33">
        <f t="shared" si="2"/>
        <v>42124</v>
      </c>
      <c r="W28" s="33">
        <f t="shared" si="2"/>
        <v>42155</v>
      </c>
      <c r="X28" s="33">
        <f t="shared" si="2"/>
        <v>42185</v>
      </c>
      <c r="Y28" s="33">
        <f t="shared" si="2"/>
        <v>42216</v>
      </c>
      <c r="Z28" s="33">
        <f t="shared" si="2"/>
        <v>42247</v>
      </c>
      <c r="AA28" s="33">
        <f t="shared" si="2"/>
        <v>42277</v>
      </c>
      <c r="AB28" s="33">
        <f t="shared" si="2"/>
        <v>42308</v>
      </c>
      <c r="AC28" s="33">
        <f t="shared" si="2"/>
        <v>42338</v>
      </c>
      <c r="AD28" s="33">
        <f t="shared" si="2"/>
        <v>42369</v>
      </c>
      <c r="AE28" s="33">
        <f t="shared" si="2"/>
        <v>42400</v>
      </c>
      <c r="AF28" s="33">
        <f t="shared" si="2"/>
        <v>42429</v>
      </c>
      <c r="AG28" s="33">
        <f t="shared" si="2"/>
        <v>42460</v>
      </c>
      <c r="AH28" s="33">
        <f t="shared" si="2"/>
        <v>42490</v>
      </c>
      <c r="AI28" s="33">
        <f t="shared" si="2"/>
        <v>42521</v>
      </c>
      <c r="AJ28" s="33">
        <f t="shared" si="2"/>
        <v>42551</v>
      </c>
      <c r="AK28" s="33">
        <f t="shared" si="2"/>
        <v>42582</v>
      </c>
      <c r="AL28" s="33">
        <f t="shared" si="2"/>
        <v>42613</v>
      </c>
      <c r="AM28" s="33">
        <f t="shared" si="2"/>
        <v>42643</v>
      </c>
      <c r="AN28" s="33">
        <f t="shared" si="2"/>
        <v>42674</v>
      </c>
      <c r="AO28" s="33">
        <f t="shared" si="2"/>
        <v>42704</v>
      </c>
      <c r="AP28" s="33">
        <f t="shared" si="2"/>
        <v>42735</v>
      </c>
    </row>
    <row r="29" spans="1:43" x14ac:dyDescent="0.25">
      <c r="A29" t="str">
        <f t="shared" ref="A29:B47" si="3">+IF(A5=0,"",A5)</f>
        <v>Fabbricato 1</v>
      </c>
      <c r="B29" t="str">
        <f t="shared" si="3"/>
        <v>Fabbricati</v>
      </c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</row>
    <row r="30" spans="1:43" x14ac:dyDescent="0.25">
      <c r="A30" t="str">
        <f t="shared" si="3"/>
        <v>Impianti 1</v>
      </c>
      <c r="B30" t="str">
        <f t="shared" si="3"/>
        <v>Impianti e Macchinari</v>
      </c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>
        <f>2500*1.21</f>
        <v>3025</v>
      </c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</row>
    <row r="31" spans="1:43" x14ac:dyDescent="0.25">
      <c r="A31" t="str">
        <f t="shared" si="3"/>
        <v>Attrezzature 1</v>
      </c>
      <c r="B31" t="str">
        <f t="shared" si="3"/>
        <v>Attrezzature industriali e commerciali</v>
      </c>
      <c r="G31" s="72"/>
      <c r="H31" s="72"/>
      <c r="I31" s="72"/>
      <c r="J31" s="72"/>
      <c r="K31" s="72"/>
      <c r="L31" s="72"/>
      <c r="M31" s="72"/>
      <c r="N31" s="72"/>
      <c r="O31" s="72">
        <f>5000*1.21</f>
        <v>6050</v>
      </c>
      <c r="P31" s="72"/>
      <c r="Q31" s="72">
        <f>1000*1.21</f>
        <v>1210</v>
      </c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</row>
    <row r="32" spans="1:43" x14ac:dyDescent="0.25">
      <c r="A32" t="str">
        <f t="shared" si="3"/>
        <v>Costi Impianto 1</v>
      </c>
      <c r="B32" t="str">
        <f t="shared" si="3"/>
        <v>Costi d'impianto e ampliamento</v>
      </c>
      <c r="G32" s="72"/>
      <c r="H32" s="72">
        <f>3000*1.21</f>
        <v>3630</v>
      </c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</row>
    <row r="33" spans="1:42" x14ac:dyDescent="0.25">
      <c r="A33" t="str">
        <f t="shared" si="3"/>
        <v>Brevetti</v>
      </c>
      <c r="B33" t="str">
        <f t="shared" si="3"/>
        <v>Ricerca&amp; Sviluppo</v>
      </c>
      <c r="G33" s="72"/>
      <c r="H33" s="72"/>
      <c r="I33" s="72"/>
      <c r="J33" s="72"/>
      <c r="K33" s="72">
        <f>3000*1.21</f>
        <v>3630</v>
      </c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</row>
    <row r="34" spans="1:42" x14ac:dyDescent="0.25">
      <c r="A34" t="str">
        <f t="shared" si="3"/>
        <v>Pubblicità</v>
      </c>
      <c r="B34" t="str">
        <f t="shared" si="3"/>
        <v>Altre immobilizzazioni immateriali</v>
      </c>
      <c r="G34" s="72"/>
      <c r="H34" s="72">
        <f>1000*1.21</f>
        <v>1210</v>
      </c>
      <c r="I34" s="72"/>
      <c r="J34" s="72"/>
      <c r="K34" s="72">
        <f>1000*1.21</f>
        <v>1210</v>
      </c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</row>
    <row r="35" spans="1:42" x14ac:dyDescent="0.25">
      <c r="A35" t="str">
        <f t="shared" si="3"/>
        <v>Fabbricato 2</v>
      </c>
      <c r="B35" t="str">
        <f t="shared" si="3"/>
        <v>Fabbricati</v>
      </c>
      <c r="G35" s="72"/>
      <c r="H35" s="72"/>
      <c r="I35" s="72">
        <f>2000*1.21</f>
        <v>2420</v>
      </c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</row>
    <row r="36" spans="1:42" x14ac:dyDescent="0.25">
      <c r="A36" t="str">
        <f t="shared" si="3"/>
        <v/>
      </c>
      <c r="B36" t="str">
        <f t="shared" si="3"/>
        <v>Impianti e Macchinari</v>
      </c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72"/>
      <c r="AN36" s="72"/>
      <c r="AO36" s="72"/>
      <c r="AP36" s="72"/>
    </row>
    <row r="37" spans="1:42" x14ac:dyDescent="0.25">
      <c r="A37" t="str">
        <f t="shared" si="3"/>
        <v/>
      </c>
      <c r="B37" t="str">
        <f t="shared" si="3"/>
        <v>Attrezzature industriali e commerciali</v>
      </c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/>
    </row>
    <row r="38" spans="1:42" x14ac:dyDescent="0.25">
      <c r="A38" t="str">
        <f t="shared" si="3"/>
        <v/>
      </c>
      <c r="B38" t="str">
        <f t="shared" si="3"/>
        <v>Costi d'impianto e ampliamento</v>
      </c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2"/>
      <c r="AJ38" s="72"/>
      <c r="AK38" s="72"/>
      <c r="AL38" s="72"/>
      <c r="AM38" s="72"/>
      <c r="AN38" s="72"/>
      <c r="AO38" s="72"/>
      <c r="AP38" s="72"/>
    </row>
    <row r="39" spans="1:42" x14ac:dyDescent="0.25">
      <c r="A39" t="str">
        <f t="shared" si="3"/>
        <v/>
      </c>
      <c r="B39" t="str">
        <f t="shared" si="3"/>
        <v>Ricerca&amp; Sviluppo</v>
      </c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72"/>
      <c r="AN39" s="72"/>
      <c r="AO39" s="72"/>
      <c r="AP39" s="72"/>
    </row>
    <row r="40" spans="1:42" x14ac:dyDescent="0.25">
      <c r="A40" t="str">
        <f t="shared" si="3"/>
        <v/>
      </c>
      <c r="B40" t="str">
        <f t="shared" si="3"/>
        <v>Altre immobilizzazioni immateriali</v>
      </c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</row>
    <row r="41" spans="1:42" x14ac:dyDescent="0.25">
      <c r="A41" t="str">
        <f t="shared" si="3"/>
        <v/>
      </c>
      <c r="B41" t="str">
        <f t="shared" si="3"/>
        <v>Fabbricati</v>
      </c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72"/>
      <c r="AI41" s="72"/>
      <c r="AJ41" s="72"/>
      <c r="AK41" s="72"/>
      <c r="AL41" s="72"/>
      <c r="AM41" s="72"/>
      <c r="AN41" s="72"/>
      <c r="AO41" s="72"/>
      <c r="AP41" s="72"/>
    </row>
    <row r="42" spans="1:42" x14ac:dyDescent="0.25">
      <c r="A42" t="str">
        <f t="shared" si="3"/>
        <v/>
      </c>
      <c r="B42" t="str">
        <f t="shared" si="3"/>
        <v>Fabbricati</v>
      </c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2"/>
      <c r="AI42" s="72"/>
      <c r="AJ42" s="72"/>
      <c r="AK42" s="72"/>
      <c r="AL42" s="72"/>
      <c r="AM42" s="72"/>
      <c r="AN42" s="72"/>
      <c r="AO42" s="72"/>
      <c r="AP42" s="72"/>
    </row>
    <row r="43" spans="1:42" x14ac:dyDescent="0.25">
      <c r="A43" t="str">
        <f t="shared" si="3"/>
        <v/>
      </c>
      <c r="B43" t="str">
        <f t="shared" si="3"/>
        <v>Fabbricati</v>
      </c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72"/>
      <c r="AG43" s="72"/>
      <c r="AH43" s="72"/>
      <c r="AI43" s="72"/>
      <c r="AJ43" s="72"/>
      <c r="AK43" s="72"/>
      <c r="AL43" s="72"/>
      <c r="AM43" s="72"/>
      <c r="AN43" s="72"/>
      <c r="AO43" s="72"/>
      <c r="AP43" s="72"/>
    </row>
    <row r="44" spans="1:42" x14ac:dyDescent="0.25">
      <c r="A44" t="str">
        <f t="shared" si="3"/>
        <v/>
      </c>
      <c r="B44" t="str">
        <f t="shared" si="3"/>
        <v>Fabbricati</v>
      </c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2"/>
      <c r="AI44" s="72"/>
      <c r="AJ44" s="72"/>
      <c r="AK44" s="72"/>
      <c r="AL44" s="72"/>
      <c r="AM44" s="72"/>
      <c r="AN44" s="72"/>
      <c r="AO44" s="72"/>
      <c r="AP44" s="72"/>
    </row>
    <row r="45" spans="1:42" x14ac:dyDescent="0.25">
      <c r="A45" t="str">
        <f t="shared" si="3"/>
        <v/>
      </c>
      <c r="B45" t="str">
        <f t="shared" si="3"/>
        <v>Fabbricati</v>
      </c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72"/>
      <c r="AK45" s="72"/>
      <c r="AL45" s="72"/>
      <c r="AM45" s="72"/>
      <c r="AN45" s="72"/>
      <c r="AO45" s="72"/>
      <c r="AP45" s="72"/>
    </row>
    <row r="46" spans="1:42" x14ac:dyDescent="0.25">
      <c r="A46" t="str">
        <f t="shared" si="3"/>
        <v/>
      </c>
      <c r="B46" t="str">
        <f t="shared" si="3"/>
        <v>Fabbricati</v>
      </c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2"/>
      <c r="AC46" s="72"/>
      <c r="AD46" s="72"/>
      <c r="AE46" s="72"/>
      <c r="AF46" s="72"/>
      <c r="AG46" s="72"/>
      <c r="AH46" s="72"/>
      <c r="AI46" s="72"/>
      <c r="AJ46" s="72"/>
      <c r="AK46" s="72"/>
      <c r="AL46" s="72"/>
      <c r="AM46" s="72"/>
      <c r="AN46" s="72"/>
      <c r="AO46" s="72"/>
      <c r="AP46" s="72"/>
    </row>
    <row r="47" spans="1:42" x14ac:dyDescent="0.25">
      <c r="A47" t="str">
        <f t="shared" si="3"/>
        <v/>
      </c>
      <c r="B47" t="str">
        <f t="shared" si="3"/>
        <v>Fabbricati</v>
      </c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72"/>
      <c r="AE47" s="72"/>
      <c r="AF47" s="72"/>
      <c r="AG47" s="72"/>
      <c r="AH47" s="72"/>
      <c r="AI47" s="72"/>
      <c r="AJ47" s="72"/>
      <c r="AK47" s="72"/>
      <c r="AL47" s="72"/>
      <c r="AM47" s="72"/>
      <c r="AN47" s="72"/>
      <c r="AO47" s="72"/>
      <c r="AP47" s="72"/>
    </row>
    <row r="49" spans="1:42" s="90" customFormat="1" x14ac:dyDescent="0.25">
      <c r="B49" s="90" t="s">
        <v>175</v>
      </c>
      <c r="G49" s="91">
        <f>SUM(G29:G47)</f>
        <v>0</v>
      </c>
      <c r="H49" s="91">
        <f t="shared" ref="H49:AP49" si="4">SUM(H29:H47)</f>
        <v>4840</v>
      </c>
      <c r="I49" s="91">
        <f t="shared" si="4"/>
        <v>2420</v>
      </c>
      <c r="J49" s="91">
        <f t="shared" si="4"/>
        <v>0</v>
      </c>
      <c r="K49" s="91">
        <f t="shared" si="4"/>
        <v>4840</v>
      </c>
      <c r="L49" s="91">
        <f t="shared" si="4"/>
        <v>0</v>
      </c>
      <c r="M49" s="91">
        <f t="shared" si="4"/>
        <v>0</v>
      </c>
      <c r="N49" s="91">
        <f t="shared" si="4"/>
        <v>0</v>
      </c>
      <c r="O49" s="91">
        <f t="shared" si="4"/>
        <v>6050</v>
      </c>
      <c r="P49" s="91">
        <f t="shared" si="4"/>
        <v>0</v>
      </c>
      <c r="Q49" s="91">
        <f t="shared" si="4"/>
        <v>4235</v>
      </c>
      <c r="R49" s="91">
        <f t="shared" si="4"/>
        <v>0</v>
      </c>
      <c r="S49" s="91">
        <f t="shared" si="4"/>
        <v>0</v>
      </c>
      <c r="T49" s="91">
        <f t="shared" si="4"/>
        <v>0</v>
      </c>
      <c r="U49" s="91">
        <f t="shared" si="4"/>
        <v>0</v>
      </c>
      <c r="V49" s="91">
        <f t="shared" si="4"/>
        <v>0</v>
      </c>
      <c r="W49" s="91">
        <f t="shared" si="4"/>
        <v>0</v>
      </c>
      <c r="X49" s="91">
        <f t="shared" si="4"/>
        <v>0</v>
      </c>
      <c r="Y49" s="91">
        <f t="shared" si="4"/>
        <v>0</v>
      </c>
      <c r="Z49" s="91">
        <f t="shared" si="4"/>
        <v>0</v>
      </c>
      <c r="AA49" s="91">
        <f t="shared" si="4"/>
        <v>0</v>
      </c>
      <c r="AB49" s="91">
        <f t="shared" si="4"/>
        <v>0</v>
      </c>
      <c r="AC49" s="91">
        <f t="shared" si="4"/>
        <v>0</v>
      </c>
      <c r="AD49" s="91">
        <f t="shared" si="4"/>
        <v>0</v>
      </c>
      <c r="AE49" s="91">
        <f t="shared" si="4"/>
        <v>0</v>
      </c>
      <c r="AF49" s="91">
        <f t="shared" si="4"/>
        <v>0</v>
      </c>
      <c r="AG49" s="91">
        <f t="shared" si="4"/>
        <v>0</v>
      </c>
      <c r="AH49" s="91">
        <f t="shared" si="4"/>
        <v>0</v>
      </c>
      <c r="AI49" s="91">
        <f t="shared" si="4"/>
        <v>0</v>
      </c>
      <c r="AJ49" s="91">
        <f t="shared" si="4"/>
        <v>0</v>
      </c>
      <c r="AK49" s="91">
        <f t="shared" si="4"/>
        <v>0</v>
      </c>
      <c r="AL49" s="91">
        <f t="shared" si="4"/>
        <v>0</v>
      </c>
      <c r="AM49" s="91">
        <f t="shared" si="4"/>
        <v>0</v>
      </c>
      <c r="AN49" s="91">
        <f t="shared" si="4"/>
        <v>0</v>
      </c>
      <c r="AO49" s="91">
        <f t="shared" si="4"/>
        <v>0</v>
      </c>
      <c r="AP49" s="91">
        <f t="shared" si="4"/>
        <v>0</v>
      </c>
    </row>
    <row r="51" spans="1:42" x14ac:dyDescent="0.25">
      <c r="A51" t="s">
        <v>115</v>
      </c>
    </row>
    <row r="52" spans="1:42" s="39" customFormat="1" x14ac:dyDescent="0.25">
      <c r="A52" s="39" t="str">
        <f>+A4</f>
        <v>Descrizione</v>
      </c>
      <c r="B52" s="39" t="str">
        <f>+B4</f>
        <v>Tipologia</v>
      </c>
      <c r="C52" s="39" t="s">
        <v>256</v>
      </c>
      <c r="G52" s="33">
        <f>+G4</f>
        <v>41640</v>
      </c>
      <c r="H52" s="33">
        <f t="shared" ref="H52:AP52" si="5">+H4</f>
        <v>41698</v>
      </c>
      <c r="I52" s="33">
        <f t="shared" si="5"/>
        <v>41729</v>
      </c>
      <c r="J52" s="33">
        <f t="shared" si="5"/>
        <v>41759</v>
      </c>
      <c r="K52" s="33">
        <f t="shared" si="5"/>
        <v>41790</v>
      </c>
      <c r="L52" s="33">
        <f t="shared" si="5"/>
        <v>41820</v>
      </c>
      <c r="M52" s="33">
        <f t="shared" si="5"/>
        <v>41851</v>
      </c>
      <c r="N52" s="33">
        <f t="shared" si="5"/>
        <v>41882</v>
      </c>
      <c r="O52" s="33">
        <f t="shared" si="5"/>
        <v>41912</v>
      </c>
      <c r="P52" s="33">
        <f t="shared" si="5"/>
        <v>41943</v>
      </c>
      <c r="Q52" s="33">
        <f t="shared" si="5"/>
        <v>41973</v>
      </c>
      <c r="R52" s="33">
        <f t="shared" si="5"/>
        <v>42004</v>
      </c>
      <c r="S52" s="33">
        <f t="shared" si="5"/>
        <v>42035</v>
      </c>
      <c r="T52" s="33">
        <f t="shared" si="5"/>
        <v>42063</v>
      </c>
      <c r="U52" s="33">
        <f t="shared" si="5"/>
        <v>42094</v>
      </c>
      <c r="V52" s="33">
        <f t="shared" si="5"/>
        <v>42124</v>
      </c>
      <c r="W52" s="33">
        <f t="shared" si="5"/>
        <v>42155</v>
      </c>
      <c r="X52" s="33">
        <f t="shared" si="5"/>
        <v>42185</v>
      </c>
      <c r="Y52" s="33">
        <f t="shared" si="5"/>
        <v>42216</v>
      </c>
      <c r="Z52" s="33">
        <f t="shared" si="5"/>
        <v>42247</v>
      </c>
      <c r="AA52" s="33">
        <f t="shared" si="5"/>
        <v>42277</v>
      </c>
      <c r="AB52" s="33">
        <f t="shared" si="5"/>
        <v>42308</v>
      </c>
      <c r="AC52" s="33">
        <f t="shared" si="5"/>
        <v>42338</v>
      </c>
      <c r="AD52" s="33">
        <f t="shared" si="5"/>
        <v>42369</v>
      </c>
      <c r="AE52" s="33">
        <f t="shared" si="5"/>
        <v>42400</v>
      </c>
      <c r="AF52" s="33">
        <f t="shared" si="5"/>
        <v>42429</v>
      </c>
      <c r="AG52" s="33">
        <f t="shared" si="5"/>
        <v>42460</v>
      </c>
      <c r="AH52" s="33">
        <f t="shared" si="5"/>
        <v>42490</v>
      </c>
      <c r="AI52" s="33">
        <f t="shared" si="5"/>
        <v>42521</v>
      </c>
      <c r="AJ52" s="33">
        <f t="shared" si="5"/>
        <v>42551</v>
      </c>
      <c r="AK52" s="33">
        <f t="shared" si="5"/>
        <v>42582</v>
      </c>
      <c r="AL52" s="33">
        <f t="shared" si="5"/>
        <v>42613</v>
      </c>
      <c r="AM52" s="33">
        <f t="shared" si="5"/>
        <v>42643</v>
      </c>
      <c r="AN52" s="33">
        <f t="shared" si="5"/>
        <v>42674</v>
      </c>
      <c r="AO52" s="33">
        <f t="shared" si="5"/>
        <v>42704</v>
      </c>
      <c r="AP52" s="33">
        <f t="shared" si="5"/>
        <v>42735</v>
      </c>
    </row>
    <row r="53" spans="1:42" x14ac:dyDescent="0.25">
      <c r="A53" t="str">
        <f>+IF(A29=0,"",A29)</f>
        <v>Fabbricato 1</v>
      </c>
      <c r="B53" t="str">
        <f>+IF(B29=0,"",B29)</f>
        <v>Fabbricati</v>
      </c>
      <c r="C53" s="87">
        <v>0.21</v>
      </c>
      <c r="G53" s="85">
        <f>+G5*$C53</f>
        <v>4200</v>
      </c>
      <c r="H53" s="85">
        <f t="shared" ref="H53:AP60" si="6">+H5*$C53</f>
        <v>0</v>
      </c>
      <c r="I53" s="85">
        <f t="shared" si="6"/>
        <v>0</v>
      </c>
      <c r="J53" s="85">
        <f t="shared" si="6"/>
        <v>0</v>
      </c>
      <c r="K53" s="85">
        <f t="shared" si="6"/>
        <v>0</v>
      </c>
      <c r="L53" s="85">
        <f t="shared" si="6"/>
        <v>0</v>
      </c>
      <c r="M53" s="85">
        <f t="shared" si="6"/>
        <v>0</v>
      </c>
      <c r="N53" s="85">
        <f t="shared" si="6"/>
        <v>0</v>
      </c>
      <c r="O53" s="85">
        <f t="shared" si="6"/>
        <v>0</v>
      </c>
      <c r="P53" s="85">
        <f t="shared" si="6"/>
        <v>0</v>
      </c>
      <c r="Q53" s="85">
        <f t="shared" si="6"/>
        <v>0</v>
      </c>
      <c r="R53" s="85">
        <f t="shared" si="6"/>
        <v>0</v>
      </c>
      <c r="S53" s="85">
        <f t="shared" si="6"/>
        <v>0</v>
      </c>
      <c r="T53" s="85">
        <f t="shared" si="6"/>
        <v>0</v>
      </c>
      <c r="U53" s="85">
        <f t="shared" si="6"/>
        <v>0</v>
      </c>
      <c r="V53" s="85">
        <f t="shared" si="6"/>
        <v>0</v>
      </c>
      <c r="W53" s="85">
        <f t="shared" si="6"/>
        <v>0</v>
      </c>
      <c r="X53" s="85">
        <f t="shared" si="6"/>
        <v>0</v>
      </c>
      <c r="Y53" s="85">
        <f t="shared" si="6"/>
        <v>0</v>
      </c>
      <c r="Z53" s="85">
        <f t="shared" si="6"/>
        <v>0</v>
      </c>
      <c r="AA53" s="85">
        <f t="shared" si="6"/>
        <v>0</v>
      </c>
      <c r="AB53" s="85">
        <f t="shared" si="6"/>
        <v>0</v>
      </c>
      <c r="AC53" s="85">
        <f t="shared" si="6"/>
        <v>0</v>
      </c>
      <c r="AD53" s="85">
        <f t="shared" si="6"/>
        <v>0</v>
      </c>
      <c r="AE53" s="85">
        <f t="shared" si="6"/>
        <v>0</v>
      </c>
      <c r="AF53" s="85">
        <f t="shared" si="6"/>
        <v>0</v>
      </c>
      <c r="AG53" s="85">
        <f t="shared" si="6"/>
        <v>0</v>
      </c>
      <c r="AH53" s="85">
        <f t="shared" si="6"/>
        <v>0</v>
      </c>
      <c r="AI53" s="85">
        <f t="shared" si="6"/>
        <v>0</v>
      </c>
      <c r="AJ53" s="85">
        <f t="shared" si="6"/>
        <v>0</v>
      </c>
      <c r="AK53" s="85">
        <f t="shared" si="6"/>
        <v>0</v>
      </c>
      <c r="AL53" s="85">
        <f t="shared" si="6"/>
        <v>0</v>
      </c>
      <c r="AM53" s="85">
        <f t="shared" si="6"/>
        <v>0</v>
      </c>
      <c r="AN53" s="85">
        <f t="shared" si="6"/>
        <v>0</v>
      </c>
      <c r="AO53" s="85">
        <f t="shared" si="6"/>
        <v>0</v>
      </c>
      <c r="AP53" s="85">
        <f t="shared" si="6"/>
        <v>0</v>
      </c>
    </row>
    <row r="54" spans="1:42" x14ac:dyDescent="0.25">
      <c r="A54" t="str">
        <f t="shared" ref="A54:B69" si="7">+IF(A30=0,"",A30)</f>
        <v>Impianti 1</v>
      </c>
      <c r="B54" t="str">
        <f t="shared" si="7"/>
        <v>Impianti e Macchinari</v>
      </c>
      <c r="C54" s="87">
        <v>0.21</v>
      </c>
      <c r="G54" s="85">
        <f t="shared" ref="G54:V71" si="8">+G6*$C54</f>
        <v>21000</v>
      </c>
      <c r="H54" s="85">
        <f t="shared" si="8"/>
        <v>0</v>
      </c>
      <c r="I54" s="85">
        <f t="shared" si="8"/>
        <v>0</v>
      </c>
      <c r="J54" s="85">
        <f t="shared" si="8"/>
        <v>0</v>
      </c>
      <c r="K54" s="85">
        <f t="shared" si="8"/>
        <v>0</v>
      </c>
      <c r="L54" s="85">
        <f t="shared" si="8"/>
        <v>0</v>
      </c>
      <c r="M54" s="85">
        <f t="shared" si="8"/>
        <v>0</v>
      </c>
      <c r="N54" s="85">
        <f t="shared" si="8"/>
        <v>0</v>
      </c>
      <c r="O54" s="85">
        <f t="shared" si="8"/>
        <v>0</v>
      </c>
      <c r="P54" s="85">
        <f t="shared" si="8"/>
        <v>0</v>
      </c>
      <c r="Q54" s="85">
        <f t="shared" si="8"/>
        <v>0</v>
      </c>
      <c r="R54" s="85">
        <f t="shared" si="8"/>
        <v>0</v>
      </c>
      <c r="S54" s="85">
        <f t="shared" si="8"/>
        <v>0</v>
      </c>
      <c r="T54" s="85">
        <f t="shared" si="8"/>
        <v>0</v>
      </c>
      <c r="U54" s="85">
        <f t="shared" si="8"/>
        <v>0</v>
      </c>
      <c r="V54" s="85">
        <f t="shared" si="8"/>
        <v>0</v>
      </c>
      <c r="W54" s="85">
        <f t="shared" si="6"/>
        <v>0</v>
      </c>
      <c r="X54" s="85">
        <f t="shared" si="6"/>
        <v>0</v>
      </c>
      <c r="Y54" s="85">
        <f t="shared" si="6"/>
        <v>0</v>
      </c>
      <c r="Z54" s="85">
        <f t="shared" si="6"/>
        <v>0</v>
      </c>
      <c r="AA54" s="85">
        <f t="shared" si="6"/>
        <v>0</v>
      </c>
      <c r="AB54" s="85">
        <f t="shared" si="6"/>
        <v>0</v>
      </c>
      <c r="AC54" s="85">
        <f t="shared" si="6"/>
        <v>0</v>
      </c>
      <c r="AD54" s="85">
        <f t="shared" si="6"/>
        <v>0</v>
      </c>
      <c r="AE54" s="85">
        <f t="shared" si="6"/>
        <v>0</v>
      </c>
      <c r="AF54" s="85">
        <f t="shared" si="6"/>
        <v>0</v>
      </c>
      <c r="AG54" s="85">
        <f t="shared" si="6"/>
        <v>0</v>
      </c>
      <c r="AH54" s="85">
        <f t="shared" si="6"/>
        <v>0</v>
      </c>
      <c r="AI54" s="85">
        <f t="shared" si="6"/>
        <v>0</v>
      </c>
      <c r="AJ54" s="85">
        <f t="shared" si="6"/>
        <v>0</v>
      </c>
      <c r="AK54" s="85">
        <f t="shared" si="6"/>
        <v>0</v>
      </c>
      <c r="AL54" s="85">
        <f t="shared" si="6"/>
        <v>0</v>
      </c>
      <c r="AM54" s="85">
        <f t="shared" si="6"/>
        <v>0</v>
      </c>
      <c r="AN54" s="85">
        <f t="shared" si="6"/>
        <v>0</v>
      </c>
      <c r="AO54" s="85">
        <f t="shared" si="6"/>
        <v>0</v>
      </c>
      <c r="AP54" s="85">
        <f t="shared" si="6"/>
        <v>0</v>
      </c>
    </row>
    <row r="55" spans="1:42" x14ac:dyDescent="0.25">
      <c r="A55" t="str">
        <f t="shared" si="7"/>
        <v>Attrezzature 1</v>
      </c>
      <c r="B55" t="str">
        <f t="shared" si="7"/>
        <v>Attrezzature industriali e commerciali</v>
      </c>
      <c r="C55" s="87">
        <v>0.21</v>
      </c>
      <c r="G55" s="85">
        <f t="shared" si="8"/>
        <v>10500</v>
      </c>
      <c r="H55" s="85">
        <f t="shared" si="6"/>
        <v>0</v>
      </c>
      <c r="I55" s="85">
        <f t="shared" si="6"/>
        <v>0</v>
      </c>
      <c r="J55" s="85">
        <f t="shared" si="6"/>
        <v>0</v>
      </c>
      <c r="K55" s="85">
        <f t="shared" si="6"/>
        <v>0</v>
      </c>
      <c r="L55" s="85">
        <f t="shared" si="6"/>
        <v>0</v>
      </c>
      <c r="M55" s="85">
        <f t="shared" si="6"/>
        <v>0</v>
      </c>
      <c r="N55" s="85">
        <f t="shared" si="6"/>
        <v>0</v>
      </c>
      <c r="O55" s="85">
        <f t="shared" si="6"/>
        <v>0</v>
      </c>
      <c r="P55" s="85">
        <f t="shared" si="6"/>
        <v>0</v>
      </c>
      <c r="Q55" s="85">
        <f t="shared" si="6"/>
        <v>0</v>
      </c>
      <c r="R55" s="85">
        <f t="shared" si="6"/>
        <v>0</v>
      </c>
      <c r="S55" s="85">
        <f t="shared" si="6"/>
        <v>0</v>
      </c>
      <c r="T55" s="85">
        <f t="shared" si="6"/>
        <v>0</v>
      </c>
      <c r="U55" s="85">
        <f t="shared" si="6"/>
        <v>0</v>
      </c>
      <c r="V55" s="85">
        <f t="shared" si="6"/>
        <v>0</v>
      </c>
      <c r="W55" s="85">
        <f t="shared" si="6"/>
        <v>0</v>
      </c>
      <c r="X55" s="85">
        <f t="shared" si="6"/>
        <v>0</v>
      </c>
      <c r="Y55" s="85">
        <f t="shared" si="6"/>
        <v>0</v>
      </c>
      <c r="Z55" s="85">
        <f t="shared" si="6"/>
        <v>0</v>
      </c>
      <c r="AA55" s="85">
        <f t="shared" si="6"/>
        <v>0</v>
      </c>
      <c r="AB55" s="85">
        <f t="shared" si="6"/>
        <v>0</v>
      </c>
      <c r="AC55" s="85">
        <f t="shared" si="6"/>
        <v>0</v>
      </c>
      <c r="AD55" s="85">
        <f t="shared" si="6"/>
        <v>0</v>
      </c>
      <c r="AE55" s="85">
        <f t="shared" si="6"/>
        <v>0</v>
      </c>
      <c r="AF55" s="85">
        <f t="shared" si="6"/>
        <v>0</v>
      </c>
      <c r="AG55" s="85">
        <f t="shared" si="6"/>
        <v>0</v>
      </c>
      <c r="AH55" s="85">
        <f t="shared" si="6"/>
        <v>0</v>
      </c>
      <c r="AI55" s="85">
        <f t="shared" si="6"/>
        <v>0</v>
      </c>
      <c r="AJ55" s="85">
        <f t="shared" si="6"/>
        <v>0</v>
      </c>
      <c r="AK55" s="85">
        <f t="shared" si="6"/>
        <v>0</v>
      </c>
      <c r="AL55" s="85">
        <f t="shared" si="6"/>
        <v>0</v>
      </c>
      <c r="AM55" s="85">
        <f t="shared" si="6"/>
        <v>0</v>
      </c>
      <c r="AN55" s="85">
        <f t="shared" si="6"/>
        <v>0</v>
      </c>
      <c r="AO55" s="85">
        <f t="shared" si="6"/>
        <v>0</v>
      </c>
      <c r="AP55" s="85">
        <f t="shared" si="6"/>
        <v>0</v>
      </c>
    </row>
    <row r="56" spans="1:42" x14ac:dyDescent="0.25">
      <c r="A56" t="str">
        <f t="shared" si="7"/>
        <v>Costi Impianto 1</v>
      </c>
      <c r="B56" t="str">
        <f t="shared" si="7"/>
        <v>Costi d'impianto e ampliamento</v>
      </c>
      <c r="C56" s="87">
        <v>0.21</v>
      </c>
      <c r="G56" s="85">
        <f t="shared" si="8"/>
        <v>0</v>
      </c>
      <c r="H56" s="85">
        <f t="shared" si="6"/>
        <v>630</v>
      </c>
      <c r="I56" s="85">
        <f t="shared" si="6"/>
        <v>0</v>
      </c>
      <c r="J56" s="85">
        <f t="shared" si="6"/>
        <v>0</v>
      </c>
      <c r="K56" s="85">
        <f t="shared" si="6"/>
        <v>0</v>
      </c>
      <c r="L56" s="85">
        <f t="shared" si="6"/>
        <v>0</v>
      </c>
      <c r="M56" s="85">
        <f t="shared" si="6"/>
        <v>0</v>
      </c>
      <c r="N56" s="85">
        <f t="shared" si="6"/>
        <v>0</v>
      </c>
      <c r="O56" s="85">
        <f t="shared" si="6"/>
        <v>0</v>
      </c>
      <c r="P56" s="85">
        <f t="shared" si="6"/>
        <v>0</v>
      </c>
      <c r="Q56" s="85">
        <f t="shared" si="6"/>
        <v>0</v>
      </c>
      <c r="R56" s="85">
        <f t="shared" si="6"/>
        <v>0</v>
      </c>
      <c r="S56" s="85">
        <f t="shared" si="6"/>
        <v>0</v>
      </c>
      <c r="T56" s="85">
        <f t="shared" si="6"/>
        <v>0</v>
      </c>
      <c r="U56" s="85">
        <f t="shared" si="6"/>
        <v>0</v>
      </c>
      <c r="V56" s="85">
        <f t="shared" si="6"/>
        <v>0</v>
      </c>
      <c r="W56" s="85">
        <f t="shared" si="6"/>
        <v>0</v>
      </c>
      <c r="X56" s="85">
        <f t="shared" si="6"/>
        <v>0</v>
      </c>
      <c r="Y56" s="85">
        <f t="shared" si="6"/>
        <v>0</v>
      </c>
      <c r="Z56" s="85">
        <f t="shared" si="6"/>
        <v>0</v>
      </c>
      <c r="AA56" s="85">
        <f t="shared" si="6"/>
        <v>0</v>
      </c>
      <c r="AB56" s="85">
        <f t="shared" si="6"/>
        <v>0</v>
      </c>
      <c r="AC56" s="85">
        <f t="shared" si="6"/>
        <v>0</v>
      </c>
      <c r="AD56" s="85">
        <f t="shared" si="6"/>
        <v>0</v>
      </c>
      <c r="AE56" s="85">
        <f t="shared" si="6"/>
        <v>0</v>
      </c>
      <c r="AF56" s="85">
        <f t="shared" si="6"/>
        <v>0</v>
      </c>
      <c r="AG56" s="85">
        <f t="shared" si="6"/>
        <v>0</v>
      </c>
      <c r="AH56" s="85">
        <f t="shared" si="6"/>
        <v>0</v>
      </c>
      <c r="AI56" s="85">
        <f t="shared" si="6"/>
        <v>0</v>
      </c>
      <c r="AJ56" s="85">
        <f t="shared" si="6"/>
        <v>0</v>
      </c>
      <c r="AK56" s="85">
        <f t="shared" si="6"/>
        <v>0</v>
      </c>
      <c r="AL56" s="85">
        <f t="shared" si="6"/>
        <v>0</v>
      </c>
      <c r="AM56" s="85">
        <f t="shared" si="6"/>
        <v>0</v>
      </c>
      <c r="AN56" s="85">
        <f t="shared" si="6"/>
        <v>0</v>
      </c>
      <c r="AO56" s="85">
        <f t="shared" si="6"/>
        <v>0</v>
      </c>
      <c r="AP56" s="85">
        <f t="shared" si="6"/>
        <v>0</v>
      </c>
    </row>
    <row r="57" spans="1:42" x14ac:dyDescent="0.25">
      <c r="A57" t="str">
        <f t="shared" si="7"/>
        <v>Brevetti</v>
      </c>
      <c r="B57" t="str">
        <f t="shared" si="7"/>
        <v>Ricerca&amp; Sviluppo</v>
      </c>
      <c r="C57" s="87">
        <v>0.21</v>
      </c>
      <c r="G57" s="85">
        <f t="shared" si="8"/>
        <v>0</v>
      </c>
      <c r="H57" s="85">
        <f t="shared" si="6"/>
        <v>0</v>
      </c>
      <c r="I57" s="85">
        <f t="shared" si="6"/>
        <v>0</v>
      </c>
      <c r="J57" s="85">
        <f t="shared" si="6"/>
        <v>0</v>
      </c>
      <c r="K57" s="85">
        <f t="shared" si="6"/>
        <v>630</v>
      </c>
      <c r="L57" s="85">
        <f t="shared" si="6"/>
        <v>0</v>
      </c>
      <c r="M57" s="85">
        <f t="shared" si="6"/>
        <v>0</v>
      </c>
      <c r="N57" s="85">
        <f t="shared" si="6"/>
        <v>0</v>
      </c>
      <c r="O57" s="85">
        <f t="shared" si="6"/>
        <v>0</v>
      </c>
      <c r="P57" s="85">
        <f t="shared" si="6"/>
        <v>0</v>
      </c>
      <c r="Q57" s="85">
        <f t="shared" si="6"/>
        <v>0</v>
      </c>
      <c r="R57" s="85">
        <f t="shared" si="6"/>
        <v>0</v>
      </c>
      <c r="S57" s="85">
        <f t="shared" si="6"/>
        <v>0</v>
      </c>
      <c r="T57" s="85">
        <f t="shared" si="6"/>
        <v>0</v>
      </c>
      <c r="U57" s="85">
        <f t="shared" si="6"/>
        <v>0</v>
      </c>
      <c r="V57" s="85">
        <f t="shared" si="6"/>
        <v>0</v>
      </c>
      <c r="W57" s="85">
        <f t="shared" si="6"/>
        <v>0</v>
      </c>
      <c r="X57" s="85">
        <f t="shared" si="6"/>
        <v>0</v>
      </c>
      <c r="Y57" s="85">
        <f t="shared" si="6"/>
        <v>0</v>
      </c>
      <c r="Z57" s="85">
        <f t="shared" si="6"/>
        <v>0</v>
      </c>
      <c r="AA57" s="85">
        <f t="shared" si="6"/>
        <v>0</v>
      </c>
      <c r="AB57" s="85">
        <f t="shared" si="6"/>
        <v>0</v>
      </c>
      <c r="AC57" s="85">
        <f t="shared" si="6"/>
        <v>0</v>
      </c>
      <c r="AD57" s="85">
        <f t="shared" si="6"/>
        <v>0</v>
      </c>
      <c r="AE57" s="85">
        <f t="shared" si="6"/>
        <v>0</v>
      </c>
      <c r="AF57" s="85">
        <f t="shared" si="6"/>
        <v>0</v>
      </c>
      <c r="AG57" s="85">
        <f t="shared" si="6"/>
        <v>0</v>
      </c>
      <c r="AH57" s="85">
        <f t="shared" si="6"/>
        <v>0</v>
      </c>
      <c r="AI57" s="85">
        <f t="shared" si="6"/>
        <v>0</v>
      </c>
      <c r="AJ57" s="85">
        <f t="shared" si="6"/>
        <v>0</v>
      </c>
      <c r="AK57" s="85">
        <f t="shared" si="6"/>
        <v>0</v>
      </c>
      <c r="AL57" s="85">
        <f t="shared" si="6"/>
        <v>0</v>
      </c>
      <c r="AM57" s="85">
        <f t="shared" si="6"/>
        <v>0</v>
      </c>
      <c r="AN57" s="85">
        <f t="shared" si="6"/>
        <v>0</v>
      </c>
      <c r="AO57" s="85">
        <f t="shared" si="6"/>
        <v>0</v>
      </c>
      <c r="AP57" s="85">
        <f t="shared" si="6"/>
        <v>0</v>
      </c>
    </row>
    <row r="58" spans="1:42" x14ac:dyDescent="0.25">
      <c r="A58" t="str">
        <f t="shared" si="7"/>
        <v>Pubblicità</v>
      </c>
      <c r="B58" t="str">
        <f t="shared" si="7"/>
        <v>Altre immobilizzazioni immateriali</v>
      </c>
      <c r="C58" s="87">
        <v>0.21</v>
      </c>
      <c r="G58" s="85">
        <f t="shared" si="8"/>
        <v>0</v>
      </c>
      <c r="H58" s="85">
        <f t="shared" si="6"/>
        <v>420</v>
      </c>
      <c r="I58" s="85">
        <f t="shared" si="6"/>
        <v>0</v>
      </c>
      <c r="J58" s="85">
        <f t="shared" si="6"/>
        <v>0</v>
      </c>
      <c r="K58" s="85">
        <f t="shared" si="6"/>
        <v>0</v>
      </c>
      <c r="L58" s="85">
        <f t="shared" si="6"/>
        <v>0</v>
      </c>
      <c r="M58" s="85">
        <f t="shared" si="6"/>
        <v>0</v>
      </c>
      <c r="N58" s="85">
        <f t="shared" si="6"/>
        <v>0</v>
      </c>
      <c r="O58" s="85">
        <f t="shared" si="6"/>
        <v>0</v>
      </c>
      <c r="P58" s="85">
        <f t="shared" si="6"/>
        <v>0</v>
      </c>
      <c r="Q58" s="85">
        <f t="shared" si="6"/>
        <v>0</v>
      </c>
      <c r="R58" s="85">
        <f t="shared" si="6"/>
        <v>0</v>
      </c>
      <c r="S58" s="85">
        <f t="shared" si="6"/>
        <v>0</v>
      </c>
      <c r="T58" s="85">
        <f t="shared" si="6"/>
        <v>0</v>
      </c>
      <c r="U58" s="85">
        <f t="shared" si="6"/>
        <v>0</v>
      </c>
      <c r="V58" s="85">
        <f t="shared" si="6"/>
        <v>0</v>
      </c>
      <c r="W58" s="85">
        <f t="shared" si="6"/>
        <v>0</v>
      </c>
      <c r="X58" s="85">
        <f t="shared" si="6"/>
        <v>0</v>
      </c>
      <c r="Y58" s="85">
        <f t="shared" si="6"/>
        <v>0</v>
      </c>
      <c r="Z58" s="85">
        <f t="shared" si="6"/>
        <v>0</v>
      </c>
      <c r="AA58" s="85">
        <f t="shared" si="6"/>
        <v>0</v>
      </c>
      <c r="AB58" s="85">
        <f t="shared" si="6"/>
        <v>0</v>
      </c>
      <c r="AC58" s="85">
        <f t="shared" si="6"/>
        <v>0</v>
      </c>
      <c r="AD58" s="85">
        <f t="shared" si="6"/>
        <v>0</v>
      </c>
      <c r="AE58" s="85">
        <f t="shared" si="6"/>
        <v>0</v>
      </c>
      <c r="AF58" s="85">
        <f t="shared" si="6"/>
        <v>0</v>
      </c>
      <c r="AG58" s="85">
        <f t="shared" si="6"/>
        <v>0</v>
      </c>
      <c r="AH58" s="85">
        <f t="shared" si="6"/>
        <v>0</v>
      </c>
      <c r="AI58" s="85">
        <f t="shared" si="6"/>
        <v>0</v>
      </c>
      <c r="AJ58" s="85">
        <f t="shared" si="6"/>
        <v>0</v>
      </c>
      <c r="AK58" s="85">
        <f t="shared" si="6"/>
        <v>0</v>
      </c>
      <c r="AL58" s="85">
        <f t="shared" si="6"/>
        <v>0</v>
      </c>
      <c r="AM58" s="85">
        <f t="shared" si="6"/>
        <v>0</v>
      </c>
      <c r="AN58" s="85">
        <f t="shared" si="6"/>
        <v>0</v>
      </c>
      <c r="AO58" s="85">
        <f t="shared" si="6"/>
        <v>0</v>
      </c>
      <c r="AP58" s="85">
        <f t="shared" si="6"/>
        <v>0</v>
      </c>
    </row>
    <row r="59" spans="1:42" x14ac:dyDescent="0.25">
      <c r="A59" t="str">
        <f t="shared" si="7"/>
        <v>Fabbricato 2</v>
      </c>
      <c r="B59" t="str">
        <f t="shared" si="7"/>
        <v>Fabbricati</v>
      </c>
      <c r="C59" s="87">
        <v>0.21</v>
      </c>
      <c r="G59" s="85">
        <f t="shared" si="8"/>
        <v>0</v>
      </c>
      <c r="H59" s="85">
        <f t="shared" si="6"/>
        <v>0</v>
      </c>
      <c r="I59" s="85">
        <f t="shared" si="6"/>
        <v>420</v>
      </c>
      <c r="J59" s="85">
        <f t="shared" si="6"/>
        <v>0</v>
      </c>
      <c r="K59" s="85">
        <f t="shared" si="6"/>
        <v>0</v>
      </c>
      <c r="L59" s="85">
        <f t="shared" si="6"/>
        <v>0</v>
      </c>
      <c r="M59" s="85">
        <f t="shared" si="6"/>
        <v>0</v>
      </c>
      <c r="N59" s="85">
        <f t="shared" si="6"/>
        <v>0</v>
      </c>
      <c r="O59" s="85">
        <f t="shared" si="6"/>
        <v>0</v>
      </c>
      <c r="P59" s="85">
        <f t="shared" si="6"/>
        <v>0</v>
      </c>
      <c r="Q59" s="85">
        <f t="shared" si="6"/>
        <v>0</v>
      </c>
      <c r="R59" s="85">
        <f t="shared" si="6"/>
        <v>0</v>
      </c>
      <c r="S59" s="85">
        <f t="shared" si="6"/>
        <v>0</v>
      </c>
      <c r="T59" s="85">
        <f t="shared" si="6"/>
        <v>0</v>
      </c>
      <c r="U59" s="85">
        <f t="shared" si="6"/>
        <v>0</v>
      </c>
      <c r="V59" s="85">
        <f t="shared" si="6"/>
        <v>0</v>
      </c>
      <c r="W59" s="85">
        <f t="shared" si="6"/>
        <v>0</v>
      </c>
      <c r="X59" s="85">
        <f t="shared" si="6"/>
        <v>0</v>
      </c>
      <c r="Y59" s="85">
        <f t="shared" si="6"/>
        <v>0</v>
      </c>
      <c r="Z59" s="85">
        <f t="shared" si="6"/>
        <v>0</v>
      </c>
      <c r="AA59" s="85">
        <f t="shared" si="6"/>
        <v>0</v>
      </c>
      <c r="AB59" s="85">
        <f t="shared" si="6"/>
        <v>0</v>
      </c>
      <c r="AC59" s="85">
        <f t="shared" si="6"/>
        <v>0</v>
      </c>
      <c r="AD59" s="85">
        <f t="shared" si="6"/>
        <v>0</v>
      </c>
      <c r="AE59" s="85">
        <f t="shared" si="6"/>
        <v>0</v>
      </c>
      <c r="AF59" s="85">
        <f t="shared" si="6"/>
        <v>0</v>
      </c>
      <c r="AG59" s="85">
        <f t="shared" si="6"/>
        <v>0</v>
      </c>
      <c r="AH59" s="85">
        <f t="shared" si="6"/>
        <v>0</v>
      </c>
      <c r="AI59" s="85">
        <f t="shared" si="6"/>
        <v>0</v>
      </c>
      <c r="AJ59" s="85">
        <f t="shared" si="6"/>
        <v>0</v>
      </c>
      <c r="AK59" s="85">
        <f t="shared" si="6"/>
        <v>0</v>
      </c>
      <c r="AL59" s="85">
        <f t="shared" si="6"/>
        <v>0</v>
      </c>
      <c r="AM59" s="85">
        <f t="shared" si="6"/>
        <v>0</v>
      </c>
      <c r="AN59" s="85">
        <f t="shared" si="6"/>
        <v>0</v>
      </c>
      <c r="AO59" s="85">
        <f t="shared" si="6"/>
        <v>0</v>
      </c>
      <c r="AP59" s="85">
        <f t="shared" si="6"/>
        <v>0</v>
      </c>
    </row>
    <row r="60" spans="1:42" x14ac:dyDescent="0.25">
      <c r="A60" t="str">
        <f t="shared" si="7"/>
        <v/>
      </c>
      <c r="B60" t="str">
        <f t="shared" si="7"/>
        <v>Impianti e Macchinari</v>
      </c>
      <c r="C60" s="87">
        <v>0.21</v>
      </c>
      <c r="G60" s="85">
        <f t="shared" si="8"/>
        <v>0</v>
      </c>
      <c r="H60" s="85">
        <f t="shared" si="6"/>
        <v>0</v>
      </c>
      <c r="I60" s="85">
        <f t="shared" si="6"/>
        <v>0</v>
      </c>
      <c r="J60" s="85">
        <f t="shared" si="6"/>
        <v>0</v>
      </c>
      <c r="K60" s="85">
        <f t="shared" si="6"/>
        <v>420</v>
      </c>
      <c r="L60" s="85">
        <f t="shared" si="6"/>
        <v>0</v>
      </c>
      <c r="M60" s="85">
        <f t="shared" si="6"/>
        <v>0</v>
      </c>
      <c r="N60" s="85">
        <f t="shared" si="6"/>
        <v>0</v>
      </c>
      <c r="O60" s="85">
        <f t="shared" si="6"/>
        <v>0</v>
      </c>
      <c r="P60" s="85">
        <f t="shared" si="6"/>
        <v>0</v>
      </c>
      <c r="Q60" s="85">
        <f t="shared" si="6"/>
        <v>0</v>
      </c>
      <c r="R60" s="85">
        <f t="shared" si="6"/>
        <v>0</v>
      </c>
      <c r="S60" s="85">
        <f t="shared" si="6"/>
        <v>0</v>
      </c>
      <c r="T60" s="85">
        <f t="shared" si="6"/>
        <v>0</v>
      </c>
      <c r="U60" s="85">
        <f t="shared" si="6"/>
        <v>0</v>
      </c>
      <c r="V60" s="85">
        <f t="shared" si="6"/>
        <v>0</v>
      </c>
      <c r="W60" s="85">
        <f t="shared" si="6"/>
        <v>0</v>
      </c>
      <c r="X60" s="85">
        <f t="shared" si="6"/>
        <v>0</v>
      </c>
      <c r="Y60" s="85">
        <f t="shared" si="6"/>
        <v>0</v>
      </c>
      <c r="Z60" s="85">
        <f t="shared" si="6"/>
        <v>0</v>
      </c>
      <c r="AA60" s="85">
        <f t="shared" si="6"/>
        <v>0</v>
      </c>
      <c r="AB60" s="85">
        <f t="shared" si="6"/>
        <v>0</v>
      </c>
      <c r="AC60" s="85">
        <f t="shared" si="6"/>
        <v>0</v>
      </c>
      <c r="AD60" s="85">
        <f t="shared" si="6"/>
        <v>0</v>
      </c>
      <c r="AE60" s="85">
        <f t="shared" si="6"/>
        <v>0</v>
      </c>
      <c r="AF60" s="85">
        <f t="shared" si="6"/>
        <v>0</v>
      </c>
      <c r="AG60" s="85">
        <f t="shared" ref="H60:AP67" si="9">+AG12*$C60</f>
        <v>0</v>
      </c>
      <c r="AH60" s="85">
        <f t="shared" si="9"/>
        <v>0</v>
      </c>
      <c r="AI60" s="85">
        <f t="shared" si="9"/>
        <v>0</v>
      </c>
      <c r="AJ60" s="85">
        <f t="shared" si="9"/>
        <v>0</v>
      </c>
      <c r="AK60" s="85">
        <f t="shared" si="9"/>
        <v>0</v>
      </c>
      <c r="AL60" s="85">
        <f t="shared" si="9"/>
        <v>0</v>
      </c>
      <c r="AM60" s="85">
        <f t="shared" si="9"/>
        <v>0</v>
      </c>
      <c r="AN60" s="85">
        <f t="shared" si="9"/>
        <v>0</v>
      </c>
      <c r="AO60" s="85">
        <f t="shared" si="9"/>
        <v>0</v>
      </c>
      <c r="AP60" s="85">
        <f t="shared" si="9"/>
        <v>0</v>
      </c>
    </row>
    <row r="61" spans="1:42" x14ac:dyDescent="0.25">
      <c r="A61" t="str">
        <f t="shared" si="7"/>
        <v/>
      </c>
      <c r="B61" t="str">
        <f t="shared" si="7"/>
        <v>Attrezzature industriali e commerciali</v>
      </c>
      <c r="C61" s="87">
        <v>0.21</v>
      </c>
      <c r="G61" s="85">
        <f t="shared" si="8"/>
        <v>0</v>
      </c>
      <c r="H61" s="85">
        <f t="shared" si="9"/>
        <v>0</v>
      </c>
      <c r="I61" s="85">
        <f t="shared" si="9"/>
        <v>0</v>
      </c>
      <c r="J61" s="85">
        <f t="shared" si="9"/>
        <v>0</v>
      </c>
      <c r="K61" s="85">
        <f t="shared" si="9"/>
        <v>0</v>
      </c>
      <c r="L61" s="85">
        <f t="shared" si="9"/>
        <v>0</v>
      </c>
      <c r="M61" s="85">
        <f t="shared" si="9"/>
        <v>0</v>
      </c>
      <c r="N61" s="85">
        <f t="shared" si="9"/>
        <v>0</v>
      </c>
      <c r="O61" s="85">
        <f t="shared" si="9"/>
        <v>0</v>
      </c>
      <c r="P61" s="85">
        <f t="shared" si="9"/>
        <v>0</v>
      </c>
      <c r="Q61" s="85">
        <f t="shared" si="9"/>
        <v>0</v>
      </c>
      <c r="R61" s="85">
        <f t="shared" si="9"/>
        <v>0</v>
      </c>
      <c r="S61" s="85">
        <f t="shared" si="9"/>
        <v>0</v>
      </c>
      <c r="T61" s="85">
        <f t="shared" si="9"/>
        <v>0</v>
      </c>
      <c r="U61" s="85">
        <f t="shared" si="9"/>
        <v>0</v>
      </c>
      <c r="V61" s="85">
        <f t="shared" si="9"/>
        <v>0</v>
      </c>
      <c r="W61" s="85">
        <f t="shared" si="9"/>
        <v>0</v>
      </c>
      <c r="X61" s="85">
        <f t="shared" si="9"/>
        <v>0</v>
      </c>
      <c r="Y61" s="85">
        <f t="shared" si="9"/>
        <v>0</v>
      </c>
      <c r="Z61" s="85">
        <f t="shared" si="9"/>
        <v>0</v>
      </c>
      <c r="AA61" s="85">
        <f t="shared" si="9"/>
        <v>0</v>
      </c>
      <c r="AB61" s="85">
        <f t="shared" si="9"/>
        <v>0</v>
      </c>
      <c r="AC61" s="85">
        <f t="shared" si="9"/>
        <v>0</v>
      </c>
      <c r="AD61" s="85">
        <f t="shared" si="9"/>
        <v>0</v>
      </c>
      <c r="AE61" s="85">
        <f t="shared" si="9"/>
        <v>0</v>
      </c>
      <c r="AF61" s="85">
        <f t="shared" si="9"/>
        <v>0</v>
      </c>
      <c r="AG61" s="85">
        <f t="shared" si="9"/>
        <v>0</v>
      </c>
      <c r="AH61" s="85">
        <f t="shared" si="9"/>
        <v>0</v>
      </c>
      <c r="AI61" s="85">
        <f t="shared" si="9"/>
        <v>0</v>
      </c>
      <c r="AJ61" s="85">
        <f t="shared" si="9"/>
        <v>0</v>
      </c>
      <c r="AK61" s="85">
        <f t="shared" si="9"/>
        <v>0</v>
      </c>
      <c r="AL61" s="85">
        <f t="shared" si="9"/>
        <v>0</v>
      </c>
      <c r="AM61" s="85">
        <f t="shared" si="9"/>
        <v>0</v>
      </c>
      <c r="AN61" s="85">
        <f t="shared" si="9"/>
        <v>0</v>
      </c>
      <c r="AO61" s="85">
        <f t="shared" si="9"/>
        <v>0</v>
      </c>
      <c r="AP61" s="85">
        <f t="shared" si="9"/>
        <v>0</v>
      </c>
    </row>
    <row r="62" spans="1:42" x14ac:dyDescent="0.25">
      <c r="A62" t="str">
        <f t="shared" si="7"/>
        <v/>
      </c>
      <c r="B62" t="str">
        <f t="shared" si="7"/>
        <v>Costi d'impianto e ampliamento</v>
      </c>
      <c r="C62" s="87">
        <v>0.21</v>
      </c>
      <c r="G62" s="85">
        <f t="shared" si="8"/>
        <v>0</v>
      </c>
      <c r="H62" s="85">
        <f t="shared" si="9"/>
        <v>0</v>
      </c>
      <c r="I62" s="85">
        <f t="shared" si="9"/>
        <v>0</v>
      </c>
      <c r="J62" s="85">
        <f t="shared" si="9"/>
        <v>0</v>
      </c>
      <c r="K62" s="85">
        <f t="shared" si="9"/>
        <v>0</v>
      </c>
      <c r="L62" s="85">
        <f t="shared" si="9"/>
        <v>0</v>
      </c>
      <c r="M62" s="85">
        <f t="shared" si="9"/>
        <v>0</v>
      </c>
      <c r="N62" s="85">
        <f t="shared" si="9"/>
        <v>0</v>
      </c>
      <c r="O62" s="85">
        <f t="shared" si="9"/>
        <v>0</v>
      </c>
      <c r="P62" s="85">
        <f t="shared" si="9"/>
        <v>0</v>
      </c>
      <c r="Q62" s="85">
        <f t="shared" si="9"/>
        <v>0</v>
      </c>
      <c r="R62" s="85">
        <f t="shared" si="9"/>
        <v>0</v>
      </c>
      <c r="S62" s="85">
        <f t="shared" si="9"/>
        <v>0</v>
      </c>
      <c r="T62" s="85">
        <f t="shared" si="9"/>
        <v>0</v>
      </c>
      <c r="U62" s="85">
        <f t="shared" si="9"/>
        <v>0</v>
      </c>
      <c r="V62" s="85">
        <f t="shared" si="9"/>
        <v>0</v>
      </c>
      <c r="W62" s="85">
        <f t="shared" si="9"/>
        <v>0</v>
      </c>
      <c r="X62" s="85">
        <f t="shared" si="9"/>
        <v>0</v>
      </c>
      <c r="Y62" s="85">
        <f t="shared" si="9"/>
        <v>0</v>
      </c>
      <c r="Z62" s="85">
        <f t="shared" si="9"/>
        <v>0</v>
      </c>
      <c r="AA62" s="85">
        <f t="shared" si="9"/>
        <v>0</v>
      </c>
      <c r="AB62" s="85">
        <f t="shared" si="9"/>
        <v>0</v>
      </c>
      <c r="AC62" s="85">
        <f t="shared" si="9"/>
        <v>0</v>
      </c>
      <c r="AD62" s="85">
        <f t="shared" si="9"/>
        <v>0</v>
      </c>
      <c r="AE62" s="85">
        <f t="shared" si="9"/>
        <v>0</v>
      </c>
      <c r="AF62" s="85">
        <f t="shared" si="9"/>
        <v>0</v>
      </c>
      <c r="AG62" s="85">
        <f t="shared" si="9"/>
        <v>0</v>
      </c>
      <c r="AH62" s="85">
        <f t="shared" si="9"/>
        <v>0</v>
      </c>
      <c r="AI62" s="85">
        <f t="shared" si="9"/>
        <v>0</v>
      </c>
      <c r="AJ62" s="85">
        <f t="shared" si="9"/>
        <v>0</v>
      </c>
      <c r="AK62" s="85">
        <f t="shared" si="9"/>
        <v>0</v>
      </c>
      <c r="AL62" s="85">
        <f t="shared" si="9"/>
        <v>0</v>
      </c>
      <c r="AM62" s="85">
        <f t="shared" si="9"/>
        <v>0</v>
      </c>
      <c r="AN62" s="85">
        <f t="shared" si="9"/>
        <v>0</v>
      </c>
      <c r="AO62" s="85">
        <f t="shared" si="9"/>
        <v>0</v>
      </c>
      <c r="AP62" s="85">
        <f t="shared" si="9"/>
        <v>0</v>
      </c>
    </row>
    <row r="63" spans="1:42" x14ac:dyDescent="0.25">
      <c r="A63" t="str">
        <f t="shared" si="7"/>
        <v/>
      </c>
      <c r="B63" t="str">
        <f t="shared" si="7"/>
        <v>Ricerca&amp; Sviluppo</v>
      </c>
      <c r="C63" s="87">
        <v>0.21</v>
      </c>
      <c r="G63" s="85">
        <f t="shared" si="8"/>
        <v>0</v>
      </c>
      <c r="H63" s="85">
        <f t="shared" si="9"/>
        <v>0</v>
      </c>
      <c r="I63" s="85">
        <f t="shared" si="9"/>
        <v>0</v>
      </c>
      <c r="J63" s="85">
        <f t="shared" si="9"/>
        <v>0</v>
      </c>
      <c r="K63" s="85">
        <f t="shared" si="9"/>
        <v>0</v>
      </c>
      <c r="L63" s="85">
        <f t="shared" si="9"/>
        <v>0</v>
      </c>
      <c r="M63" s="85">
        <f t="shared" si="9"/>
        <v>0</v>
      </c>
      <c r="N63" s="85">
        <f t="shared" si="9"/>
        <v>0</v>
      </c>
      <c r="O63" s="85">
        <f t="shared" si="9"/>
        <v>0</v>
      </c>
      <c r="P63" s="85">
        <f t="shared" si="9"/>
        <v>0</v>
      </c>
      <c r="Q63" s="85">
        <f t="shared" si="9"/>
        <v>0</v>
      </c>
      <c r="R63" s="85">
        <f t="shared" si="9"/>
        <v>0</v>
      </c>
      <c r="S63" s="85">
        <f t="shared" si="9"/>
        <v>0</v>
      </c>
      <c r="T63" s="85">
        <f t="shared" si="9"/>
        <v>0</v>
      </c>
      <c r="U63" s="85">
        <f t="shared" si="9"/>
        <v>0</v>
      </c>
      <c r="V63" s="85">
        <f t="shared" si="9"/>
        <v>0</v>
      </c>
      <c r="W63" s="85">
        <f t="shared" si="9"/>
        <v>0</v>
      </c>
      <c r="X63" s="85">
        <f t="shared" si="9"/>
        <v>0</v>
      </c>
      <c r="Y63" s="85">
        <f t="shared" si="9"/>
        <v>0</v>
      </c>
      <c r="Z63" s="85">
        <f t="shared" si="9"/>
        <v>0</v>
      </c>
      <c r="AA63" s="85">
        <f t="shared" si="9"/>
        <v>0</v>
      </c>
      <c r="AB63" s="85">
        <f t="shared" si="9"/>
        <v>0</v>
      </c>
      <c r="AC63" s="85">
        <f t="shared" si="9"/>
        <v>0</v>
      </c>
      <c r="AD63" s="85">
        <f t="shared" si="9"/>
        <v>0</v>
      </c>
      <c r="AE63" s="85">
        <f t="shared" si="9"/>
        <v>0</v>
      </c>
      <c r="AF63" s="85">
        <f t="shared" si="9"/>
        <v>0</v>
      </c>
      <c r="AG63" s="85">
        <f t="shared" si="9"/>
        <v>0</v>
      </c>
      <c r="AH63" s="85">
        <f t="shared" si="9"/>
        <v>0</v>
      </c>
      <c r="AI63" s="85">
        <f t="shared" si="9"/>
        <v>0</v>
      </c>
      <c r="AJ63" s="85">
        <f t="shared" si="9"/>
        <v>0</v>
      </c>
      <c r="AK63" s="85">
        <f t="shared" si="9"/>
        <v>0</v>
      </c>
      <c r="AL63" s="85">
        <f t="shared" si="9"/>
        <v>0</v>
      </c>
      <c r="AM63" s="85">
        <f t="shared" si="9"/>
        <v>0</v>
      </c>
      <c r="AN63" s="85">
        <f t="shared" si="9"/>
        <v>0</v>
      </c>
      <c r="AO63" s="85">
        <f t="shared" si="9"/>
        <v>0</v>
      </c>
      <c r="AP63" s="85">
        <f t="shared" si="9"/>
        <v>0</v>
      </c>
    </row>
    <row r="64" spans="1:42" x14ac:dyDescent="0.25">
      <c r="A64" t="str">
        <f t="shared" si="7"/>
        <v/>
      </c>
      <c r="B64" t="str">
        <f t="shared" si="7"/>
        <v>Altre immobilizzazioni immateriali</v>
      </c>
      <c r="C64" s="87">
        <v>0.21</v>
      </c>
      <c r="G64" s="85">
        <f t="shared" si="8"/>
        <v>0</v>
      </c>
      <c r="H64" s="85">
        <f t="shared" si="9"/>
        <v>0</v>
      </c>
      <c r="I64" s="85">
        <f t="shared" si="9"/>
        <v>0</v>
      </c>
      <c r="J64" s="85">
        <f t="shared" si="9"/>
        <v>0</v>
      </c>
      <c r="K64" s="85">
        <f t="shared" si="9"/>
        <v>0</v>
      </c>
      <c r="L64" s="85">
        <f t="shared" si="9"/>
        <v>0</v>
      </c>
      <c r="M64" s="85">
        <f t="shared" si="9"/>
        <v>0</v>
      </c>
      <c r="N64" s="85">
        <f t="shared" si="9"/>
        <v>0</v>
      </c>
      <c r="O64" s="85">
        <f t="shared" si="9"/>
        <v>0</v>
      </c>
      <c r="P64" s="85">
        <f t="shared" si="9"/>
        <v>0</v>
      </c>
      <c r="Q64" s="85">
        <f t="shared" si="9"/>
        <v>0</v>
      </c>
      <c r="R64" s="85">
        <f t="shared" si="9"/>
        <v>0</v>
      </c>
      <c r="S64" s="85">
        <f t="shared" si="9"/>
        <v>0</v>
      </c>
      <c r="T64" s="85">
        <f t="shared" si="9"/>
        <v>0</v>
      </c>
      <c r="U64" s="85">
        <f t="shared" si="9"/>
        <v>0</v>
      </c>
      <c r="V64" s="85">
        <f t="shared" si="9"/>
        <v>0</v>
      </c>
      <c r="W64" s="85">
        <f t="shared" si="9"/>
        <v>0</v>
      </c>
      <c r="X64" s="85">
        <f t="shared" si="9"/>
        <v>0</v>
      </c>
      <c r="Y64" s="85">
        <f t="shared" si="9"/>
        <v>0</v>
      </c>
      <c r="Z64" s="85">
        <f t="shared" si="9"/>
        <v>0</v>
      </c>
      <c r="AA64" s="85">
        <f t="shared" si="9"/>
        <v>0</v>
      </c>
      <c r="AB64" s="85">
        <f t="shared" si="9"/>
        <v>0</v>
      </c>
      <c r="AC64" s="85">
        <f t="shared" si="9"/>
        <v>0</v>
      </c>
      <c r="AD64" s="85">
        <f t="shared" si="9"/>
        <v>0</v>
      </c>
      <c r="AE64" s="85">
        <f t="shared" si="9"/>
        <v>0</v>
      </c>
      <c r="AF64" s="85">
        <f t="shared" si="9"/>
        <v>0</v>
      </c>
      <c r="AG64" s="85">
        <f t="shared" si="9"/>
        <v>0</v>
      </c>
      <c r="AH64" s="85">
        <f t="shared" si="9"/>
        <v>0</v>
      </c>
      <c r="AI64" s="85">
        <f t="shared" si="9"/>
        <v>0</v>
      </c>
      <c r="AJ64" s="85">
        <f t="shared" si="9"/>
        <v>0</v>
      </c>
      <c r="AK64" s="85">
        <f t="shared" si="9"/>
        <v>0</v>
      </c>
      <c r="AL64" s="85">
        <f t="shared" si="9"/>
        <v>0</v>
      </c>
      <c r="AM64" s="85">
        <f t="shared" si="9"/>
        <v>0</v>
      </c>
      <c r="AN64" s="85">
        <f t="shared" si="9"/>
        <v>0</v>
      </c>
      <c r="AO64" s="85">
        <f t="shared" si="9"/>
        <v>0</v>
      </c>
      <c r="AP64" s="85">
        <f t="shared" si="9"/>
        <v>0</v>
      </c>
    </row>
    <row r="65" spans="1:42" x14ac:dyDescent="0.25">
      <c r="A65" t="str">
        <f t="shared" si="7"/>
        <v/>
      </c>
      <c r="B65" t="str">
        <f t="shared" si="7"/>
        <v>Fabbricati</v>
      </c>
      <c r="C65" s="87">
        <v>0.21</v>
      </c>
      <c r="G65" s="85">
        <f t="shared" si="8"/>
        <v>0</v>
      </c>
      <c r="H65" s="85">
        <f t="shared" si="9"/>
        <v>0</v>
      </c>
      <c r="I65" s="85">
        <f t="shared" si="9"/>
        <v>0</v>
      </c>
      <c r="J65" s="85">
        <f t="shared" si="9"/>
        <v>0</v>
      </c>
      <c r="K65" s="85">
        <f t="shared" si="9"/>
        <v>0</v>
      </c>
      <c r="L65" s="85">
        <f t="shared" si="9"/>
        <v>0</v>
      </c>
      <c r="M65" s="85">
        <f t="shared" si="9"/>
        <v>0</v>
      </c>
      <c r="N65" s="85">
        <f t="shared" si="9"/>
        <v>0</v>
      </c>
      <c r="O65" s="85">
        <f t="shared" si="9"/>
        <v>0</v>
      </c>
      <c r="P65" s="85">
        <f t="shared" si="9"/>
        <v>0</v>
      </c>
      <c r="Q65" s="85">
        <f t="shared" si="9"/>
        <v>0</v>
      </c>
      <c r="R65" s="85">
        <f t="shared" si="9"/>
        <v>0</v>
      </c>
      <c r="S65" s="85">
        <f t="shared" si="9"/>
        <v>0</v>
      </c>
      <c r="T65" s="85">
        <f t="shared" si="9"/>
        <v>0</v>
      </c>
      <c r="U65" s="85">
        <f t="shared" si="9"/>
        <v>0</v>
      </c>
      <c r="V65" s="85">
        <f t="shared" si="9"/>
        <v>0</v>
      </c>
      <c r="W65" s="85">
        <f t="shared" si="9"/>
        <v>0</v>
      </c>
      <c r="X65" s="85">
        <f t="shared" si="9"/>
        <v>0</v>
      </c>
      <c r="Y65" s="85">
        <f t="shared" si="9"/>
        <v>0</v>
      </c>
      <c r="Z65" s="85">
        <f t="shared" si="9"/>
        <v>0</v>
      </c>
      <c r="AA65" s="85">
        <f t="shared" si="9"/>
        <v>0</v>
      </c>
      <c r="AB65" s="85">
        <f t="shared" si="9"/>
        <v>0</v>
      </c>
      <c r="AC65" s="85">
        <f t="shared" si="9"/>
        <v>0</v>
      </c>
      <c r="AD65" s="85">
        <f t="shared" si="9"/>
        <v>0</v>
      </c>
      <c r="AE65" s="85">
        <f t="shared" si="9"/>
        <v>0</v>
      </c>
      <c r="AF65" s="85">
        <f t="shared" si="9"/>
        <v>0</v>
      </c>
      <c r="AG65" s="85">
        <f t="shared" si="9"/>
        <v>0</v>
      </c>
      <c r="AH65" s="85">
        <f t="shared" si="9"/>
        <v>0</v>
      </c>
      <c r="AI65" s="85">
        <f t="shared" si="9"/>
        <v>0</v>
      </c>
      <c r="AJ65" s="85">
        <f t="shared" si="9"/>
        <v>0</v>
      </c>
      <c r="AK65" s="85">
        <f t="shared" si="9"/>
        <v>0</v>
      </c>
      <c r="AL65" s="85">
        <f t="shared" si="9"/>
        <v>0</v>
      </c>
      <c r="AM65" s="85">
        <f t="shared" si="9"/>
        <v>0</v>
      </c>
      <c r="AN65" s="85">
        <f t="shared" si="9"/>
        <v>0</v>
      </c>
      <c r="AO65" s="85">
        <f t="shared" si="9"/>
        <v>0</v>
      </c>
      <c r="AP65" s="85">
        <f t="shared" si="9"/>
        <v>0</v>
      </c>
    </row>
    <row r="66" spans="1:42" x14ac:dyDescent="0.25">
      <c r="A66" t="str">
        <f t="shared" si="7"/>
        <v/>
      </c>
      <c r="B66" t="str">
        <f t="shared" si="7"/>
        <v>Fabbricati</v>
      </c>
      <c r="C66" s="87">
        <v>0.21</v>
      </c>
      <c r="G66" s="85">
        <f t="shared" si="8"/>
        <v>0</v>
      </c>
      <c r="H66" s="85">
        <f t="shared" si="9"/>
        <v>0</v>
      </c>
      <c r="I66" s="85">
        <f t="shared" si="9"/>
        <v>0</v>
      </c>
      <c r="J66" s="85">
        <f t="shared" si="9"/>
        <v>0</v>
      </c>
      <c r="K66" s="85">
        <f t="shared" si="9"/>
        <v>0</v>
      </c>
      <c r="L66" s="85">
        <f t="shared" si="9"/>
        <v>0</v>
      </c>
      <c r="M66" s="85">
        <f t="shared" si="9"/>
        <v>0</v>
      </c>
      <c r="N66" s="85">
        <f t="shared" si="9"/>
        <v>0</v>
      </c>
      <c r="O66" s="85">
        <f t="shared" si="9"/>
        <v>0</v>
      </c>
      <c r="P66" s="85">
        <f t="shared" si="9"/>
        <v>0</v>
      </c>
      <c r="Q66" s="85">
        <f t="shared" si="9"/>
        <v>0</v>
      </c>
      <c r="R66" s="85">
        <f t="shared" si="9"/>
        <v>0</v>
      </c>
      <c r="S66" s="85">
        <f t="shared" si="9"/>
        <v>0</v>
      </c>
      <c r="T66" s="85">
        <f t="shared" si="9"/>
        <v>0</v>
      </c>
      <c r="U66" s="85">
        <f t="shared" si="9"/>
        <v>0</v>
      </c>
      <c r="V66" s="85">
        <f t="shared" si="9"/>
        <v>0</v>
      </c>
      <c r="W66" s="85">
        <f t="shared" si="9"/>
        <v>0</v>
      </c>
      <c r="X66" s="85">
        <f t="shared" si="9"/>
        <v>0</v>
      </c>
      <c r="Y66" s="85">
        <f t="shared" si="9"/>
        <v>0</v>
      </c>
      <c r="Z66" s="85">
        <f t="shared" si="9"/>
        <v>0</v>
      </c>
      <c r="AA66" s="85">
        <f t="shared" si="9"/>
        <v>0</v>
      </c>
      <c r="AB66" s="85">
        <f t="shared" si="9"/>
        <v>0</v>
      </c>
      <c r="AC66" s="85">
        <f t="shared" si="9"/>
        <v>0</v>
      </c>
      <c r="AD66" s="85">
        <f t="shared" si="9"/>
        <v>0</v>
      </c>
      <c r="AE66" s="85">
        <f t="shared" si="9"/>
        <v>0</v>
      </c>
      <c r="AF66" s="85">
        <f t="shared" si="9"/>
        <v>0</v>
      </c>
      <c r="AG66" s="85">
        <f t="shared" si="9"/>
        <v>0</v>
      </c>
      <c r="AH66" s="85">
        <f t="shared" si="9"/>
        <v>0</v>
      </c>
      <c r="AI66" s="85">
        <f t="shared" si="9"/>
        <v>0</v>
      </c>
      <c r="AJ66" s="85">
        <f t="shared" si="9"/>
        <v>0</v>
      </c>
      <c r="AK66" s="85">
        <f t="shared" si="9"/>
        <v>0</v>
      </c>
      <c r="AL66" s="85">
        <f t="shared" si="9"/>
        <v>0</v>
      </c>
      <c r="AM66" s="85">
        <f t="shared" si="9"/>
        <v>0</v>
      </c>
      <c r="AN66" s="85">
        <f t="shared" si="9"/>
        <v>0</v>
      </c>
      <c r="AO66" s="85">
        <f t="shared" si="9"/>
        <v>0</v>
      </c>
      <c r="AP66" s="85">
        <f t="shared" si="9"/>
        <v>0</v>
      </c>
    </row>
    <row r="67" spans="1:42" x14ac:dyDescent="0.25">
      <c r="A67" t="str">
        <f t="shared" si="7"/>
        <v/>
      </c>
      <c r="B67" t="str">
        <f t="shared" si="7"/>
        <v>Fabbricati</v>
      </c>
      <c r="C67" s="87">
        <v>0.21</v>
      </c>
      <c r="G67" s="85">
        <f t="shared" si="8"/>
        <v>0</v>
      </c>
      <c r="H67" s="85">
        <f t="shared" si="9"/>
        <v>0</v>
      </c>
      <c r="I67" s="85">
        <f t="shared" si="9"/>
        <v>0</v>
      </c>
      <c r="J67" s="85">
        <f t="shared" si="9"/>
        <v>0</v>
      </c>
      <c r="K67" s="85">
        <f t="shared" si="9"/>
        <v>0</v>
      </c>
      <c r="L67" s="85">
        <f t="shared" si="9"/>
        <v>0</v>
      </c>
      <c r="M67" s="85">
        <f t="shared" si="9"/>
        <v>0</v>
      </c>
      <c r="N67" s="85">
        <f t="shared" si="9"/>
        <v>0</v>
      </c>
      <c r="O67" s="85">
        <f t="shared" si="9"/>
        <v>0</v>
      </c>
      <c r="P67" s="85">
        <f t="shared" si="9"/>
        <v>0</v>
      </c>
      <c r="Q67" s="85">
        <f t="shared" si="9"/>
        <v>0</v>
      </c>
      <c r="R67" s="85">
        <f t="shared" si="9"/>
        <v>0</v>
      </c>
      <c r="S67" s="85">
        <f t="shared" si="9"/>
        <v>0</v>
      </c>
      <c r="T67" s="85">
        <f t="shared" si="9"/>
        <v>0</v>
      </c>
      <c r="U67" s="85">
        <f t="shared" si="9"/>
        <v>0</v>
      </c>
      <c r="V67" s="85">
        <f t="shared" si="9"/>
        <v>0</v>
      </c>
      <c r="W67" s="85">
        <f t="shared" si="9"/>
        <v>0</v>
      </c>
      <c r="X67" s="85">
        <f t="shared" si="9"/>
        <v>0</v>
      </c>
      <c r="Y67" s="85">
        <f t="shared" si="9"/>
        <v>0</v>
      </c>
      <c r="Z67" s="85">
        <f t="shared" si="9"/>
        <v>0</v>
      </c>
      <c r="AA67" s="85">
        <f t="shared" si="9"/>
        <v>0</v>
      </c>
      <c r="AB67" s="85">
        <f t="shared" si="9"/>
        <v>0</v>
      </c>
      <c r="AC67" s="85">
        <f t="shared" si="9"/>
        <v>0</v>
      </c>
      <c r="AD67" s="85">
        <f t="shared" si="9"/>
        <v>0</v>
      </c>
      <c r="AE67" s="85">
        <f t="shared" si="9"/>
        <v>0</v>
      </c>
      <c r="AF67" s="85">
        <f t="shared" si="9"/>
        <v>0</v>
      </c>
      <c r="AG67" s="85">
        <f t="shared" si="9"/>
        <v>0</v>
      </c>
      <c r="AH67" s="85">
        <f t="shared" si="9"/>
        <v>0</v>
      </c>
      <c r="AI67" s="85">
        <f t="shared" si="9"/>
        <v>0</v>
      </c>
      <c r="AJ67" s="85">
        <f t="shared" si="9"/>
        <v>0</v>
      </c>
      <c r="AK67" s="85">
        <f t="shared" si="9"/>
        <v>0</v>
      </c>
      <c r="AL67" s="85">
        <f t="shared" si="9"/>
        <v>0</v>
      </c>
      <c r="AM67" s="85">
        <f t="shared" si="9"/>
        <v>0</v>
      </c>
      <c r="AN67" s="85">
        <f t="shared" si="9"/>
        <v>0</v>
      </c>
      <c r="AO67" s="85">
        <f t="shared" si="9"/>
        <v>0</v>
      </c>
      <c r="AP67" s="85">
        <f t="shared" si="9"/>
        <v>0</v>
      </c>
    </row>
    <row r="68" spans="1:42" x14ac:dyDescent="0.25">
      <c r="A68" t="str">
        <f t="shared" si="7"/>
        <v/>
      </c>
      <c r="B68" t="str">
        <f t="shared" si="7"/>
        <v>Fabbricati</v>
      </c>
      <c r="C68" s="87">
        <v>0.21</v>
      </c>
      <c r="G68" s="85">
        <f t="shared" si="8"/>
        <v>0</v>
      </c>
      <c r="H68" s="85">
        <f t="shared" ref="H68:AP71" si="10">+H20*$C68</f>
        <v>0</v>
      </c>
      <c r="I68" s="85">
        <f t="shared" si="10"/>
        <v>0</v>
      </c>
      <c r="J68" s="85">
        <f t="shared" si="10"/>
        <v>0</v>
      </c>
      <c r="K68" s="85">
        <f t="shared" si="10"/>
        <v>0</v>
      </c>
      <c r="L68" s="85">
        <f t="shared" si="10"/>
        <v>0</v>
      </c>
      <c r="M68" s="85">
        <f t="shared" si="10"/>
        <v>0</v>
      </c>
      <c r="N68" s="85">
        <f t="shared" si="10"/>
        <v>0</v>
      </c>
      <c r="O68" s="85">
        <f t="shared" si="10"/>
        <v>0</v>
      </c>
      <c r="P68" s="85">
        <f t="shared" si="10"/>
        <v>0</v>
      </c>
      <c r="Q68" s="85">
        <f t="shared" si="10"/>
        <v>0</v>
      </c>
      <c r="R68" s="85">
        <f t="shared" si="10"/>
        <v>0</v>
      </c>
      <c r="S68" s="85">
        <f t="shared" si="10"/>
        <v>0</v>
      </c>
      <c r="T68" s="85">
        <f t="shared" si="10"/>
        <v>0</v>
      </c>
      <c r="U68" s="85">
        <f t="shared" si="10"/>
        <v>0</v>
      </c>
      <c r="V68" s="85">
        <f t="shared" si="10"/>
        <v>0</v>
      </c>
      <c r="W68" s="85">
        <f t="shared" si="10"/>
        <v>0</v>
      </c>
      <c r="X68" s="85">
        <f t="shared" si="10"/>
        <v>0</v>
      </c>
      <c r="Y68" s="85">
        <f t="shared" si="10"/>
        <v>0</v>
      </c>
      <c r="Z68" s="85">
        <f t="shared" si="10"/>
        <v>0</v>
      </c>
      <c r="AA68" s="85">
        <f t="shared" si="10"/>
        <v>0</v>
      </c>
      <c r="AB68" s="85">
        <f t="shared" si="10"/>
        <v>0</v>
      </c>
      <c r="AC68" s="85">
        <f t="shared" si="10"/>
        <v>0</v>
      </c>
      <c r="AD68" s="85">
        <f t="shared" si="10"/>
        <v>0</v>
      </c>
      <c r="AE68" s="85">
        <f t="shared" si="10"/>
        <v>0</v>
      </c>
      <c r="AF68" s="85">
        <f t="shared" si="10"/>
        <v>0</v>
      </c>
      <c r="AG68" s="85">
        <f t="shared" si="10"/>
        <v>0</v>
      </c>
      <c r="AH68" s="85">
        <f t="shared" si="10"/>
        <v>0</v>
      </c>
      <c r="AI68" s="85">
        <f t="shared" si="10"/>
        <v>0</v>
      </c>
      <c r="AJ68" s="85">
        <f t="shared" si="10"/>
        <v>0</v>
      </c>
      <c r="AK68" s="85">
        <f t="shared" si="10"/>
        <v>0</v>
      </c>
      <c r="AL68" s="85">
        <f t="shared" si="10"/>
        <v>0</v>
      </c>
      <c r="AM68" s="85">
        <f t="shared" si="10"/>
        <v>0</v>
      </c>
      <c r="AN68" s="85">
        <f t="shared" si="10"/>
        <v>0</v>
      </c>
      <c r="AO68" s="85">
        <f t="shared" si="10"/>
        <v>0</v>
      </c>
      <c r="AP68" s="85">
        <f t="shared" si="10"/>
        <v>0</v>
      </c>
    </row>
    <row r="69" spans="1:42" x14ac:dyDescent="0.25">
      <c r="A69" t="str">
        <f t="shared" si="7"/>
        <v/>
      </c>
      <c r="B69" t="str">
        <f t="shared" si="7"/>
        <v>Fabbricati</v>
      </c>
      <c r="C69" s="87">
        <v>0.21</v>
      </c>
      <c r="G69" s="85">
        <f t="shared" si="8"/>
        <v>0</v>
      </c>
      <c r="H69" s="85">
        <f t="shared" si="10"/>
        <v>0</v>
      </c>
      <c r="I69" s="85">
        <f t="shared" si="10"/>
        <v>0</v>
      </c>
      <c r="J69" s="85">
        <f t="shared" si="10"/>
        <v>0</v>
      </c>
      <c r="K69" s="85">
        <f t="shared" si="10"/>
        <v>0</v>
      </c>
      <c r="L69" s="85">
        <f t="shared" si="10"/>
        <v>0</v>
      </c>
      <c r="M69" s="85">
        <f t="shared" si="10"/>
        <v>0</v>
      </c>
      <c r="N69" s="85">
        <f t="shared" si="10"/>
        <v>0</v>
      </c>
      <c r="O69" s="85">
        <f t="shared" si="10"/>
        <v>0</v>
      </c>
      <c r="P69" s="85">
        <f t="shared" si="10"/>
        <v>0</v>
      </c>
      <c r="Q69" s="85">
        <f t="shared" si="10"/>
        <v>0</v>
      </c>
      <c r="R69" s="85">
        <f t="shared" si="10"/>
        <v>0</v>
      </c>
      <c r="S69" s="85">
        <f t="shared" si="10"/>
        <v>0</v>
      </c>
      <c r="T69" s="85">
        <f t="shared" si="10"/>
        <v>0</v>
      </c>
      <c r="U69" s="85">
        <f t="shared" si="10"/>
        <v>0</v>
      </c>
      <c r="V69" s="85">
        <f t="shared" si="10"/>
        <v>0</v>
      </c>
      <c r="W69" s="85">
        <f t="shared" si="10"/>
        <v>0</v>
      </c>
      <c r="X69" s="85">
        <f t="shared" si="10"/>
        <v>0</v>
      </c>
      <c r="Y69" s="85">
        <f t="shared" si="10"/>
        <v>0</v>
      </c>
      <c r="Z69" s="85">
        <f t="shared" si="10"/>
        <v>0</v>
      </c>
      <c r="AA69" s="85">
        <f t="shared" si="10"/>
        <v>0</v>
      </c>
      <c r="AB69" s="85">
        <f t="shared" si="10"/>
        <v>0</v>
      </c>
      <c r="AC69" s="85">
        <f t="shared" si="10"/>
        <v>0</v>
      </c>
      <c r="AD69" s="85">
        <f t="shared" si="10"/>
        <v>0</v>
      </c>
      <c r="AE69" s="85">
        <f t="shared" si="10"/>
        <v>0</v>
      </c>
      <c r="AF69" s="85">
        <f t="shared" si="10"/>
        <v>0</v>
      </c>
      <c r="AG69" s="85">
        <f t="shared" si="10"/>
        <v>0</v>
      </c>
      <c r="AH69" s="85">
        <f t="shared" si="10"/>
        <v>0</v>
      </c>
      <c r="AI69" s="85">
        <f t="shared" si="10"/>
        <v>0</v>
      </c>
      <c r="AJ69" s="85">
        <f t="shared" si="10"/>
        <v>0</v>
      </c>
      <c r="AK69" s="85">
        <f t="shared" si="10"/>
        <v>0</v>
      </c>
      <c r="AL69" s="85">
        <f t="shared" si="10"/>
        <v>0</v>
      </c>
      <c r="AM69" s="85">
        <f t="shared" si="10"/>
        <v>0</v>
      </c>
      <c r="AN69" s="85">
        <f t="shared" si="10"/>
        <v>0</v>
      </c>
      <c r="AO69" s="85">
        <f t="shared" si="10"/>
        <v>0</v>
      </c>
      <c r="AP69" s="85">
        <f t="shared" si="10"/>
        <v>0</v>
      </c>
    </row>
    <row r="70" spans="1:42" x14ac:dyDescent="0.25">
      <c r="A70" t="str">
        <f t="shared" ref="A70:B71" si="11">+IF(A46=0,"",A46)</f>
        <v/>
      </c>
      <c r="B70" t="str">
        <f t="shared" si="11"/>
        <v>Fabbricati</v>
      </c>
      <c r="C70" s="87">
        <v>0.21</v>
      </c>
      <c r="G70" s="85">
        <f t="shared" si="8"/>
        <v>0</v>
      </c>
      <c r="H70" s="85">
        <f t="shared" si="10"/>
        <v>0</v>
      </c>
      <c r="I70" s="85">
        <f t="shared" si="10"/>
        <v>0</v>
      </c>
      <c r="J70" s="85">
        <f t="shared" si="10"/>
        <v>0</v>
      </c>
      <c r="K70" s="85">
        <f t="shared" si="10"/>
        <v>0</v>
      </c>
      <c r="L70" s="85">
        <f t="shared" si="10"/>
        <v>0</v>
      </c>
      <c r="M70" s="85">
        <f t="shared" si="10"/>
        <v>0</v>
      </c>
      <c r="N70" s="85">
        <f t="shared" si="10"/>
        <v>0</v>
      </c>
      <c r="O70" s="85">
        <f t="shared" si="10"/>
        <v>0</v>
      </c>
      <c r="P70" s="85">
        <f t="shared" si="10"/>
        <v>0</v>
      </c>
      <c r="Q70" s="85">
        <f t="shared" si="10"/>
        <v>0</v>
      </c>
      <c r="R70" s="85">
        <f t="shared" si="10"/>
        <v>0</v>
      </c>
      <c r="S70" s="85">
        <f t="shared" si="10"/>
        <v>0</v>
      </c>
      <c r="T70" s="85">
        <f t="shared" si="10"/>
        <v>0</v>
      </c>
      <c r="U70" s="85">
        <f t="shared" si="10"/>
        <v>0</v>
      </c>
      <c r="V70" s="85">
        <f t="shared" si="10"/>
        <v>0</v>
      </c>
      <c r="W70" s="85">
        <f t="shared" si="10"/>
        <v>0</v>
      </c>
      <c r="X70" s="85">
        <f t="shared" si="10"/>
        <v>0</v>
      </c>
      <c r="Y70" s="85">
        <f t="shared" si="10"/>
        <v>0</v>
      </c>
      <c r="Z70" s="85">
        <f t="shared" si="10"/>
        <v>0</v>
      </c>
      <c r="AA70" s="85">
        <f t="shared" si="10"/>
        <v>0</v>
      </c>
      <c r="AB70" s="85">
        <f t="shared" si="10"/>
        <v>0</v>
      </c>
      <c r="AC70" s="85">
        <f t="shared" si="10"/>
        <v>0</v>
      </c>
      <c r="AD70" s="85">
        <f t="shared" si="10"/>
        <v>0</v>
      </c>
      <c r="AE70" s="85">
        <f t="shared" si="10"/>
        <v>0</v>
      </c>
      <c r="AF70" s="85">
        <f t="shared" si="10"/>
        <v>0</v>
      </c>
      <c r="AG70" s="85">
        <f t="shared" si="10"/>
        <v>0</v>
      </c>
      <c r="AH70" s="85">
        <f t="shared" si="10"/>
        <v>0</v>
      </c>
      <c r="AI70" s="85">
        <f t="shared" si="10"/>
        <v>0</v>
      </c>
      <c r="AJ70" s="85">
        <f t="shared" si="10"/>
        <v>0</v>
      </c>
      <c r="AK70" s="85">
        <f t="shared" si="10"/>
        <v>0</v>
      </c>
      <c r="AL70" s="85">
        <f t="shared" si="10"/>
        <v>0</v>
      </c>
      <c r="AM70" s="85">
        <f t="shared" si="10"/>
        <v>0</v>
      </c>
      <c r="AN70" s="85">
        <f t="shared" si="10"/>
        <v>0</v>
      </c>
      <c r="AO70" s="85">
        <f t="shared" si="10"/>
        <v>0</v>
      </c>
      <c r="AP70" s="85">
        <f t="shared" si="10"/>
        <v>0</v>
      </c>
    </row>
    <row r="71" spans="1:42" x14ac:dyDescent="0.25">
      <c r="A71" t="str">
        <f t="shared" si="11"/>
        <v/>
      </c>
      <c r="B71" t="str">
        <f t="shared" si="11"/>
        <v>Fabbricati</v>
      </c>
      <c r="C71" s="87">
        <v>0.21</v>
      </c>
      <c r="G71" s="85">
        <f t="shared" si="8"/>
        <v>0</v>
      </c>
      <c r="H71" s="85">
        <f t="shared" si="10"/>
        <v>0</v>
      </c>
      <c r="I71" s="85">
        <f t="shared" si="10"/>
        <v>0</v>
      </c>
      <c r="J71" s="85">
        <f t="shared" si="10"/>
        <v>0</v>
      </c>
      <c r="K71" s="85">
        <f t="shared" si="10"/>
        <v>0</v>
      </c>
      <c r="L71" s="85">
        <f t="shared" si="10"/>
        <v>0</v>
      </c>
      <c r="M71" s="85">
        <f t="shared" si="10"/>
        <v>0</v>
      </c>
      <c r="N71" s="85">
        <f t="shared" si="10"/>
        <v>0</v>
      </c>
      <c r="O71" s="85">
        <f t="shared" si="10"/>
        <v>0</v>
      </c>
      <c r="P71" s="85">
        <f t="shared" si="10"/>
        <v>0</v>
      </c>
      <c r="Q71" s="85">
        <f t="shared" si="10"/>
        <v>0</v>
      </c>
      <c r="R71" s="85">
        <f t="shared" si="10"/>
        <v>0</v>
      </c>
      <c r="S71" s="85">
        <f t="shared" si="10"/>
        <v>0</v>
      </c>
      <c r="T71" s="85">
        <f t="shared" si="10"/>
        <v>0</v>
      </c>
      <c r="U71" s="85">
        <f t="shared" si="10"/>
        <v>0</v>
      </c>
      <c r="V71" s="85">
        <f t="shared" si="10"/>
        <v>0</v>
      </c>
      <c r="W71" s="85">
        <f t="shared" si="10"/>
        <v>0</v>
      </c>
      <c r="X71" s="85">
        <f t="shared" si="10"/>
        <v>0</v>
      </c>
      <c r="Y71" s="85">
        <f t="shared" si="10"/>
        <v>0</v>
      </c>
      <c r="Z71" s="85">
        <f t="shared" si="10"/>
        <v>0</v>
      </c>
      <c r="AA71" s="85">
        <f t="shared" si="10"/>
        <v>0</v>
      </c>
      <c r="AB71" s="85">
        <f t="shared" si="10"/>
        <v>0</v>
      </c>
      <c r="AC71" s="85">
        <f t="shared" si="10"/>
        <v>0</v>
      </c>
      <c r="AD71" s="85">
        <f t="shared" si="10"/>
        <v>0</v>
      </c>
      <c r="AE71" s="85">
        <f t="shared" si="10"/>
        <v>0</v>
      </c>
      <c r="AF71" s="85">
        <f t="shared" si="10"/>
        <v>0</v>
      </c>
      <c r="AG71" s="85">
        <f t="shared" si="10"/>
        <v>0</v>
      </c>
      <c r="AH71" s="85">
        <f t="shared" si="10"/>
        <v>0</v>
      </c>
      <c r="AI71" s="85">
        <f t="shared" si="10"/>
        <v>0</v>
      </c>
      <c r="AJ71" s="85">
        <f t="shared" si="10"/>
        <v>0</v>
      </c>
      <c r="AK71" s="85">
        <f t="shared" si="10"/>
        <v>0</v>
      </c>
      <c r="AL71" s="85">
        <f t="shared" si="10"/>
        <v>0</v>
      </c>
      <c r="AM71" s="85">
        <f t="shared" si="10"/>
        <v>0</v>
      </c>
      <c r="AN71" s="85">
        <f t="shared" si="10"/>
        <v>0</v>
      </c>
      <c r="AO71" s="85">
        <f t="shared" si="10"/>
        <v>0</v>
      </c>
      <c r="AP71" s="85">
        <f t="shared" si="10"/>
        <v>0</v>
      </c>
    </row>
    <row r="73" spans="1:42" s="88" customFormat="1" x14ac:dyDescent="0.25">
      <c r="B73" s="88" t="s">
        <v>175</v>
      </c>
      <c r="G73" s="89">
        <f>SUM(G53:G71)</f>
        <v>35700</v>
      </c>
      <c r="H73" s="89">
        <f t="shared" ref="H73:AP73" si="12">SUM(H53:H71)</f>
        <v>1050</v>
      </c>
      <c r="I73" s="89">
        <f t="shared" si="12"/>
        <v>420</v>
      </c>
      <c r="J73" s="89">
        <f t="shared" si="12"/>
        <v>0</v>
      </c>
      <c r="K73" s="89">
        <f t="shared" si="12"/>
        <v>1050</v>
      </c>
      <c r="L73" s="89">
        <f t="shared" si="12"/>
        <v>0</v>
      </c>
      <c r="M73" s="89">
        <f t="shared" si="12"/>
        <v>0</v>
      </c>
      <c r="N73" s="89">
        <f t="shared" si="12"/>
        <v>0</v>
      </c>
      <c r="O73" s="89">
        <f t="shared" si="12"/>
        <v>0</v>
      </c>
      <c r="P73" s="89">
        <f t="shared" si="12"/>
        <v>0</v>
      </c>
      <c r="Q73" s="89">
        <f t="shared" si="12"/>
        <v>0</v>
      </c>
      <c r="R73" s="89">
        <f t="shared" si="12"/>
        <v>0</v>
      </c>
      <c r="S73" s="89">
        <f t="shared" si="12"/>
        <v>0</v>
      </c>
      <c r="T73" s="89">
        <f t="shared" si="12"/>
        <v>0</v>
      </c>
      <c r="U73" s="89">
        <f t="shared" si="12"/>
        <v>0</v>
      </c>
      <c r="V73" s="89">
        <f t="shared" si="12"/>
        <v>0</v>
      </c>
      <c r="W73" s="89">
        <f t="shared" si="12"/>
        <v>0</v>
      </c>
      <c r="X73" s="89">
        <f t="shared" si="12"/>
        <v>0</v>
      </c>
      <c r="Y73" s="89">
        <f t="shared" si="12"/>
        <v>0</v>
      </c>
      <c r="Z73" s="89">
        <f t="shared" si="12"/>
        <v>0</v>
      </c>
      <c r="AA73" s="89">
        <f t="shared" si="12"/>
        <v>0</v>
      </c>
      <c r="AB73" s="89">
        <f t="shared" si="12"/>
        <v>0</v>
      </c>
      <c r="AC73" s="89">
        <f t="shared" si="12"/>
        <v>0</v>
      </c>
      <c r="AD73" s="89">
        <f t="shared" si="12"/>
        <v>0</v>
      </c>
      <c r="AE73" s="89">
        <f t="shared" si="12"/>
        <v>0</v>
      </c>
      <c r="AF73" s="89">
        <f t="shared" si="12"/>
        <v>0</v>
      </c>
      <c r="AG73" s="89">
        <f t="shared" si="12"/>
        <v>0</v>
      </c>
      <c r="AH73" s="89">
        <f t="shared" si="12"/>
        <v>0</v>
      </c>
      <c r="AI73" s="89">
        <f t="shared" si="12"/>
        <v>0</v>
      </c>
      <c r="AJ73" s="89">
        <f t="shared" si="12"/>
        <v>0</v>
      </c>
      <c r="AK73" s="89">
        <f t="shared" si="12"/>
        <v>0</v>
      </c>
      <c r="AL73" s="89">
        <f t="shared" si="12"/>
        <v>0</v>
      </c>
      <c r="AM73" s="89">
        <f t="shared" si="12"/>
        <v>0</v>
      </c>
      <c r="AN73" s="89">
        <f t="shared" si="12"/>
        <v>0</v>
      </c>
      <c r="AO73" s="89">
        <f t="shared" si="12"/>
        <v>0</v>
      </c>
      <c r="AP73" s="89">
        <f t="shared" si="12"/>
        <v>0</v>
      </c>
    </row>
    <row r="75" spans="1:42" x14ac:dyDescent="0.25">
      <c r="A75" t="s">
        <v>267</v>
      </c>
    </row>
    <row r="76" spans="1:42" s="39" customFormat="1" x14ac:dyDescent="0.25">
      <c r="A76" s="39" t="str">
        <f>+A52</f>
        <v>Descrizione</v>
      </c>
      <c r="B76" s="39" t="str">
        <f>+B52</f>
        <v>Tipologia</v>
      </c>
      <c r="G76" s="33">
        <f>+G4</f>
        <v>41640</v>
      </c>
      <c r="H76" s="33">
        <f t="shared" ref="H76:AP76" si="13">+H4</f>
        <v>41698</v>
      </c>
      <c r="I76" s="33">
        <f t="shared" si="13"/>
        <v>41729</v>
      </c>
      <c r="J76" s="33">
        <f t="shared" si="13"/>
        <v>41759</v>
      </c>
      <c r="K76" s="33">
        <f t="shared" si="13"/>
        <v>41790</v>
      </c>
      <c r="L76" s="33">
        <f t="shared" si="13"/>
        <v>41820</v>
      </c>
      <c r="M76" s="33">
        <f t="shared" si="13"/>
        <v>41851</v>
      </c>
      <c r="N76" s="33">
        <f t="shared" si="13"/>
        <v>41882</v>
      </c>
      <c r="O76" s="33">
        <f t="shared" si="13"/>
        <v>41912</v>
      </c>
      <c r="P76" s="33">
        <f t="shared" si="13"/>
        <v>41943</v>
      </c>
      <c r="Q76" s="33">
        <f t="shared" si="13"/>
        <v>41973</v>
      </c>
      <c r="R76" s="33">
        <f t="shared" si="13"/>
        <v>42004</v>
      </c>
      <c r="S76" s="33">
        <f t="shared" si="13"/>
        <v>42035</v>
      </c>
      <c r="T76" s="33">
        <f t="shared" si="13"/>
        <v>42063</v>
      </c>
      <c r="U76" s="33">
        <f t="shared" si="13"/>
        <v>42094</v>
      </c>
      <c r="V76" s="33">
        <f t="shared" si="13"/>
        <v>42124</v>
      </c>
      <c r="W76" s="33">
        <f t="shared" si="13"/>
        <v>42155</v>
      </c>
      <c r="X76" s="33">
        <f t="shared" si="13"/>
        <v>42185</v>
      </c>
      <c r="Y76" s="33">
        <f t="shared" si="13"/>
        <v>42216</v>
      </c>
      <c r="Z76" s="33">
        <f t="shared" si="13"/>
        <v>42247</v>
      </c>
      <c r="AA76" s="33">
        <f t="shared" si="13"/>
        <v>42277</v>
      </c>
      <c r="AB76" s="33">
        <f t="shared" si="13"/>
        <v>42308</v>
      </c>
      <c r="AC76" s="33">
        <f t="shared" si="13"/>
        <v>42338</v>
      </c>
      <c r="AD76" s="33">
        <f t="shared" si="13"/>
        <v>42369</v>
      </c>
      <c r="AE76" s="33">
        <f t="shared" si="13"/>
        <v>42400</v>
      </c>
      <c r="AF76" s="33">
        <f t="shared" si="13"/>
        <v>42429</v>
      </c>
      <c r="AG76" s="33">
        <f t="shared" si="13"/>
        <v>42460</v>
      </c>
      <c r="AH76" s="33">
        <f t="shared" si="13"/>
        <v>42490</v>
      </c>
      <c r="AI76" s="33">
        <f t="shared" si="13"/>
        <v>42521</v>
      </c>
      <c r="AJ76" s="33">
        <f t="shared" si="13"/>
        <v>42551</v>
      </c>
      <c r="AK76" s="33">
        <f t="shared" si="13"/>
        <v>42582</v>
      </c>
      <c r="AL76" s="33">
        <f t="shared" si="13"/>
        <v>42613</v>
      </c>
      <c r="AM76" s="33">
        <f t="shared" si="13"/>
        <v>42643</v>
      </c>
      <c r="AN76" s="33">
        <f t="shared" si="13"/>
        <v>42674</v>
      </c>
      <c r="AO76" s="33">
        <f t="shared" si="13"/>
        <v>42704</v>
      </c>
      <c r="AP76" s="33">
        <f t="shared" si="13"/>
        <v>42735</v>
      </c>
    </row>
    <row r="77" spans="1:42" x14ac:dyDescent="0.25">
      <c r="A77" t="str">
        <f>+IF(A53=0,"",A53)</f>
        <v>Fabbricato 1</v>
      </c>
      <c r="B77" t="str">
        <f>+IF(B53=0,"",B53)</f>
        <v>Fabbricati</v>
      </c>
      <c r="G77" s="86">
        <f t="shared" ref="G77:G95" si="14">+G5+G53-G29</f>
        <v>24200</v>
      </c>
      <c r="H77" s="86">
        <f>+SUM($G5:H5)+SUM($G53:H53)-SUM($F29:H29)</f>
        <v>24200</v>
      </c>
      <c r="I77" s="86">
        <f>+SUM($G5:I5)+SUM($G53:I53)-SUM($F29:I29)</f>
        <v>24200</v>
      </c>
      <c r="J77" s="86">
        <f>+SUM($G5:J5)+SUM($G53:J53)-SUM($F29:J29)</f>
        <v>24200</v>
      </c>
      <c r="K77" s="86">
        <f>+SUM($G5:K5)+SUM($G53:K53)-SUM($F29:K29)</f>
        <v>24200</v>
      </c>
      <c r="L77" s="86">
        <f>+SUM($G5:L5)+SUM($G53:L53)-SUM($F29:L29)</f>
        <v>24200</v>
      </c>
      <c r="M77" s="86">
        <f>+SUM($G5:M5)+SUM($G53:M53)-SUM($F29:M29)</f>
        <v>24200</v>
      </c>
      <c r="N77" s="86">
        <f>+SUM($G5:N5)+SUM($G53:N53)-SUM($F29:N29)</f>
        <v>24200</v>
      </c>
      <c r="O77" s="86">
        <f>+SUM($G5:O5)+SUM($G53:O53)-SUM($F29:O29)</f>
        <v>24200</v>
      </c>
      <c r="P77" s="86">
        <f>+SUM($G5:P5)+SUM($G53:P53)-SUM($F29:P29)</f>
        <v>24200</v>
      </c>
      <c r="Q77" s="86">
        <f>+SUM($G5:Q5)+SUM($G53:Q53)-SUM($F29:Q29)</f>
        <v>24200</v>
      </c>
      <c r="R77" s="86">
        <f>+SUM($G5:R5)+SUM($G53:R53)-SUM($F29:R29)</f>
        <v>24200</v>
      </c>
      <c r="S77" s="86">
        <f>+SUM($G5:S5)+SUM($G53:S53)-SUM($F29:S29)</f>
        <v>24200</v>
      </c>
      <c r="T77" s="86">
        <f>+SUM($G5:T5)+SUM($G53:T53)-SUM($F29:T29)</f>
        <v>24200</v>
      </c>
      <c r="U77" s="86">
        <f>+SUM($G5:U5)+SUM($G53:U53)-SUM($F29:U29)</f>
        <v>24200</v>
      </c>
      <c r="V77" s="86">
        <f>+SUM($G5:V5)+SUM($G53:V53)-SUM($F29:V29)</f>
        <v>24200</v>
      </c>
      <c r="W77" s="86">
        <f>+SUM($G5:W5)+SUM($G53:W53)-SUM($F29:W29)</f>
        <v>24200</v>
      </c>
      <c r="X77" s="86">
        <f>+SUM($G5:X5)+SUM($G53:X53)-SUM($F29:X29)</f>
        <v>24200</v>
      </c>
      <c r="Y77" s="86">
        <f>+SUM($G5:Y5)+SUM($G53:Y53)-SUM($F29:Y29)</f>
        <v>24200</v>
      </c>
      <c r="Z77" s="86">
        <f>+SUM($G5:Z5)+SUM($G53:Z53)-SUM($F29:Z29)</f>
        <v>24200</v>
      </c>
      <c r="AA77" s="86">
        <f>+SUM($G5:AA5)+SUM($G53:AA53)-SUM($F29:AA29)</f>
        <v>24200</v>
      </c>
      <c r="AB77" s="86">
        <f>+SUM($G5:AB5)+SUM($G53:AB53)-SUM($F29:AB29)</f>
        <v>24200</v>
      </c>
      <c r="AC77" s="86">
        <f>+SUM($G5:AC5)+SUM($G53:AC53)-SUM($F29:AC29)</f>
        <v>24200</v>
      </c>
      <c r="AD77" s="86">
        <f>+SUM($G5:AD5)+SUM($G53:AD53)-SUM($F29:AD29)</f>
        <v>24200</v>
      </c>
      <c r="AE77" s="86">
        <f>+SUM($G5:AE5)+SUM($G53:AE53)-SUM($F29:AE29)</f>
        <v>24200</v>
      </c>
      <c r="AF77" s="86">
        <f>+SUM($G5:AF5)+SUM($G53:AF53)-SUM($F29:AF29)</f>
        <v>24200</v>
      </c>
      <c r="AG77" s="86">
        <f>+SUM($G5:AG5)+SUM($G53:AG53)-SUM($F29:AG29)</f>
        <v>24200</v>
      </c>
      <c r="AH77" s="86">
        <f>+SUM($G5:AH5)+SUM($G53:AH53)-SUM($F29:AH29)</f>
        <v>24200</v>
      </c>
      <c r="AI77" s="86">
        <f>+SUM($G5:AI5)+SUM($G53:AI53)-SUM($F29:AI29)</f>
        <v>24200</v>
      </c>
      <c r="AJ77" s="86">
        <f>+SUM($G5:AJ5)+SUM($G53:AJ53)-SUM($F29:AJ29)</f>
        <v>24200</v>
      </c>
      <c r="AK77" s="86">
        <f>+SUM($G5:AK5)+SUM($G53:AK53)-SUM($F29:AK29)</f>
        <v>24200</v>
      </c>
      <c r="AL77" s="86">
        <f>+SUM($G5:AL5)+SUM($G53:AL53)-SUM($F29:AL29)</f>
        <v>24200</v>
      </c>
      <c r="AM77" s="86">
        <f>+SUM($G5:AM5)+SUM($G53:AM53)-SUM($F29:AM29)</f>
        <v>24200</v>
      </c>
      <c r="AN77" s="86">
        <f>+SUM($G5:AN5)+SUM($G53:AN53)-SUM($F29:AN29)</f>
        <v>24200</v>
      </c>
      <c r="AO77" s="86">
        <f>+SUM($G5:AO5)+SUM($G53:AO53)-SUM($F29:AO29)</f>
        <v>24200</v>
      </c>
      <c r="AP77" s="86">
        <f>+SUM($G5:AP5)+SUM($G53:AP53)-SUM($F29:AP29)</f>
        <v>24200</v>
      </c>
    </row>
    <row r="78" spans="1:42" x14ac:dyDescent="0.25">
      <c r="A78" t="str">
        <f t="shared" ref="A78:B93" si="15">+IF(A54=0,"",A54)</f>
        <v>Impianti 1</v>
      </c>
      <c r="B78" t="str">
        <f t="shared" si="15"/>
        <v>Impianti e Macchinari</v>
      </c>
      <c r="G78" s="86">
        <f t="shared" si="14"/>
        <v>121000</v>
      </c>
      <c r="H78" s="86">
        <f>+SUM($G6:H6)+SUM($G54:H54)-SUM($F30:H30)</f>
        <v>121000</v>
      </c>
      <c r="I78" s="86">
        <f>+SUM($G6:I6)+SUM($G54:I54)-SUM($F30:I30)</f>
        <v>121000</v>
      </c>
      <c r="J78" s="86">
        <f>+SUM($G6:J6)+SUM($G54:J54)-SUM($F30:J30)</f>
        <v>121000</v>
      </c>
      <c r="K78" s="86">
        <f>+SUM($G6:K6)+SUM($G54:K54)-SUM($F30:K30)</f>
        <v>121000</v>
      </c>
      <c r="L78" s="86">
        <f>+SUM($G6:L6)+SUM($G54:L54)-SUM($F30:L30)</f>
        <v>121000</v>
      </c>
      <c r="M78" s="86">
        <f>+SUM($G6:M6)+SUM($G54:M54)-SUM($F30:M30)</f>
        <v>121000</v>
      </c>
      <c r="N78" s="86">
        <f>+SUM($G6:N6)+SUM($G54:N54)-SUM($F30:N30)</f>
        <v>121000</v>
      </c>
      <c r="O78" s="86">
        <f>+SUM($G6:O6)+SUM($G54:O54)-SUM($F30:O30)</f>
        <v>121000</v>
      </c>
      <c r="P78" s="86">
        <f>+SUM($G6:P6)+SUM($G54:P54)-SUM($F30:P30)</f>
        <v>121000</v>
      </c>
      <c r="Q78" s="86">
        <f>+SUM($G6:Q6)+SUM($G54:Q54)-SUM($F30:Q30)</f>
        <v>117975</v>
      </c>
      <c r="R78" s="86">
        <f>+SUM($G6:R6)+SUM($G54:R54)-SUM($F30:R30)</f>
        <v>117975</v>
      </c>
      <c r="S78" s="86">
        <f>+SUM($G6:S6)+SUM($G54:S54)-SUM($F30:S30)</f>
        <v>117975</v>
      </c>
      <c r="T78" s="86">
        <f>+SUM($G6:T6)+SUM($G54:T54)-SUM($F30:T30)</f>
        <v>117975</v>
      </c>
      <c r="U78" s="86">
        <f>+SUM($G6:U6)+SUM($G54:U54)-SUM($F30:U30)</f>
        <v>117975</v>
      </c>
      <c r="V78" s="86">
        <f>+SUM($G6:V6)+SUM($G54:V54)-SUM($F30:V30)</f>
        <v>117975</v>
      </c>
      <c r="W78" s="86">
        <f>+SUM($G6:W6)+SUM($G54:W54)-SUM($F30:W30)</f>
        <v>117975</v>
      </c>
      <c r="X78" s="86">
        <f>+SUM($G6:X6)+SUM($G54:X54)-SUM($F30:X30)</f>
        <v>117975</v>
      </c>
      <c r="Y78" s="86">
        <f>+SUM($G6:Y6)+SUM($G54:Y54)-SUM($F30:Y30)</f>
        <v>117975</v>
      </c>
      <c r="Z78" s="86">
        <f>+SUM($G6:Z6)+SUM($G54:Z54)-SUM($F30:Z30)</f>
        <v>117975</v>
      </c>
      <c r="AA78" s="86">
        <f>+SUM($G6:AA6)+SUM($G54:AA54)-SUM($F30:AA30)</f>
        <v>117975</v>
      </c>
      <c r="AB78" s="86">
        <f>+SUM($G6:AB6)+SUM($G54:AB54)-SUM($F30:AB30)</f>
        <v>117975</v>
      </c>
      <c r="AC78" s="86">
        <f>+SUM($G6:AC6)+SUM($G54:AC54)-SUM($F30:AC30)</f>
        <v>117975</v>
      </c>
      <c r="AD78" s="86">
        <f>+SUM($G6:AD6)+SUM($G54:AD54)-SUM($F30:AD30)</f>
        <v>117975</v>
      </c>
      <c r="AE78" s="86">
        <f>+SUM($G6:AE6)+SUM($G54:AE54)-SUM($F30:AE30)</f>
        <v>117975</v>
      </c>
      <c r="AF78" s="86">
        <f>+SUM($G6:AF6)+SUM($G54:AF54)-SUM($F30:AF30)</f>
        <v>117975</v>
      </c>
      <c r="AG78" s="86">
        <f>+SUM($G6:AG6)+SUM($G54:AG54)-SUM($F30:AG30)</f>
        <v>117975</v>
      </c>
      <c r="AH78" s="86">
        <f>+SUM($G6:AH6)+SUM($G54:AH54)-SUM($F30:AH30)</f>
        <v>117975</v>
      </c>
      <c r="AI78" s="86">
        <f>+SUM($G6:AI6)+SUM($G54:AI54)-SUM($F30:AI30)</f>
        <v>117975</v>
      </c>
      <c r="AJ78" s="86">
        <f>+SUM($G6:AJ6)+SUM($G54:AJ54)-SUM($F30:AJ30)</f>
        <v>117975</v>
      </c>
      <c r="AK78" s="86">
        <f>+SUM($G6:AK6)+SUM($G54:AK54)-SUM($F30:AK30)</f>
        <v>117975</v>
      </c>
      <c r="AL78" s="86">
        <f>+SUM($G6:AL6)+SUM($G54:AL54)-SUM($F30:AL30)</f>
        <v>117975</v>
      </c>
      <c r="AM78" s="86">
        <f>+SUM($G6:AM6)+SUM($G54:AM54)-SUM($F30:AM30)</f>
        <v>117975</v>
      </c>
      <c r="AN78" s="86">
        <f>+SUM($G6:AN6)+SUM($G54:AN54)-SUM($F30:AN30)</f>
        <v>117975</v>
      </c>
      <c r="AO78" s="86">
        <f>+SUM($G6:AO6)+SUM($G54:AO54)-SUM($F30:AO30)</f>
        <v>117975</v>
      </c>
      <c r="AP78" s="86">
        <f>+SUM($G6:AP6)+SUM($G54:AP54)-SUM($F30:AP30)</f>
        <v>117975</v>
      </c>
    </row>
    <row r="79" spans="1:42" x14ac:dyDescent="0.25">
      <c r="A79" t="str">
        <f t="shared" si="15"/>
        <v>Attrezzature 1</v>
      </c>
      <c r="B79" t="str">
        <f t="shared" si="15"/>
        <v>Attrezzature industriali e commerciali</v>
      </c>
      <c r="G79" s="86">
        <f t="shared" si="14"/>
        <v>60500</v>
      </c>
      <c r="H79" s="86">
        <f>+SUM($G7:H7)+SUM($G55:H55)-SUM($F31:H31)</f>
        <v>60500</v>
      </c>
      <c r="I79" s="86">
        <f>+SUM($G7:I7)+SUM($G55:I55)-SUM($F31:I31)</f>
        <v>60500</v>
      </c>
      <c r="J79" s="86">
        <f>+SUM($G7:J7)+SUM($G55:J55)-SUM($F31:J31)</f>
        <v>60500</v>
      </c>
      <c r="K79" s="86">
        <f>+SUM($G7:K7)+SUM($G55:K55)-SUM($F31:K31)</f>
        <v>60500</v>
      </c>
      <c r="L79" s="86">
        <f>+SUM($G7:L7)+SUM($G55:L55)-SUM($F31:L31)</f>
        <v>60500</v>
      </c>
      <c r="M79" s="86">
        <f>+SUM($G7:M7)+SUM($G55:M55)-SUM($F31:M31)</f>
        <v>60500</v>
      </c>
      <c r="N79" s="86">
        <f>+SUM($G7:N7)+SUM($G55:N55)-SUM($F31:N31)</f>
        <v>60500</v>
      </c>
      <c r="O79" s="86">
        <f>+SUM($G7:O7)+SUM($G55:O55)-SUM($F31:O31)</f>
        <v>54450</v>
      </c>
      <c r="P79" s="86">
        <f>+SUM($G7:P7)+SUM($G55:P55)-SUM($F31:P31)</f>
        <v>54450</v>
      </c>
      <c r="Q79" s="86">
        <f>+SUM($G7:Q7)+SUM($G55:Q55)-SUM($F31:Q31)</f>
        <v>53240</v>
      </c>
      <c r="R79" s="86">
        <f>+SUM($G7:R7)+SUM($G55:R55)-SUM($F31:R31)</f>
        <v>53240</v>
      </c>
      <c r="S79" s="86">
        <f>+SUM($G7:S7)+SUM($G55:S55)-SUM($F31:S31)</f>
        <v>53240</v>
      </c>
      <c r="T79" s="86">
        <f>+SUM($G7:T7)+SUM($G55:T55)-SUM($F31:T31)</f>
        <v>53240</v>
      </c>
      <c r="U79" s="86">
        <f>+SUM($G7:U7)+SUM($G55:U55)-SUM($F31:U31)</f>
        <v>53240</v>
      </c>
      <c r="V79" s="86">
        <f>+SUM($G7:V7)+SUM($G55:V55)-SUM($F31:V31)</f>
        <v>53240</v>
      </c>
      <c r="W79" s="86">
        <f>+SUM($G7:W7)+SUM($G55:W55)-SUM($F31:W31)</f>
        <v>53240</v>
      </c>
      <c r="X79" s="86">
        <f>+SUM($G7:X7)+SUM($G55:X55)-SUM($F31:X31)</f>
        <v>53240</v>
      </c>
      <c r="Y79" s="86">
        <f>+SUM($G7:Y7)+SUM($G55:Y55)-SUM($F31:Y31)</f>
        <v>53240</v>
      </c>
      <c r="Z79" s="86">
        <f>+SUM($G7:Z7)+SUM($G55:Z55)-SUM($F31:Z31)</f>
        <v>53240</v>
      </c>
      <c r="AA79" s="86">
        <f>+SUM($G7:AA7)+SUM($G55:AA55)-SUM($F31:AA31)</f>
        <v>53240</v>
      </c>
      <c r="AB79" s="86">
        <f>+SUM($G7:AB7)+SUM($G55:AB55)-SUM($F31:AB31)</f>
        <v>53240</v>
      </c>
      <c r="AC79" s="86">
        <f>+SUM($G7:AC7)+SUM($G55:AC55)-SUM($F31:AC31)</f>
        <v>53240</v>
      </c>
      <c r="AD79" s="86">
        <f>+SUM($G7:AD7)+SUM($G55:AD55)-SUM($F31:AD31)</f>
        <v>53240</v>
      </c>
      <c r="AE79" s="86">
        <f>+SUM($G7:AE7)+SUM($G55:AE55)-SUM($F31:AE31)</f>
        <v>53240</v>
      </c>
      <c r="AF79" s="86">
        <f>+SUM($G7:AF7)+SUM($G55:AF55)-SUM($F31:AF31)</f>
        <v>53240</v>
      </c>
      <c r="AG79" s="86">
        <f>+SUM($G7:AG7)+SUM($G55:AG55)-SUM($F31:AG31)</f>
        <v>53240</v>
      </c>
      <c r="AH79" s="86">
        <f>+SUM($G7:AH7)+SUM($G55:AH55)-SUM($F31:AH31)</f>
        <v>53240</v>
      </c>
      <c r="AI79" s="86">
        <f>+SUM($G7:AI7)+SUM($G55:AI55)-SUM($F31:AI31)</f>
        <v>53240</v>
      </c>
      <c r="AJ79" s="86">
        <f>+SUM($G7:AJ7)+SUM($G55:AJ55)-SUM($F31:AJ31)</f>
        <v>53240</v>
      </c>
      <c r="AK79" s="86">
        <f>+SUM($G7:AK7)+SUM($G55:AK55)-SUM($F31:AK31)</f>
        <v>53240</v>
      </c>
      <c r="AL79" s="86">
        <f>+SUM($G7:AL7)+SUM($G55:AL55)-SUM($F31:AL31)</f>
        <v>53240</v>
      </c>
      <c r="AM79" s="86">
        <f>+SUM($G7:AM7)+SUM($G55:AM55)-SUM($F31:AM31)</f>
        <v>53240</v>
      </c>
      <c r="AN79" s="86">
        <f>+SUM($G7:AN7)+SUM($G55:AN55)-SUM($F31:AN31)</f>
        <v>53240</v>
      </c>
      <c r="AO79" s="86">
        <f>+SUM($G7:AO7)+SUM($G55:AO55)-SUM($F31:AO31)</f>
        <v>53240</v>
      </c>
      <c r="AP79" s="86">
        <f>+SUM($G7:AP7)+SUM($G55:AP55)-SUM($F31:AP31)</f>
        <v>53240</v>
      </c>
    </row>
    <row r="80" spans="1:42" x14ac:dyDescent="0.25">
      <c r="A80" t="str">
        <f t="shared" si="15"/>
        <v>Costi Impianto 1</v>
      </c>
      <c r="B80" t="str">
        <f t="shared" si="15"/>
        <v>Costi d'impianto e ampliamento</v>
      </c>
      <c r="G80" s="86">
        <f t="shared" si="14"/>
        <v>0</v>
      </c>
      <c r="H80" s="86">
        <f>+SUM($G8:H8)+SUM($G56:H56)-SUM($F32:H32)</f>
        <v>0</v>
      </c>
      <c r="I80" s="86">
        <f>+SUM($G8:I8)+SUM($G56:I56)-SUM($F32:I32)</f>
        <v>0</v>
      </c>
      <c r="J80" s="86">
        <f>+SUM($G8:J8)+SUM($G56:J56)-SUM($F32:J32)</f>
        <v>0</v>
      </c>
      <c r="K80" s="86">
        <f>+SUM($G8:K8)+SUM($G56:K56)-SUM($F32:K32)</f>
        <v>0</v>
      </c>
      <c r="L80" s="86">
        <f>+SUM($G8:L8)+SUM($G56:L56)-SUM($F32:L32)</f>
        <v>0</v>
      </c>
      <c r="M80" s="86">
        <f>+SUM($G8:M8)+SUM($G56:M56)-SUM($F32:M32)</f>
        <v>0</v>
      </c>
      <c r="N80" s="86">
        <f>+SUM($G8:N8)+SUM($G56:N56)-SUM($F32:N32)</f>
        <v>0</v>
      </c>
      <c r="O80" s="86">
        <f>+SUM($G8:O8)+SUM($G56:O56)-SUM($F32:O32)</f>
        <v>0</v>
      </c>
      <c r="P80" s="86">
        <f>+SUM($G8:P8)+SUM($G56:P56)-SUM($F32:P32)</f>
        <v>0</v>
      </c>
      <c r="Q80" s="86">
        <f>+SUM($G8:Q8)+SUM($G56:Q56)-SUM($F32:Q32)</f>
        <v>0</v>
      </c>
      <c r="R80" s="86">
        <f>+SUM($G8:R8)+SUM($G56:R56)-SUM($F32:R32)</f>
        <v>0</v>
      </c>
      <c r="S80" s="86">
        <f>+SUM($G8:S8)+SUM($G56:S56)-SUM($F32:S32)</f>
        <v>0</v>
      </c>
      <c r="T80" s="86">
        <f>+SUM($G8:T8)+SUM($G56:T56)-SUM($F32:T32)</f>
        <v>0</v>
      </c>
      <c r="U80" s="86">
        <f>+SUM($G8:U8)+SUM($G56:U56)-SUM($F32:U32)</f>
        <v>0</v>
      </c>
      <c r="V80" s="86">
        <f>+SUM($G8:V8)+SUM($G56:V56)-SUM($F32:V32)</f>
        <v>0</v>
      </c>
      <c r="W80" s="86">
        <f>+SUM($G8:W8)+SUM($G56:W56)-SUM($F32:W32)</f>
        <v>0</v>
      </c>
      <c r="X80" s="86">
        <f>+SUM($G8:X8)+SUM($G56:X56)-SUM($F32:X32)</f>
        <v>0</v>
      </c>
      <c r="Y80" s="86">
        <f>+SUM($G8:Y8)+SUM($G56:Y56)-SUM($F32:Y32)</f>
        <v>0</v>
      </c>
      <c r="Z80" s="86">
        <f>+SUM($G8:Z8)+SUM($G56:Z56)-SUM($F32:Z32)</f>
        <v>0</v>
      </c>
      <c r="AA80" s="86">
        <f>+SUM($G8:AA8)+SUM($G56:AA56)-SUM($F32:AA32)</f>
        <v>0</v>
      </c>
      <c r="AB80" s="86">
        <f>+SUM($G8:AB8)+SUM($G56:AB56)-SUM($F32:AB32)</f>
        <v>0</v>
      </c>
      <c r="AC80" s="86">
        <f>+SUM($G8:AC8)+SUM($G56:AC56)-SUM($F32:AC32)</f>
        <v>0</v>
      </c>
      <c r="AD80" s="86">
        <f>+SUM($G8:AD8)+SUM($G56:AD56)-SUM($F32:AD32)</f>
        <v>0</v>
      </c>
      <c r="AE80" s="86">
        <f>+SUM($G8:AE8)+SUM($G56:AE56)-SUM($F32:AE32)</f>
        <v>0</v>
      </c>
      <c r="AF80" s="86">
        <f>+SUM($G8:AF8)+SUM($G56:AF56)-SUM($F32:AF32)</f>
        <v>0</v>
      </c>
      <c r="AG80" s="86">
        <f>+SUM($G8:AG8)+SUM($G56:AG56)-SUM($F32:AG32)</f>
        <v>0</v>
      </c>
      <c r="AH80" s="86">
        <f>+SUM($G8:AH8)+SUM($G56:AH56)-SUM($F32:AH32)</f>
        <v>0</v>
      </c>
      <c r="AI80" s="86">
        <f>+SUM($G8:AI8)+SUM($G56:AI56)-SUM($F32:AI32)</f>
        <v>0</v>
      </c>
      <c r="AJ80" s="86">
        <f>+SUM($G8:AJ8)+SUM($G56:AJ56)-SUM($F32:AJ32)</f>
        <v>0</v>
      </c>
      <c r="AK80" s="86">
        <f>+SUM($G8:AK8)+SUM($G56:AK56)-SUM($F32:AK32)</f>
        <v>0</v>
      </c>
      <c r="AL80" s="86">
        <f>+SUM($G8:AL8)+SUM($G56:AL56)-SUM($F32:AL32)</f>
        <v>0</v>
      </c>
      <c r="AM80" s="86">
        <f>+SUM($G8:AM8)+SUM($G56:AM56)-SUM($F32:AM32)</f>
        <v>0</v>
      </c>
      <c r="AN80" s="86">
        <f>+SUM($G8:AN8)+SUM($G56:AN56)-SUM($F32:AN32)</f>
        <v>0</v>
      </c>
      <c r="AO80" s="86">
        <f>+SUM($G8:AO8)+SUM($G56:AO56)-SUM($F32:AO32)</f>
        <v>0</v>
      </c>
      <c r="AP80" s="86">
        <f>+SUM($G8:AP8)+SUM($G56:AP56)-SUM($F32:AP32)</f>
        <v>0</v>
      </c>
    </row>
    <row r="81" spans="1:42" x14ac:dyDescent="0.25">
      <c r="A81" t="str">
        <f t="shared" si="15"/>
        <v>Brevetti</v>
      </c>
      <c r="B81" t="str">
        <f t="shared" si="15"/>
        <v>Ricerca&amp; Sviluppo</v>
      </c>
      <c r="G81" s="86">
        <f t="shared" si="14"/>
        <v>0</v>
      </c>
      <c r="H81" s="86">
        <f>+SUM($G9:H9)+SUM($G57:H57)-SUM($F33:H33)</f>
        <v>0</v>
      </c>
      <c r="I81" s="86">
        <f>+SUM($G9:I9)+SUM($G57:I57)-SUM($F33:I33)</f>
        <v>0</v>
      </c>
      <c r="J81" s="86">
        <f>+SUM($G9:J9)+SUM($G57:J57)-SUM($F33:J33)</f>
        <v>0</v>
      </c>
      <c r="K81" s="86">
        <f>+SUM($G9:K9)+SUM($G57:K57)-SUM($F33:K33)</f>
        <v>0</v>
      </c>
      <c r="L81" s="86">
        <f>+SUM($G9:L9)+SUM($G57:L57)-SUM($F33:L33)</f>
        <v>0</v>
      </c>
      <c r="M81" s="86">
        <f>+SUM($G9:M9)+SUM($G57:M57)-SUM($F33:M33)</f>
        <v>0</v>
      </c>
      <c r="N81" s="86">
        <f>+SUM($G9:N9)+SUM($G57:N57)-SUM($F33:N33)</f>
        <v>0</v>
      </c>
      <c r="O81" s="86">
        <f>+SUM($G9:O9)+SUM($G57:O57)-SUM($F33:O33)</f>
        <v>0</v>
      </c>
      <c r="P81" s="86">
        <f>+SUM($G9:P9)+SUM($G57:P57)-SUM($F33:P33)</f>
        <v>0</v>
      </c>
      <c r="Q81" s="86">
        <f>+SUM($G9:Q9)+SUM($G57:Q57)-SUM($F33:Q33)</f>
        <v>0</v>
      </c>
      <c r="R81" s="86">
        <f>+SUM($G9:R9)+SUM($G57:R57)-SUM($F33:R33)</f>
        <v>0</v>
      </c>
      <c r="S81" s="86">
        <f>+SUM($G9:S9)+SUM($G57:S57)-SUM($F33:S33)</f>
        <v>0</v>
      </c>
      <c r="T81" s="86">
        <f>+SUM($G9:T9)+SUM($G57:T57)-SUM($F33:T33)</f>
        <v>0</v>
      </c>
      <c r="U81" s="86">
        <f>+SUM($G9:U9)+SUM($G57:U57)-SUM($F33:U33)</f>
        <v>0</v>
      </c>
      <c r="V81" s="86">
        <f>+SUM($G9:V9)+SUM($G57:V57)-SUM($F33:V33)</f>
        <v>0</v>
      </c>
      <c r="W81" s="86">
        <f>+SUM($G9:W9)+SUM($G57:W57)-SUM($F33:W33)</f>
        <v>0</v>
      </c>
      <c r="X81" s="86">
        <f>+SUM($G9:X9)+SUM($G57:X57)-SUM($F33:X33)</f>
        <v>0</v>
      </c>
      <c r="Y81" s="86">
        <f>+SUM($G9:Y9)+SUM($G57:Y57)-SUM($F33:Y33)</f>
        <v>0</v>
      </c>
      <c r="Z81" s="86">
        <f>+SUM($G9:Z9)+SUM($G57:Z57)-SUM($F33:Z33)</f>
        <v>0</v>
      </c>
      <c r="AA81" s="86">
        <f>+SUM($G9:AA9)+SUM($G57:AA57)-SUM($F33:AA33)</f>
        <v>0</v>
      </c>
      <c r="AB81" s="86">
        <f>+SUM($G9:AB9)+SUM($G57:AB57)-SUM($F33:AB33)</f>
        <v>0</v>
      </c>
      <c r="AC81" s="86">
        <f>+SUM($G9:AC9)+SUM($G57:AC57)-SUM($F33:AC33)</f>
        <v>0</v>
      </c>
      <c r="AD81" s="86">
        <f>+SUM($G9:AD9)+SUM($G57:AD57)-SUM($F33:AD33)</f>
        <v>0</v>
      </c>
      <c r="AE81" s="86">
        <f>+SUM($G9:AE9)+SUM($G57:AE57)-SUM($F33:AE33)</f>
        <v>0</v>
      </c>
      <c r="AF81" s="86">
        <f>+SUM($G9:AF9)+SUM($G57:AF57)-SUM($F33:AF33)</f>
        <v>0</v>
      </c>
      <c r="AG81" s="86">
        <f>+SUM($G9:AG9)+SUM($G57:AG57)-SUM($F33:AG33)</f>
        <v>0</v>
      </c>
      <c r="AH81" s="86">
        <f>+SUM($G9:AH9)+SUM($G57:AH57)-SUM($F33:AH33)</f>
        <v>0</v>
      </c>
      <c r="AI81" s="86">
        <f>+SUM($G9:AI9)+SUM($G57:AI57)-SUM($F33:AI33)</f>
        <v>0</v>
      </c>
      <c r="AJ81" s="86">
        <f>+SUM($G9:AJ9)+SUM($G57:AJ57)-SUM($F33:AJ33)</f>
        <v>0</v>
      </c>
      <c r="AK81" s="86">
        <f>+SUM($G9:AK9)+SUM($G57:AK57)-SUM($F33:AK33)</f>
        <v>0</v>
      </c>
      <c r="AL81" s="86">
        <f>+SUM($G9:AL9)+SUM($G57:AL57)-SUM($F33:AL33)</f>
        <v>0</v>
      </c>
      <c r="AM81" s="86">
        <f>+SUM($G9:AM9)+SUM($G57:AM57)-SUM($F33:AM33)</f>
        <v>0</v>
      </c>
      <c r="AN81" s="86">
        <f>+SUM($G9:AN9)+SUM($G57:AN57)-SUM($F33:AN33)</f>
        <v>0</v>
      </c>
      <c r="AO81" s="86">
        <f>+SUM($G9:AO9)+SUM($G57:AO57)-SUM($F33:AO33)</f>
        <v>0</v>
      </c>
      <c r="AP81" s="86">
        <f>+SUM($G9:AP9)+SUM($G57:AP57)-SUM($F33:AP33)</f>
        <v>0</v>
      </c>
    </row>
    <row r="82" spans="1:42" x14ac:dyDescent="0.25">
      <c r="A82" t="str">
        <f t="shared" si="15"/>
        <v>Pubblicità</v>
      </c>
      <c r="B82" t="str">
        <f t="shared" si="15"/>
        <v>Altre immobilizzazioni immateriali</v>
      </c>
      <c r="G82" s="86">
        <f t="shared" si="14"/>
        <v>0</v>
      </c>
      <c r="H82" s="86">
        <f>+SUM($G10:H10)+SUM($G58:H58)-SUM($F34:H34)</f>
        <v>1210</v>
      </c>
      <c r="I82" s="86">
        <f>+SUM($G10:I10)+SUM($G58:I58)-SUM($F34:I34)</f>
        <v>1210</v>
      </c>
      <c r="J82" s="86">
        <f>+SUM($G10:J10)+SUM($G58:J58)-SUM($F34:J34)</f>
        <v>1210</v>
      </c>
      <c r="K82" s="86">
        <f>+SUM($G10:K10)+SUM($G58:K58)-SUM($F34:K34)</f>
        <v>0</v>
      </c>
      <c r="L82" s="86">
        <f>+SUM($G10:L10)+SUM($G58:L58)-SUM($F34:L34)</f>
        <v>0</v>
      </c>
      <c r="M82" s="86">
        <f>+SUM($G10:M10)+SUM($G58:M58)-SUM($F34:M34)</f>
        <v>0</v>
      </c>
      <c r="N82" s="86">
        <f>+SUM($G10:N10)+SUM($G58:N58)-SUM($F34:N34)</f>
        <v>0</v>
      </c>
      <c r="O82" s="86">
        <f>+SUM($G10:O10)+SUM($G58:O58)-SUM($F34:O34)</f>
        <v>0</v>
      </c>
      <c r="P82" s="86">
        <f>+SUM($G10:P10)+SUM($G58:P58)-SUM($F34:P34)</f>
        <v>0</v>
      </c>
      <c r="Q82" s="86">
        <f>+SUM($G10:Q10)+SUM($G58:Q58)-SUM($F34:Q34)</f>
        <v>0</v>
      </c>
      <c r="R82" s="86">
        <f>+SUM($G10:R10)+SUM($G58:R58)-SUM($F34:R34)</f>
        <v>0</v>
      </c>
      <c r="S82" s="86">
        <f>+SUM($G10:S10)+SUM($G58:S58)-SUM($F34:S34)</f>
        <v>0</v>
      </c>
      <c r="T82" s="86">
        <f>+SUM($G10:T10)+SUM($G58:T58)-SUM($F34:T34)</f>
        <v>0</v>
      </c>
      <c r="U82" s="86">
        <f>+SUM($G10:U10)+SUM($G58:U58)-SUM($F34:U34)</f>
        <v>0</v>
      </c>
      <c r="V82" s="86">
        <f>+SUM($G10:V10)+SUM($G58:V58)-SUM($F34:V34)</f>
        <v>0</v>
      </c>
      <c r="W82" s="86">
        <f>+SUM($G10:W10)+SUM($G58:W58)-SUM($F34:W34)</f>
        <v>0</v>
      </c>
      <c r="X82" s="86">
        <f>+SUM($G10:X10)+SUM($G58:X58)-SUM($F34:X34)</f>
        <v>0</v>
      </c>
      <c r="Y82" s="86">
        <f>+SUM($G10:Y10)+SUM($G58:Y58)-SUM($F34:Y34)</f>
        <v>0</v>
      </c>
      <c r="Z82" s="86">
        <f>+SUM($G10:Z10)+SUM($G58:Z58)-SUM($F34:Z34)</f>
        <v>0</v>
      </c>
      <c r="AA82" s="86">
        <f>+SUM($G10:AA10)+SUM($G58:AA58)-SUM($F34:AA34)</f>
        <v>0</v>
      </c>
      <c r="AB82" s="86">
        <f>+SUM($G10:AB10)+SUM($G58:AB58)-SUM($F34:AB34)</f>
        <v>0</v>
      </c>
      <c r="AC82" s="86">
        <f>+SUM($G10:AC10)+SUM($G58:AC58)-SUM($F34:AC34)</f>
        <v>0</v>
      </c>
      <c r="AD82" s="86">
        <f>+SUM($G10:AD10)+SUM($G58:AD58)-SUM($F34:AD34)</f>
        <v>0</v>
      </c>
      <c r="AE82" s="86">
        <f>+SUM($G10:AE10)+SUM($G58:AE58)-SUM($F34:AE34)</f>
        <v>0</v>
      </c>
      <c r="AF82" s="86">
        <f>+SUM($G10:AF10)+SUM($G58:AF58)-SUM($F34:AF34)</f>
        <v>0</v>
      </c>
      <c r="AG82" s="86">
        <f>+SUM($G10:AG10)+SUM($G58:AG58)-SUM($F34:AG34)</f>
        <v>0</v>
      </c>
      <c r="AH82" s="86">
        <f>+SUM($G10:AH10)+SUM($G58:AH58)-SUM($F34:AH34)</f>
        <v>0</v>
      </c>
      <c r="AI82" s="86">
        <f>+SUM($G10:AI10)+SUM($G58:AI58)-SUM($F34:AI34)</f>
        <v>0</v>
      </c>
      <c r="AJ82" s="86">
        <f>+SUM($G10:AJ10)+SUM($G58:AJ58)-SUM($F34:AJ34)</f>
        <v>0</v>
      </c>
      <c r="AK82" s="86">
        <f>+SUM($G10:AK10)+SUM($G58:AK58)-SUM($F34:AK34)</f>
        <v>0</v>
      </c>
      <c r="AL82" s="86">
        <f>+SUM($G10:AL10)+SUM($G58:AL58)-SUM($F34:AL34)</f>
        <v>0</v>
      </c>
      <c r="AM82" s="86">
        <f>+SUM($G10:AM10)+SUM($G58:AM58)-SUM($F34:AM34)</f>
        <v>0</v>
      </c>
      <c r="AN82" s="86">
        <f>+SUM($G10:AN10)+SUM($G58:AN58)-SUM($F34:AN34)</f>
        <v>0</v>
      </c>
      <c r="AO82" s="86">
        <f>+SUM($G10:AO10)+SUM($G58:AO58)-SUM($F34:AO34)</f>
        <v>0</v>
      </c>
      <c r="AP82" s="86">
        <f>+SUM($G10:AP10)+SUM($G58:AP58)-SUM($F34:AP34)</f>
        <v>0</v>
      </c>
    </row>
    <row r="83" spans="1:42" x14ac:dyDescent="0.25">
      <c r="A83" t="str">
        <f t="shared" si="15"/>
        <v>Fabbricato 2</v>
      </c>
      <c r="B83" t="str">
        <f t="shared" si="15"/>
        <v>Fabbricati</v>
      </c>
      <c r="G83" s="86">
        <f t="shared" si="14"/>
        <v>0</v>
      </c>
      <c r="H83" s="86">
        <f>+SUM($G11:H11)+SUM($G59:H59)-SUM($F35:H35)</f>
        <v>0</v>
      </c>
      <c r="I83" s="86">
        <f>+SUM($G11:I11)+SUM($G59:I59)-SUM($F35:I35)</f>
        <v>0</v>
      </c>
      <c r="J83" s="86">
        <f>+SUM($G11:J11)+SUM($G59:J59)-SUM($F35:J35)</f>
        <v>0</v>
      </c>
      <c r="K83" s="86">
        <f>+SUM($G11:K11)+SUM($G59:K59)-SUM($F35:K35)</f>
        <v>0</v>
      </c>
      <c r="L83" s="86">
        <f>+SUM($G11:L11)+SUM($G59:L59)-SUM($F35:L35)</f>
        <v>0</v>
      </c>
      <c r="M83" s="86">
        <f>+SUM($G11:M11)+SUM($G59:M59)-SUM($F35:M35)</f>
        <v>0</v>
      </c>
      <c r="N83" s="86">
        <f>+SUM($G11:N11)+SUM($G59:N59)-SUM($F35:N35)</f>
        <v>0</v>
      </c>
      <c r="O83" s="86">
        <f>+SUM($G11:O11)+SUM($G59:O59)-SUM($F35:O35)</f>
        <v>0</v>
      </c>
      <c r="P83" s="86">
        <f>+SUM($G11:P11)+SUM($G59:P59)-SUM($F35:P35)</f>
        <v>0</v>
      </c>
      <c r="Q83" s="86">
        <f>+SUM($G11:Q11)+SUM($G59:Q59)-SUM($F35:Q35)</f>
        <v>0</v>
      </c>
      <c r="R83" s="86">
        <f>+SUM($G11:R11)+SUM($G59:R59)-SUM($F35:R35)</f>
        <v>0</v>
      </c>
      <c r="S83" s="86">
        <f>+SUM($G11:S11)+SUM($G59:S59)-SUM($F35:S35)</f>
        <v>0</v>
      </c>
      <c r="T83" s="86">
        <f>+SUM($G11:T11)+SUM($G59:T59)-SUM($F35:T35)</f>
        <v>0</v>
      </c>
      <c r="U83" s="86">
        <f>+SUM($G11:U11)+SUM($G59:U59)-SUM($F35:U35)</f>
        <v>0</v>
      </c>
      <c r="V83" s="86">
        <f>+SUM($G11:V11)+SUM($G59:V59)-SUM($F35:V35)</f>
        <v>0</v>
      </c>
      <c r="W83" s="86">
        <f>+SUM($G11:W11)+SUM($G59:W59)-SUM($F35:W35)</f>
        <v>0</v>
      </c>
      <c r="X83" s="86">
        <f>+SUM($G11:X11)+SUM($G59:X59)-SUM($F35:X35)</f>
        <v>0</v>
      </c>
      <c r="Y83" s="86">
        <f>+SUM($G11:Y11)+SUM($G59:Y59)-SUM($F35:Y35)</f>
        <v>0</v>
      </c>
      <c r="Z83" s="86">
        <f>+SUM($G11:Z11)+SUM($G59:Z59)-SUM($F35:Z35)</f>
        <v>0</v>
      </c>
      <c r="AA83" s="86">
        <f>+SUM($G11:AA11)+SUM($G59:AA59)-SUM($F35:AA35)</f>
        <v>0</v>
      </c>
      <c r="AB83" s="86">
        <f>+SUM($G11:AB11)+SUM($G59:AB59)-SUM($F35:AB35)</f>
        <v>0</v>
      </c>
      <c r="AC83" s="86">
        <f>+SUM($G11:AC11)+SUM($G59:AC59)-SUM($F35:AC35)</f>
        <v>0</v>
      </c>
      <c r="AD83" s="86">
        <f>+SUM($G11:AD11)+SUM($G59:AD59)-SUM($F35:AD35)</f>
        <v>0</v>
      </c>
      <c r="AE83" s="86">
        <f>+SUM($G11:AE11)+SUM($G59:AE59)-SUM($F35:AE35)</f>
        <v>0</v>
      </c>
      <c r="AF83" s="86">
        <f>+SUM($G11:AF11)+SUM($G59:AF59)-SUM($F35:AF35)</f>
        <v>0</v>
      </c>
      <c r="AG83" s="86">
        <f>+SUM($G11:AG11)+SUM($G59:AG59)-SUM($F35:AG35)</f>
        <v>0</v>
      </c>
      <c r="AH83" s="86">
        <f>+SUM($G11:AH11)+SUM($G59:AH59)-SUM($F35:AH35)</f>
        <v>0</v>
      </c>
      <c r="AI83" s="86">
        <f>+SUM($G11:AI11)+SUM($G59:AI59)-SUM($F35:AI35)</f>
        <v>0</v>
      </c>
      <c r="AJ83" s="86">
        <f>+SUM($G11:AJ11)+SUM($G59:AJ59)-SUM($F35:AJ35)</f>
        <v>0</v>
      </c>
      <c r="AK83" s="86">
        <f>+SUM($G11:AK11)+SUM($G59:AK59)-SUM($F35:AK35)</f>
        <v>0</v>
      </c>
      <c r="AL83" s="86">
        <f>+SUM($G11:AL11)+SUM($G59:AL59)-SUM($F35:AL35)</f>
        <v>0</v>
      </c>
      <c r="AM83" s="86">
        <f>+SUM($G11:AM11)+SUM($G59:AM59)-SUM($F35:AM35)</f>
        <v>0</v>
      </c>
      <c r="AN83" s="86">
        <f>+SUM($G11:AN11)+SUM($G59:AN59)-SUM($F35:AN35)</f>
        <v>0</v>
      </c>
      <c r="AO83" s="86">
        <f>+SUM($G11:AO11)+SUM($G59:AO59)-SUM($F35:AO35)</f>
        <v>0</v>
      </c>
      <c r="AP83" s="86">
        <f>+SUM($G11:AP11)+SUM($G59:AP59)-SUM($F35:AP35)</f>
        <v>0</v>
      </c>
    </row>
    <row r="84" spans="1:42" x14ac:dyDescent="0.25">
      <c r="A84" t="str">
        <f t="shared" si="15"/>
        <v/>
      </c>
      <c r="B84" t="str">
        <f t="shared" si="15"/>
        <v>Impianti e Macchinari</v>
      </c>
      <c r="G84" s="86">
        <f t="shared" si="14"/>
        <v>0</v>
      </c>
      <c r="H84" s="86">
        <f>+SUM($G12:H12)+SUM($G60:H60)-SUM($F36:H36)</f>
        <v>0</v>
      </c>
      <c r="I84" s="86">
        <f>+SUM($G12:I12)+SUM($G60:I60)-SUM($F36:I36)</f>
        <v>0</v>
      </c>
      <c r="J84" s="86">
        <f>+SUM($G12:J12)+SUM($G60:J60)-SUM($F36:J36)</f>
        <v>0</v>
      </c>
      <c r="K84" s="86">
        <f>+SUM($G12:K12)+SUM($G60:K60)-SUM($F36:K36)</f>
        <v>2420</v>
      </c>
      <c r="L84" s="86">
        <f>+SUM($G12:L12)+SUM($G60:L60)-SUM($F36:L36)</f>
        <v>2420</v>
      </c>
      <c r="M84" s="86">
        <f>+SUM($G12:M12)+SUM($G60:M60)-SUM($F36:M36)</f>
        <v>2420</v>
      </c>
      <c r="N84" s="86">
        <f>+SUM($G12:N12)+SUM($G60:N60)-SUM($F36:N36)</f>
        <v>2420</v>
      </c>
      <c r="O84" s="86">
        <f>+SUM($G12:O12)+SUM($G60:O60)-SUM($F36:O36)</f>
        <v>2420</v>
      </c>
      <c r="P84" s="86">
        <f>+SUM($G12:P12)+SUM($G60:P60)-SUM($F36:P36)</f>
        <v>2420</v>
      </c>
      <c r="Q84" s="86">
        <f>+SUM($G12:Q12)+SUM($G60:Q60)-SUM($F36:Q36)</f>
        <v>2420</v>
      </c>
      <c r="R84" s="86">
        <f>+SUM($G12:R12)+SUM($G60:R60)-SUM($F36:R36)</f>
        <v>2420</v>
      </c>
      <c r="S84" s="86">
        <f>+SUM($G12:S12)+SUM($G60:S60)-SUM($F36:S36)</f>
        <v>2420</v>
      </c>
      <c r="T84" s="86">
        <f>+SUM($G12:T12)+SUM($G60:T60)-SUM($F36:T36)</f>
        <v>2420</v>
      </c>
      <c r="U84" s="86">
        <f>+SUM($G12:U12)+SUM($G60:U60)-SUM($F36:U36)</f>
        <v>2420</v>
      </c>
      <c r="V84" s="86">
        <f>+SUM($G12:V12)+SUM($G60:V60)-SUM($F36:V36)</f>
        <v>2420</v>
      </c>
      <c r="W84" s="86">
        <f>+SUM($G12:W12)+SUM($G60:W60)-SUM($F36:W36)</f>
        <v>2420</v>
      </c>
      <c r="X84" s="86">
        <f>+SUM($G12:X12)+SUM($G60:X60)-SUM($F36:X36)</f>
        <v>2420</v>
      </c>
      <c r="Y84" s="86">
        <f>+SUM($G12:Y12)+SUM($G60:Y60)-SUM($F36:Y36)</f>
        <v>2420</v>
      </c>
      <c r="Z84" s="86">
        <f>+SUM($G12:Z12)+SUM($G60:Z60)-SUM($F36:Z36)</f>
        <v>2420</v>
      </c>
      <c r="AA84" s="86">
        <f>+SUM($G12:AA12)+SUM($G60:AA60)-SUM($F36:AA36)</f>
        <v>2420</v>
      </c>
      <c r="AB84" s="86">
        <f>+SUM($G12:AB12)+SUM($G60:AB60)-SUM($F36:AB36)</f>
        <v>2420</v>
      </c>
      <c r="AC84" s="86">
        <f>+SUM($G12:AC12)+SUM($G60:AC60)-SUM($F36:AC36)</f>
        <v>2420</v>
      </c>
      <c r="AD84" s="86">
        <f>+SUM($G12:AD12)+SUM($G60:AD60)-SUM($F36:AD36)</f>
        <v>2420</v>
      </c>
      <c r="AE84" s="86">
        <f>+SUM($G12:AE12)+SUM($G60:AE60)-SUM($F36:AE36)</f>
        <v>2420</v>
      </c>
      <c r="AF84" s="86">
        <f>+SUM($G12:AF12)+SUM($G60:AF60)-SUM($F36:AF36)</f>
        <v>2420</v>
      </c>
      <c r="AG84" s="86">
        <f>+SUM($G12:AG12)+SUM($G60:AG60)-SUM($F36:AG36)</f>
        <v>2420</v>
      </c>
      <c r="AH84" s="86">
        <f>+SUM($G12:AH12)+SUM($G60:AH60)-SUM($F36:AH36)</f>
        <v>2420</v>
      </c>
      <c r="AI84" s="86">
        <f>+SUM($G12:AI12)+SUM($G60:AI60)-SUM($F36:AI36)</f>
        <v>2420</v>
      </c>
      <c r="AJ84" s="86">
        <f>+SUM($G12:AJ12)+SUM($G60:AJ60)-SUM($F36:AJ36)</f>
        <v>2420</v>
      </c>
      <c r="AK84" s="86">
        <f>+SUM($G12:AK12)+SUM($G60:AK60)-SUM($F36:AK36)</f>
        <v>2420</v>
      </c>
      <c r="AL84" s="86">
        <f>+SUM($G12:AL12)+SUM($G60:AL60)-SUM($F36:AL36)</f>
        <v>2420</v>
      </c>
      <c r="AM84" s="86">
        <f>+SUM($G12:AM12)+SUM($G60:AM60)-SUM($F36:AM36)</f>
        <v>2420</v>
      </c>
      <c r="AN84" s="86">
        <f>+SUM($G12:AN12)+SUM($G60:AN60)-SUM($F36:AN36)</f>
        <v>2420</v>
      </c>
      <c r="AO84" s="86">
        <f>+SUM($G12:AO12)+SUM($G60:AO60)-SUM($F36:AO36)</f>
        <v>2420</v>
      </c>
      <c r="AP84" s="86">
        <f>+SUM($G12:AP12)+SUM($G60:AP60)-SUM($F36:AP36)</f>
        <v>2420</v>
      </c>
    </row>
    <row r="85" spans="1:42" x14ac:dyDescent="0.25">
      <c r="A85" t="str">
        <f t="shared" si="15"/>
        <v/>
      </c>
      <c r="B85" t="str">
        <f t="shared" si="15"/>
        <v>Attrezzature industriali e commerciali</v>
      </c>
      <c r="G85" s="86">
        <f t="shared" si="14"/>
        <v>0</v>
      </c>
      <c r="H85" s="86">
        <f>+SUM($G13:H13)+SUM($G61:H61)-SUM($F37:H37)</f>
        <v>0</v>
      </c>
      <c r="I85" s="86">
        <f>+SUM($G13:I13)+SUM($G61:I61)-SUM($F37:I37)</f>
        <v>0</v>
      </c>
      <c r="J85" s="86">
        <f>+SUM($G13:J13)+SUM($G61:J61)-SUM($F37:J37)</f>
        <v>0</v>
      </c>
      <c r="K85" s="86">
        <f>+SUM($G13:K13)+SUM($G61:K61)-SUM($F37:K37)</f>
        <v>0</v>
      </c>
      <c r="L85" s="86">
        <f>+SUM($G13:L13)+SUM($G61:L61)-SUM($F37:L37)</f>
        <v>0</v>
      </c>
      <c r="M85" s="86">
        <f>+SUM($G13:M13)+SUM($G61:M61)-SUM($F37:M37)</f>
        <v>0</v>
      </c>
      <c r="N85" s="86">
        <f>+SUM($G13:N13)+SUM($G61:N61)-SUM($F37:N37)</f>
        <v>0</v>
      </c>
      <c r="O85" s="86">
        <f>+SUM($G13:O13)+SUM($G61:O61)-SUM($F37:O37)</f>
        <v>0</v>
      </c>
      <c r="P85" s="86">
        <f>+SUM($G13:P13)+SUM($G61:P61)-SUM($F37:P37)</f>
        <v>0</v>
      </c>
      <c r="Q85" s="86">
        <f>+SUM($G13:Q13)+SUM($G61:Q61)-SUM($F37:Q37)</f>
        <v>0</v>
      </c>
      <c r="R85" s="86">
        <f>+SUM($G13:R13)+SUM($G61:R61)-SUM($F37:R37)</f>
        <v>0</v>
      </c>
      <c r="S85" s="86">
        <f>+SUM($G13:S13)+SUM($G61:S61)-SUM($F37:S37)</f>
        <v>0</v>
      </c>
      <c r="T85" s="86">
        <f>+SUM($G13:T13)+SUM($G61:T61)-SUM($F37:T37)</f>
        <v>0</v>
      </c>
      <c r="U85" s="86">
        <f>+SUM($G13:U13)+SUM($G61:U61)-SUM($F37:U37)</f>
        <v>0</v>
      </c>
      <c r="V85" s="86">
        <f>+SUM($G13:V13)+SUM($G61:V61)-SUM($F37:V37)</f>
        <v>0</v>
      </c>
      <c r="W85" s="86">
        <f>+SUM($G13:W13)+SUM($G61:W61)-SUM($F37:W37)</f>
        <v>0</v>
      </c>
      <c r="X85" s="86">
        <f>+SUM($G13:X13)+SUM($G61:X61)-SUM($F37:X37)</f>
        <v>0</v>
      </c>
      <c r="Y85" s="86">
        <f>+SUM($G13:Y13)+SUM($G61:Y61)-SUM($F37:Y37)</f>
        <v>0</v>
      </c>
      <c r="Z85" s="86">
        <f>+SUM($G13:Z13)+SUM($G61:Z61)-SUM($F37:Z37)</f>
        <v>0</v>
      </c>
      <c r="AA85" s="86">
        <f>+SUM($G13:AA13)+SUM($G61:AA61)-SUM($F37:AA37)</f>
        <v>0</v>
      </c>
      <c r="AB85" s="86">
        <f>+SUM($G13:AB13)+SUM($G61:AB61)-SUM($F37:AB37)</f>
        <v>0</v>
      </c>
      <c r="AC85" s="86">
        <f>+SUM($G13:AC13)+SUM($G61:AC61)-SUM($F37:AC37)</f>
        <v>0</v>
      </c>
      <c r="AD85" s="86">
        <f>+SUM($G13:AD13)+SUM($G61:AD61)-SUM($F37:AD37)</f>
        <v>0</v>
      </c>
      <c r="AE85" s="86">
        <f>+SUM($G13:AE13)+SUM($G61:AE61)-SUM($F37:AE37)</f>
        <v>0</v>
      </c>
      <c r="AF85" s="86">
        <f>+SUM($G13:AF13)+SUM($G61:AF61)-SUM($F37:AF37)</f>
        <v>0</v>
      </c>
      <c r="AG85" s="86">
        <f>+SUM($G13:AG13)+SUM($G61:AG61)-SUM($F37:AG37)</f>
        <v>0</v>
      </c>
      <c r="AH85" s="86">
        <f>+SUM($G13:AH13)+SUM($G61:AH61)-SUM($F37:AH37)</f>
        <v>0</v>
      </c>
      <c r="AI85" s="86">
        <f>+SUM($G13:AI13)+SUM($G61:AI61)-SUM($F37:AI37)</f>
        <v>0</v>
      </c>
      <c r="AJ85" s="86">
        <f>+SUM($G13:AJ13)+SUM($G61:AJ61)-SUM($F37:AJ37)</f>
        <v>0</v>
      </c>
      <c r="AK85" s="86">
        <f>+SUM($G13:AK13)+SUM($G61:AK61)-SUM($F37:AK37)</f>
        <v>0</v>
      </c>
      <c r="AL85" s="86">
        <f>+SUM($G13:AL13)+SUM($G61:AL61)-SUM($F37:AL37)</f>
        <v>0</v>
      </c>
      <c r="AM85" s="86">
        <f>+SUM($G13:AM13)+SUM($G61:AM61)-SUM($F37:AM37)</f>
        <v>0</v>
      </c>
      <c r="AN85" s="86">
        <f>+SUM($G13:AN13)+SUM($G61:AN61)-SUM($F37:AN37)</f>
        <v>0</v>
      </c>
      <c r="AO85" s="86">
        <f>+SUM($G13:AO13)+SUM($G61:AO61)-SUM($F37:AO37)</f>
        <v>0</v>
      </c>
      <c r="AP85" s="86">
        <f>+SUM($G13:AP13)+SUM($G61:AP61)-SUM($F37:AP37)</f>
        <v>0</v>
      </c>
    </row>
    <row r="86" spans="1:42" x14ac:dyDescent="0.25">
      <c r="A86" t="str">
        <f t="shared" si="15"/>
        <v/>
      </c>
      <c r="B86" t="str">
        <f t="shared" si="15"/>
        <v>Costi d'impianto e ampliamento</v>
      </c>
      <c r="G86" s="86">
        <f t="shared" si="14"/>
        <v>0</v>
      </c>
      <c r="H86" s="86">
        <f>+SUM($G14:H14)+SUM($G62:H62)-SUM($F38:H38)</f>
        <v>0</v>
      </c>
      <c r="I86" s="86">
        <f>+SUM($G14:I14)+SUM($G62:I62)-SUM($F38:I38)</f>
        <v>0</v>
      </c>
      <c r="J86" s="86">
        <f>+SUM($G14:J14)+SUM($G62:J62)-SUM($F38:J38)</f>
        <v>0</v>
      </c>
      <c r="K86" s="86">
        <f>+SUM($G14:K14)+SUM($G62:K62)-SUM($F38:K38)</f>
        <v>0</v>
      </c>
      <c r="L86" s="86">
        <f>+SUM($G14:L14)+SUM($G62:L62)-SUM($F38:L38)</f>
        <v>0</v>
      </c>
      <c r="M86" s="86">
        <f>+SUM($G14:M14)+SUM($G62:M62)-SUM($F38:M38)</f>
        <v>0</v>
      </c>
      <c r="N86" s="86">
        <f>+SUM($G14:N14)+SUM($G62:N62)-SUM($F38:N38)</f>
        <v>0</v>
      </c>
      <c r="O86" s="86">
        <f>+SUM($G14:O14)+SUM($G62:O62)-SUM($F38:O38)</f>
        <v>0</v>
      </c>
      <c r="P86" s="86">
        <f>+SUM($G14:P14)+SUM($G62:P62)-SUM($F38:P38)</f>
        <v>0</v>
      </c>
      <c r="Q86" s="86">
        <f>+SUM($G14:Q14)+SUM($G62:Q62)-SUM($F38:Q38)</f>
        <v>0</v>
      </c>
      <c r="R86" s="86">
        <f>+SUM($G14:R14)+SUM($G62:R62)-SUM($F38:R38)</f>
        <v>0</v>
      </c>
      <c r="S86" s="86">
        <f>+SUM($G14:S14)+SUM($G62:S62)-SUM($F38:S38)</f>
        <v>0</v>
      </c>
      <c r="T86" s="86">
        <f>+SUM($G14:T14)+SUM($G62:T62)-SUM($F38:T38)</f>
        <v>0</v>
      </c>
      <c r="U86" s="86">
        <f>+SUM($G14:U14)+SUM($G62:U62)-SUM($F38:U38)</f>
        <v>0</v>
      </c>
      <c r="V86" s="86">
        <f>+SUM($G14:V14)+SUM($G62:V62)-SUM($F38:V38)</f>
        <v>0</v>
      </c>
      <c r="W86" s="86">
        <f>+SUM($G14:W14)+SUM($G62:W62)-SUM($F38:W38)</f>
        <v>0</v>
      </c>
      <c r="X86" s="86">
        <f>+SUM($G14:X14)+SUM($G62:X62)-SUM($F38:X38)</f>
        <v>0</v>
      </c>
      <c r="Y86" s="86">
        <f>+SUM($G14:Y14)+SUM($G62:Y62)-SUM($F38:Y38)</f>
        <v>0</v>
      </c>
      <c r="Z86" s="86">
        <f>+SUM($G14:Z14)+SUM($G62:Z62)-SUM($F38:Z38)</f>
        <v>0</v>
      </c>
      <c r="AA86" s="86">
        <f>+SUM($G14:AA14)+SUM($G62:AA62)-SUM($F38:AA38)</f>
        <v>0</v>
      </c>
      <c r="AB86" s="86">
        <f>+SUM($G14:AB14)+SUM($G62:AB62)-SUM($F38:AB38)</f>
        <v>0</v>
      </c>
      <c r="AC86" s="86">
        <f>+SUM($G14:AC14)+SUM($G62:AC62)-SUM($F38:AC38)</f>
        <v>0</v>
      </c>
      <c r="AD86" s="86">
        <f>+SUM($G14:AD14)+SUM($G62:AD62)-SUM($F38:AD38)</f>
        <v>0</v>
      </c>
      <c r="AE86" s="86">
        <f>+SUM($G14:AE14)+SUM($G62:AE62)-SUM($F38:AE38)</f>
        <v>0</v>
      </c>
      <c r="AF86" s="86">
        <f>+SUM($G14:AF14)+SUM($G62:AF62)-SUM($F38:AF38)</f>
        <v>0</v>
      </c>
      <c r="AG86" s="86">
        <f>+SUM($G14:AG14)+SUM($G62:AG62)-SUM($F38:AG38)</f>
        <v>0</v>
      </c>
      <c r="AH86" s="86">
        <f>+SUM($G14:AH14)+SUM($G62:AH62)-SUM($F38:AH38)</f>
        <v>0</v>
      </c>
      <c r="AI86" s="86">
        <f>+SUM($G14:AI14)+SUM($G62:AI62)-SUM($F38:AI38)</f>
        <v>0</v>
      </c>
      <c r="AJ86" s="86">
        <f>+SUM($G14:AJ14)+SUM($G62:AJ62)-SUM($F38:AJ38)</f>
        <v>0</v>
      </c>
      <c r="AK86" s="86">
        <f>+SUM($G14:AK14)+SUM($G62:AK62)-SUM($F38:AK38)</f>
        <v>0</v>
      </c>
      <c r="AL86" s="86">
        <f>+SUM($G14:AL14)+SUM($G62:AL62)-SUM($F38:AL38)</f>
        <v>0</v>
      </c>
      <c r="AM86" s="86">
        <f>+SUM($G14:AM14)+SUM($G62:AM62)-SUM($F38:AM38)</f>
        <v>0</v>
      </c>
      <c r="AN86" s="86">
        <f>+SUM($G14:AN14)+SUM($G62:AN62)-SUM($F38:AN38)</f>
        <v>0</v>
      </c>
      <c r="AO86" s="86">
        <f>+SUM($G14:AO14)+SUM($G62:AO62)-SUM($F38:AO38)</f>
        <v>0</v>
      </c>
      <c r="AP86" s="86">
        <f>+SUM($G14:AP14)+SUM($G62:AP62)-SUM($F38:AP38)</f>
        <v>0</v>
      </c>
    </row>
    <row r="87" spans="1:42" x14ac:dyDescent="0.25">
      <c r="A87" t="str">
        <f t="shared" si="15"/>
        <v/>
      </c>
      <c r="B87" t="str">
        <f t="shared" si="15"/>
        <v>Ricerca&amp; Sviluppo</v>
      </c>
      <c r="G87" s="86">
        <f t="shared" si="14"/>
        <v>0</v>
      </c>
      <c r="H87" s="86">
        <f>+SUM($G15:H15)+SUM($G63:H63)-SUM($F39:H39)</f>
        <v>0</v>
      </c>
      <c r="I87" s="86">
        <f>+SUM($G15:I15)+SUM($G63:I63)-SUM($F39:I39)</f>
        <v>0</v>
      </c>
      <c r="J87" s="86">
        <f>+SUM($G15:J15)+SUM($G63:J63)-SUM($F39:J39)</f>
        <v>0</v>
      </c>
      <c r="K87" s="86">
        <f>+SUM($G15:K15)+SUM($G63:K63)-SUM($F39:K39)</f>
        <v>0</v>
      </c>
      <c r="L87" s="86">
        <f>+SUM($G15:L15)+SUM($G63:L63)-SUM($F39:L39)</f>
        <v>0</v>
      </c>
      <c r="M87" s="86">
        <f>+SUM($G15:M15)+SUM($G63:M63)-SUM($F39:M39)</f>
        <v>0</v>
      </c>
      <c r="N87" s="86">
        <f>+SUM($G15:N15)+SUM($G63:N63)-SUM($F39:N39)</f>
        <v>0</v>
      </c>
      <c r="O87" s="86">
        <f>+SUM($G15:O15)+SUM($G63:O63)-SUM($F39:O39)</f>
        <v>0</v>
      </c>
      <c r="P87" s="86">
        <f>+SUM($G15:P15)+SUM($G63:P63)-SUM($F39:P39)</f>
        <v>0</v>
      </c>
      <c r="Q87" s="86">
        <f>+SUM($G15:Q15)+SUM($G63:Q63)-SUM($F39:Q39)</f>
        <v>0</v>
      </c>
      <c r="R87" s="86">
        <f>+SUM($G15:R15)+SUM($G63:R63)-SUM($F39:R39)</f>
        <v>0</v>
      </c>
      <c r="S87" s="86">
        <f>+SUM($G15:S15)+SUM($G63:S63)-SUM($F39:S39)</f>
        <v>0</v>
      </c>
      <c r="T87" s="86">
        <f>+SUM($G15:T15)+SUM($G63:T63)-SUM($F39:T39)</f>
        <v>0</v>
      </c>
      <c r="U87" s="86">
        <f>+SUM($G15:U15)+SUM($G63:U63)-SUM($F39:U39)</f>
        <v>0</v>
      </c>
      <c r="V87" s="86">
        <f>+SUM($G15:V15)+SUM($G63:V63)-SUM($F39:V39)</f>
        <v>0</v>
      </c>
      <c r="W87" s="86">
        <f>+SUM($G15:W15)+SUM($G63:W63)-SUM($F39:W39)</f>
        <v>0</v>
      </c>
      <c r="X87" s="86">
        <f>+SUM($G15:X15)+SUM($G63:X63)-SUM($F39:X39)</f>
        <v>0</v>
      </c>
      <c r="Y87" s="86">
        <f>+SUM($G15:Y15)+SUM($G63:Y63)-SUM($F39:Y39)</f>
        <v>0</v>
      </c>
      <c r="Z87" s="86">
        <f>+SUM($G15:Z15)+SUM($G63:Z63)-SUM($F39:Z39)</f>
        <v>0</v>
      </c>
      <c r="AA87" s="86">
        <f>+SUM($G15:AA15)+SUM($G63:AA63)-SUM($F39:AA39)</f>
        <v>0</v>
      </c>
      <c r="AB87" s="86">
        <f>+SUM($G15:AB15)+SUM($G63:AB63)-SUM($F39:AB39)</f>
        <v>0</v>
      </c>
      <c r="AC87" s="86">
        <f>+SUM($G15:AC15)+SUM($G63:AC63)-SUM($F39:AC39)</f>
        <v>0</v>
      </c>
      <c r="AD87" s="86">
        <f>+SUM($G15:AD15)+SUM($G63:AD63)-SUM($F39:AD39)</f>
        <v>0</v>
      </c>
      <c r="AE87" s="86">
        <f>+SUM($G15:AE15)+SUM($G63:AE63)-SUM($F39:AE39)</f>
        <v>0</v>
      </c>
      <c r="AF87" s="86">
        <f>+SUM($G15:AF15)+SUM($G63:AF63)-SUM($F39:AF39)</f>
        <v>0</v>
      </c>
      <c r="AG87" s="86">
        <f>+SUM($G15:AG15)+SUM($G63:AG63)-SUM($F39:AG39)</f>
        <v>0</v>
      </c>
      <c r="AH87" s="86">
        <f>+SUM($G15:AH15)+SUM($G63:AH63)-SUM($F39:AH39)</f>
        <v>0</v>
      </c>
      <c r="AI87" s="86">
        <f>+SUM($G15:AI15)+SUM($G63:AI63)-SUM($F39:AI39)</f>
        <v>0</v>
      </c>
      <c r="AJ87" s="86">
        <f>+SUM($G15:AJ15)+SUM($G63:AJ63)-SUM($F39:AJ39)</f>
        <v>0</v>
      </c>
      <c r="AK87" s="86">
        <f>+SUM($G15:AK15)+SUM($G63:AK63)-SUM($F39:AK39)</f>
        <v>0</v>
      </c>
      <c r="AL87" s="86">
        <f>+SUM($G15:AL15)+SUM($G63:AL63)-SUM($F39:AL39)</f>
        <v>0</v>
      </c>
      <c r="AM87" s="86">
        <f>+SUM($G15:AM15)+SUM($G63:AM63)-SUM($F39:AM39)</f>
        <v>0</v>
      </c>
      <c r="AN87" s="86">
        <f>+SUM($G15:AN15)+SUM($G63:AN63)-SUM($F39:AN39)</f>
        <v>0</v>
      </c>
      <c r="AO87" s="86">
        <f>+SUM($G15:AO15)+SUM($G63:AO63)-SUM($F39:AO39)</f>
        <v>0</v>
      </c>
      <c r="AP87" s="86">
        <f>+SUM($G15:AP15)+SUM($G63:AP63)-SUM($F39:AP39)</f>
        <v>0</v>
      </c>
    </row>
    <row r="88" spans="1:42" x14ac:dyDescent="0.25">
      <c r="A88" t="str">
        <f t="shared" si="15"/>
        <v/>
      </c>
      <c r="B88" t="str">
        <f t="shared" si="15"/>
        <v>Altre immobilizzazioni immateriali</v>
      </c>
      <c r="G88" s="86">
        <f t="shared" si="14"/>
        <v>0</v>
      </c>
      <c r="H88" s="86">
        <f>+SUM($G16:H16)+SUM($G64:H64)-SUM($F40:H40)</f>
        <v>0</v>
      </c>
      <c r="I88" s="86">
        <f>+SUM($G16:I16)+SUM($G64:I64)-SUM($F40:I40)</f>
        <v>0</v>
      </c>
      <c r="J88" s="86">
        <f>+SUM($G16:J16)+SUM($G64:J64)-SUM($F40:J40)</f>
        <v>0</v>
      </c>
      <c r="K88" s="86">
        <f>+SUM($G16:K16)+SUM($G64:K64)-SUM($F40:K40)</f>
        <v>0</v>
      </c>
      <c r="L88" s="86">
        <f>+SUM($G16:L16)+SUM($G64:L64)-SUM($F40:L40)</f>
        <v>0</v>
      </c>
      <c r="M88" s="86">
        <f>+SUM($G16:M16)+SUM($G64:M64)-SUM($F40:M40)</f>
        <v>0</v>
      </c>
      <c r="N88" s="86">
        <f>+SUM($G16:N16)+SUM($G64:N64)-SUM($F40:N40)</f>
        <v>0</v>
      </c>
      <c r="O88" s="86">
        <f>+SUM($G16:O16)+SUM($G64:O64)-SUM($F40:O40)</f>
        <v>0</v>
      </c>
      <c r="P88" s="86">
        <f>+SUM($G16:P16)+SUM($G64:P64)-SUM($F40:P40)</f>
        <v>0</v>
      </c>
      <c r="Q88" s="86">
        <f>+SUM($G16:Q16)+SUM($G64:Q64)-SUM($F40:Q40)</f>
        <v>0</v>
      </c>
      <c r="R88" s="86">
        <f>+SUM($G16:R16)+SUM($G64:R64)-SUM($F40:R40)</f>
        <v>0</v>
      </c>
      <c r="S88" s="86">
        <f>+SUM($G16:S16)+SUM($G64:S64)-SUM($F40:S40)</f>
        <v>0</v>
      </c>
      <c r="T88" s="86">
        <f>+SUM($G16:T16)+SUM($G64:T64)-SUM($F40:T40)</f>
        <v>0</v>
      </c>
      <c r="U88" s="86">
        <f>+SUM($G16:U16)+SUM($G64:U64)-SUM($F40:U40)</f>
        <v>0</v>
      </c>
      <c r="V88" s="86">
        <f>+SUM($G16:V16)+SUM($G64:V64)-SUM($F40:V40)</f>
        <v>0</v>
      </c>
      <c r="W88" s="86">
        <f>+SUM($G16:W16)+SUM($G64:W64)-SUM($F40:W40)</f>
        <v>0</v>
      </c>
      <c r="X88" s="86">
        <f>+SUM($G16:X16)+SUM($G64:X64)-SUM($F40:X40)</f>
        <v>0</v>
      </c>
      <c r="Y88" s="86">
        <f>+SUM($G16:Y16)+SUM($G64:Y64)-SUM($F40:Y40)</f>
        <v>0</v>
      </c>
      <c r="Z88" s="86">
        <f>+SUM($G16:Z16)+SUM($G64:Z64)-SUM($F40:Z40)</f>
        <v>0</v>
      </c>
      <c r="AA88" s="86">
        <f>+SUM($G16:AA16)+SUM($G64:AA64)-SUM($F40:AA40)</f>
        <v>0</v>
      </c>
      <c r="AB88" s="86">
        <f>+SUM($G16:AB16)+SUM($G64:AB64)-SUM($F40:AB40)</f>
        <v>0</v>
      </c>
      <c r="AC88" s="86">
        <f>+SUM($G16:AC16)+SUM($G64:AC64)-SUM($F40:AC40)</f>
        <v>0</v>
      </c>
      <c r="AD88" s="86">
        <f>+SUM($G16:AD16)+SUM($G64:AD64)-SUM($F40:AD40)</f>
        <v>0</v>
      </c>
      <c r="AE88" s="86">
        <f>+SUM($G16:AE16)+SUM($G64:AE64)-SUM($F40:AE40)</f>
        <v>0</v>
      </c>
      <c r="AF88" s="86">
        <f>+SUM($G16:AF16)+SUM($G64:AF64)-SUM($F40:AF40)</f>
        <v>0</v>
      </c>
      <c r="AG88" s="86">
        <f>+SUM($G16:AG16)+SUM($G64:AG64)-SUM($F40:AG40)</f>
        <v>0</v>
      </c>
      <c r="AH88" s="86">
        <f>+SUM($G16:AH16)+SUM($G64:AH64)-SUM($F40:AH40)</f>
        <v>0</v>
      </c>
      <c r="AI88" s="86">
        <f>+SUM($G16:AI16)+SUM($G64:AI64)-SUM($F40:AI40)</f>
        <v>0</v>
      </c>
      <c r="AJ88" s="86">
        <f>+SUM($G16:AJ16)+SUM($G64:AJ64)-SUM($F40:AJ40)</f>
        <v>0</v>
      </c>
      <c r="AK88" s="86">
        <f>+SUM($G16:AK16)+SUM($G64:AK64)-SUM($F40:AK40)</f>
        <v>0</v>
      </c>
      <c r="AL88" s="86">
        <f>+SUM($G16:AL16)+SUM($G64:AL64)-SUM($F40:AL40)</f>
        <v>0</v>
      </c>
      <c r="AM88" s="86">
        <f>+SUM($G16:AM16)+SUM($G64:AM64)-SUM($F40:AM40)</f>
        <v>0</v>
      </c>
      <c r="AN88" s="86">
        <f>+SUM($G16:AN16)+SUM($G64:AN64)-SUM($F40:AN40)</f>
        <v>0</v>
      </c>
      <c r="AO88" s="86">
        <f>+SUM($G16:AO16)+SUM($G64:AO64)-SUM($F40:AO40)</f>
        <v>0</v>
      </c>
      <c r="AP88" s="86">
        <f>+SUM($G16:AP16)+SUM($G64:AP64)-SUM($F40:AP40)</f>
        <v>0</v>
      </c>
    </row>
    <row r="89" spans="1:42" x14ac:dyDescent="0.25">
      <c r="A89" t="str">
        <f t="shared" si="15"/>
        <v/>
      </c>
      <c r="B89" t="str">
        <f t="shared" si="15"/>
        <v>Fabbricati</v>
      </c>
      <c r="G89" s="86">
        <f t="shared" si="14"/>
        <v>0</v>
      </c>
      <c r="H89" s="86">
        <f>+SUM($G17:H17)+SUM($G65:H65)-SUM($F41:H41)</f>
        <v>0</v>
      </c>
      <c r="I89" s="86">
        <f>+SUM($G17:I17)+SUM($G65:I65)-SUM($F41:I41)</f>
        <v>0</v>
      </c>
      <c r="J89" s="86">
        <f>+SUM($G17:J17)+SUM($G65:J65)-SUM($F41:J41)</f>
        <v>0</v>
      </c>
      <c r="K89" s="86">
        <f>+SUM($G17:K17)+SUM($G65:K65)-SUM($F41:K41)</f>
        <v>0</v>
      </c>
      <c r="L89" s="86">
        <f>+SUM($G17:L17)+SUM($G65:L65)-SUM($F41:L41)</f>
        <v>0</v>
      </c>
      <c r="M89" s="86">
        <f>+SUM($G17:M17)+SUM($G65:M65)-SUM($F41:M41)</f>
        <v>0</v>
      </c>
      <c r="N89" s="86">
        <f>+SUM($G17:N17)+SUM($G65:N65)-SUM($F41:N41)</f>
        <v>0</v>
      </c>
      <c r="O89" s="86">
        <f>+SUM($G17:O17)+SUM($G65:O65)-SUM($F41:O41)</f>
        <v>0</v>
      </c>
      <c r="P89" s="86">
        <f>+SUM($G17:P17)+SUM($G65:P65)-SUM($F41:P41)</f>
        <v>0</v>
      </c>
      <c r="Q89" s="86">
        <f>+SUM($G17:Q17)+SUM($G65:Q65)-SUM($F41:Q41)</f>
        <v>0</v>
      </c>
      <c r="R89" s="86">
        <f>+SUM($G17:R17)+SUM($G65:R65)-SUM($F41:R41)</f>
        <v>0</v>
      </c>
      <c r="S89" s="86">
        <f>+SUM($G17:S17)+SUM($G65:S65)-SUM($F41:S41)</f>
        <v>0</v>
      </c>
      <c r="T89" s="86">
        <f>+SUM($G17:T17)+SUM($G65:T65)-SUM($F41:T41)</f>
        <v>0</v>
      </c>
      <c r="U89" s="86">
        <f>+SUM($G17:U17)+SUM($G65:U65)-SUM($F41:U41)</f>
        <v>0</v>
      </c>
      <c r="V89" s="86">
        <f>+SUM($G17:V17)+SUM($G65:V65)-SUM($F41:V41)</f>
        <v>0</v>
      </c>
      <c r="W89" s="86">
        <f>+SUM($G17:W17)+SUM($G65:W65)-SUM($F41:W41)</f>
        <v>0</v>
      </c>
      <c r="X89" s="86">
        <f>+SUM($G17:X17)+SUM($G65:X65)-SUM($F41:X41)</f>
        <v>0</v>
      </c>
      <c r="Y89" s="86">
        <f>+SUM($G17:Y17)+SUM($G65:Y65)-SUM($F41:Y41)</f>
        <v>0</v>
      </c>
      <c r="Z89" s="86">
        <f>+SUM($G17:Z17)+SUM($G65:Z65)-SUM($F41:Z41)</f>
        <v>0</v>
      </c>
      <c r="AA89" s="86">
        <f>+SUM($G17:AA17)+SUM($G65:AA65)-SUM($F41:AA41)</f>
        <v>0</v>
      </c>
      <c r="AB89" s="86">
        <f>+SUM($G17:AB17)+SUM($G65:AB65)-SUM($F41:AB41)</f>
        <v>0</v>
      </c>
      <c r="AC89" s="86">
        <f>+SUM($G17:AC17)+SUM($G65:AC65)-SUM($F41:AC41)</f>
        <v>0</v>
      </c>
      <c r="AD89" s="86">
        <f>+SUM($G17:AD17)+SUM($G65:AD65)-SUM($F41:AD41)</f>
        <v>0</v>
      </c>
      <c r="AE89" s="86">
        <f>+SUM($G17:AE17)+SUM($G65:AE65)-SUM($F41:AE41)</f>
        <v>0</v>
      </c>
      <c r="AF89" s="86">
        <f>+SUM($G17:AF17)+SUM($G65:AF65)-SUM($F41:AF41)</f>
        <v>0</v>
      </c>
      <c r="AG89" s="86">
        <f>+SUM($G17:AG17)+SUM($G65:AG65)-SUM($F41:AG41)</f>
        <v>0</v>
      </c>
      <c r="AH89" s="86">
        <f>+SUM($G17:AH17)+SUM($G65:AH65)-SUM($F41:AH41)</f>
        <v>0</v>
      </c>
      <c r="AI89" s="86">
        <f>+SUM($G17:AI17)+SUM($G65:AI65)-SUM($F41:AI41)</f>
        <v>0</v>
      </c>
      <c r="AJ89" s="86">
        <f>+SUM($G17:AJ17)+SUM($G65:AJ65)-SUM($F41:AJ41)</f>
        <v>0</v>
      </c>
      <c r="AK89" s="86">
        <f>+SUM($G17:AK17)+SUM($G65:AK65)-SUM($F41:AK41)</f>
        <v>0</v>
      </c>
      <c r="AL89" s="86">
        <f>+SUM($G17:AL17)+SUM($G65:AL65)-SUM($F41:AL41)</f>
        <v>0</v>
      </c>
      <c r="AM89" s="86">
        <f>+SUM($G17:AM17)+SUM($G65:AM65)-SUM($F41:AM41)</f>
        <v>0</v>
      </c>
      <c r="AN89" s="86">
        <f>+SUM($G17:AN17)+SUM($G65:AN65)-SUM($F41:AN41)</f>
        <v>0</v>
      </c>
      <c r="AO89" s="86">
        <f>+SUM($G17:AO17)+SUM($G65:AO65)-SUM($F41:AO41)</f>
        <v>0</v>
      </c>
      <c r="AP89" s="86">
        <f>+SUM($G17:AP17)+SUM($G65:AP65)-SUM($F41:AP41)</f>
        <v>0</v>
      </c>
    </row>
    <row r="90" spans="1:42" x14ac:dyDescent="0.25">
      <c r="A90" t="str">
        <f t="shared" si="15"/>
        <v/>
      </c>
      <c r="B90" t="str">
        <f t="shared" si="15"/>
        <v>Fabbricati</v>
      </c>
      <c r="G90" s="86">
        <f t="shared" si="14"/>
        <v>0</v>
      </c>
      <c r="H90" s="86">
        <f>+SUM($G18:H18)+SUM($G66:H66)-SUM($F42:H42)</f>
        <v>0</v>
      </c>
      <c r="I90" s="86">
        <f>+SUM($G18:I18)+SUM($G66:I66)-SUM($F42:I42)</f>
        <v>0</v>
      </c>
      <c r="J90" s="86">
        <f>+SUM($G18:J18)+SUM($G66:J66)-SUM($F42:J42)</f>
        <v>0</v>
      </c>
      <c r="K90" s="86">
        <f>+SUM($G18:K18)+SUM($G66:K66)-SUM($F42:K42)</f>
        <v>0</v>
      </c>
      <c r="L90" s="86">
        <f>+SUM($G18:L18)+SUM($G66:L66)-SUM($F42:L42)</f>
        <v>0</v>
      </c>
      <c r="M90" s="86">
        <f>+SUM($G18:M18)+SUM($G66:M66)-SUM($F42:M42)</f>
        <v>0</v>
      </c>
      <c r="N90" s="86">
        <f>+SUM($G18:N18)+SUM($G66:N66)-SUM($F42:N42)</f>
        <v>0</v>
      </c>
      <c r="O90" s="86">
        <f>+SUM($G18:O18)+SUM($G66:O66)-SUM($F42:O42)</f>
        <v>0</v>
      </c>
      <c r="P90" s="86">
        <f>+SUM($G18:P18)+SUM($G66:P66)-SUM($F42:P42)</f>
        <v>0</v>
      </c>
      <c r="Q90" s="86">
        <f>+SUM($G18:Q18)+SUM($G66:Q66)-SUM($F42:Q42)</f>
        <v>0</v>
      </c>
      <c r="R90" s="86">
        <f>+SUM($G18:R18)+SUM($G66:R66)-SUM($F42:R42)</f>
        <v>0</v>
      </c>
      <c r="S90" s="86">
        <f>+SUM($G18:S18)+SUM($G66:S66)-SUM($F42:S42)</f>
        <v>0</v>
      </c>
      <c r="T90" s="86">
        <f>+SUM($G18:T18)+SUM($G66:T66)-SUM($F42:T42)</f>
        <v>0</v>
      </c>
      <c r="U90" s="86">
        <f>+SUM($G18:U18)+SUM($G66:U66)-SUM($F42:U42)</f>
        <v>0</v>
      </c>
      <c r="V90" s="86">
        <f>+SUM($G18:V18)+SUM($G66:V66)-SUM($F42:V42)</f>
        <v>0</v>
      </c>
      <c r="W90" s="86">
        <f>+SUM($G18:W18)+SUM($G66:W66)-SUM($F42:W42)</f>
        <v>0</v>
      </c>
      <c r="X90" s="86">
        <f>+SUM($G18:X18)+SUM($G66:X66)-SUM($F42:X42)</f>
        <v>0</v>
      </c>
      <c r="Y90" s="86">
        <f>+SUM($G18:Y18)+SUM($G66:Y66)-SUM($F42:Y42)</f>
        <v>0</v>
      </c>
      <c r="Z90" s="86">
        <f>+SUM($G18:Z18)+SUM($G66:Z66)-SUM($F42:Z42)</f>
        <v>0</v>
      </c>
      <c r="AA90" s="86">
        <f>+SUM($G18:AA18)+SUM($G66:AA66)-SUM($F42:AA42)</f>
        <v>0</v>
      </c>
      <c r="AB90" s="86">
        <f>+SUM($G18:AB18)+SUM($G66:AB66)-SUM($F42:AB42)</f>
        <v>0</v>
      </c>
      <c r="AC90" s="86">
        <f>+SUM($G18:AC18)+SUM($G66:AC66)-SUM($F42:AC42)</f>
        <v>0</v>
      </c>
      <c r="AD90" s="86">
        <f>+SUM($G18:AD18)+SUM($G66:AD66)-SUM($F42:AD42)</f>
        <v>0</v>
      </c>
      <c r="AE90" s="86">
        <f>+SUM($G18:AE18)+SUM($G66:AE66)-SUM($F42:AE42)</f>
        <v>0</v>
      </c>
      <c r="AF90" s="86">
        <f>+SUM($G18:AF18)+SUM($G66:AF66)-SUM($F42:AF42)</f>
        <v>0</v>
      </c>
      <c r="AG90" s="86">
        <f>+SUM($G18:AG18)+SUM($G66:AG66)-SUM($F42:AG42)</f>
        <v>0</v>
      </c>
      <c r="AH90" s="86">
        <f>+SUM($G18:AH18)+SUM($G66:AH66)-SUM($F42:AH42)</f>
        <v>0</v>
      </c>
      <c r="AI90" s="86">
        <f>+SUM($G18:AI18)+SUM($G66:AI66)-SUM($F42:AI42)</f>
        <v>0</v>
      </c>
      <c r="AJ90" s="86">
        <f>+SUM($G18:AJ18)+SUM($G66:AJ66)-SUM($F42:AJ42)</f>
        <v>0</v>
      </c>
      <c r="AK90" s="86">
        <f>+SUM($G18:AK18)+SUM($G66:AK66)-SUM($F42:AK42)</f>
        <v>0</v>
      </c>
      <c r="AL90" s="86">
        <f>+SUM($G18:AL18)+SUM($G66:AL66)-SUM($F42:AL42)</f>
        <v>0</v>
      </c>
      <c r="AM90" s="86">
        <f>+SUM($G18:AM18)+SUM($G66:AM66)-SUM($F42:AM42)</f>
        <v>0</v>
      </c>
      <c r="AN90" s="86">
        <f>+SUM($G18:AN18)+SUM($G66:AN66)-SUM($F42:AN42)</f>
        <v>0</v>
      </c>
      <c r="AO90" s="86">
        <f>+SUM($G18:AO18)+SUM($G66:AO66)-SUM($F42:AO42)</f>
        <v>0</v>
      </c>
      <c r="AP90" s="86">
        <f>+SUM($G18:AP18)+SUM($G66:AP66)-SUM($F42:AP42)</f>
        <v>0</v>
      </c>
    </row>
    <row r="91" spans="1:42" x14ac:dyDescent="0.25">
      <c r="A91" t="str">
        <f t="shared" si="15"/>
        <v/>
      </c>
      <c r="B91" t="str">
        <f t="shared" si="15"/>
        <v>Fabbricati</v>
      </c>
      <c r="G91" s="86">
        <f t="shared" si="14"/>
        <v>0</v>
      </c>
      <c r="H91" s="86">
        <f>+SUM($G19:H19)+SUM($G67:H67)-SUM($F43:H43)</f>
        <v>0</v>
      </c>
      <c r="I91" s="86">
        <f>+SUM($G19:I19)+SUM($G67:I67)-SUM($F43:I43)</f>
        <v>0</v>
      </c>
      <c r="J91" s="86">
        <f>+SUM($G19:J19)+SUM($G67:J67)-SUM($F43:J43)</f>
        <v>0</v>
      </c>
      <c r="K91" s="86">
        <f>+SUM($G19:K19)+SUM($G67:K67)-SUM($F43:K43)</f>
        <v>0</v>
      </c>
      <c r="L91" s="86">
        <f>+SUM($G19:L19)+SUM($G67:L67)-SUM($F43:L43)</f>
        <v>0</v>
      </c>
      <c r="M91" s="86">
        <f>+SUM($G19:M19)+SUM($G67:M67)-SUM($F43:M43)</f>
        <v>0</v>
      </c>
      <c r="N91" s="86">
        <f>+SUM($G19:N19)+SUM($G67:N67)-SUM($F43:N43)</f>
        <v>0</v>
      </c>
      <c r="O91" s="86">
        <f>+SUM($G19:O19)+SUM($G67:O67)-SUM($F43:O43)</f>
        <v>0</v>
      </c>
      <c r="P91" s="86">
        <f>+SUM($G19:P19)+SUM($G67:P67)-SUM($F43:P43)</f>
        <v>0</v>
      </c>
      <c r="Q91" s="86">
        <f>+SUM($G19:Q19)+SUM($G67:Q67)-SUM($F43:Q43)</f>
        <v>0</v>
      </c>
      <c r="R91" s="86">
        <f>+SUM($G19:R19)+SUM($G67:R67)-SUM($F43:R43)</f>
        <v>0</v>
      </c>
      <c r="S91" s="86">
        <f>+SUM($G19:S19)+SUM($G67:S67)-SUM($F43:S43)</f>
        <v>0</v>
      </c>
      <c r="T91" s="86">
        <f>+SUM($G19:T19)+SUM($G67:T67)-SUM($F43:T43)</f>
        <v>0</v>
      </c>
      <c r="U91" s="86">
        <f>+SUM($G19:U19)+SUM($G67:U67)-SUM($F43:U43)</f>
        <v>0</v>
      </c>
      <c r="V91" s="86">
        <f>+SUM($G19:V19)+SUM($G67:V67)-SUM($F43:V43)</f>
        <v>0</v>
      </c>
      <c r="W91" s="86">
        <f>+SUM($G19:W19)+SUM($G67:W67)-SUM($F43:W43)</f>
        <v>0</v>
      </c>
      <c r="X91" s="86">
        <f>+SUM($G19:X19)+SUM($G67:X67)-SUM($F43:X43)</f>
        <v>0</v>
      </c>
      <c r="Y91" s="86">
        <f>+SUM($G19:Y19)+SUM($G67:Y67)-SUM($F43:Y43)</f>
        <v>0</v>
      </c>
      <c r="Z91" s="86">
        <f>+SUM($G19:Z19)+SUM($G67:Z67)-SUM($F43:Z43)</f>
        <v>0</v>
      </c>
      <c r="AA91" s="86">
        <f>+SUM($G19:AA19)+SUM($G67:AA67)-SUM($F43:AA43)</f>
        <v>0</v>
      </c>
      <c r="AB91" s="86">
        <f>+SUM($G19:AB19)+SUM($G67:AB67)-SUM($F43:AB43)</f>
        <v>0</v>
      </c>
      <c r="AC91" s="86">
        <f>+SUM($G19:AC19)+SUM($G67:AC67)-SUM($F43:AC43)</f>
        <v>0</v>
      </c>
      <c r="AD91" s="86">
        <f>+SUM($G19:AD19)+SUM($G67:AD67)-SUM($F43:AD43)</f>
        <v>0</v>
      </c>
      <c r="AE91" s="86">
        <f>+SUM($G19:AE19)+SUM($G67:AE67)-SUM($F43:AE43)</f>
        <v>0</v>
      </c>
      <c r="AF91" s="86">
        <f>+SUM($G19:AF19)+SUM($G67:AF67)-SUM($F43:AF43)</f>
        <v>0</v>
      </c>
      <c r="AG91" s="86">
        <f>+SUM($G19:AG19)+SUM($G67:AG67)-SUM($F43:AG43)</f>
        <v>0</v>
      </c>
      <c r="AH91" s="86">
        <f>+SUM($G19:AH19)+SUM($G67:AH67)-SUM($F43:AH43)</f>
        <v>0</v>
      </c>
      <c r="AI91" s="86">
        <f>+SUM($G19:AI19)+SUM($G67:AI67)-SUM($F43:AI43)</f>
        <v>0</v>
      </c>
      <c r="AJ91" s="86">
        <f>+SUM($G19:AJ19)+SUM($G67:AJ67)-SUM($F43:AJ43)</f>
        <v>0</v>
      </c>
      <c r="AK91" s="86">
        <f>+SUM($G19:AK19)+SUM($G67:AK67)-SUM($F43:AK43)</f>
        <v>0</v>
      </c>
      <c r="AL91" s="86">
        <f>+SUM($G19:AL19)+SUM($G67:AL67)-SUM($F43:AL43)</f>
        <v>0</v>
      </c>
      <c r="AM91" s="86">
        <f>+SUM($G19:AM19)+SUM($G67:AM67)-SUM($F43:AM43)</f>
        <v>0</v>
      </c>
      <c r="AN91" s="86">
        <f>+SUM($G19:AN19)+SUM($G67:AN67)-SUM($F43:AN43)</f>
        <v>0</v>
      </c>
      <c r="AO91" s="86">
        <f>+SUM($G19:AO19)+SUM($G67:AO67)-SUM($F43:AO43)</f>
        <v>0</v>
      </c>
      <c r="AP91" s="86">
        <f>+SUM($G19:AP19)+SUM($G67:AP67)-SUM($F43:AP43)</f>
        <v>0</v>
      </c>
    </row>
    <row r="92" spans="1:42" x14ac:dyDescent="0.25">
      <c r="A92" t="str">
        <f t="shared" si="15"/>
        <v/>
      </c>
      <c r="B92" t="str">
        <f t="shared" si="15"/>
        <v>Fabbricati</v>
      </c>
      <c r="G92" s="86">
        <f t="shared" si="14"/>
        <v>0</v>
      </c>
      <c r="H92" s="86">
        <f>+SUM($G20:H20)+SUM($G68:H68)-SUM($F44:H44)</f>
        <v>0</v>
      </c>
      <c r="I92" s="86">
        <f>+SUM($G20:I20)+SUM($G68:I68)-SUM($F44:I44)</f>
        <v>0</v>
      </c>
      <c r="J92" s="86">
        <f>+SUM($G20:J20)+SUM($G68:J68)-SUM($F44:J44)</f>
        <v>0</v>
      </c>
      <c r="K92" s="86">
        <f>+SUM($G20:K20)+SUM($G68:K68)-SUM($F44:K44)</f>
        <v>0</v>
      </c>
      <c r="L92" s="86">
        <f>+SUM($G20:L20)+SUM($G68:L68)-SUM($F44:L44)</f>
        <v>0</v>
      </c>
      <c r="M92" s="86">
        <f>+SUM($G20:M20)+SUM($G68:M68)-SUM($F44:M44)</f>
        <v>0</v>
      </c>
      <c r="N92" s="86">
        <f>+SUM($G20:N20)+SUM($G68:N68)-SUM($F44:N44)</f>
        <v>0</v>
      </c>
      <c r="O92" s="86">
        <f>+SUM($G20:O20)+SUM($G68:O68)-SUM($F44:O44)</f>
        <v>0</v>
      </c>
      <c r="P92" s="86">
        <f>+SUM($G20:P20)+SUM($G68:P68)-SUM($F44:P44)</f>
        <v>0</v>
      </c>
      <c r="Q92" s="86">
        <f>+SUM($G20:Q20)+SUM($G68:Q68)-SUM($F44:Q44)</f>
        <v>0</v>
      </c>
      <c r="R92" s="86">
        <f>+SUM($G20:R20)+SUM($G68:R68)-SUM($F44:R44)</f>
        <v>0</v>
      </c>
      <c r="S92" s="86">
        <f>+SUM($G20:S20)+SUM($G68:S68)-SUM($F44:S44)</f>
        <v>0</v>
      </c>
      <c r="T92" s="86">
        <f>+SUM($G20:T20)+SUM($G68:T68)-SUM($F44:T44)</f>
        <v>0</v>
      </c>
      <c r="U92" s="86">
        <f>+SUM($G20:U20)+SUM($G68:U68)-SUM($F44:U44)</f>
        <v>0</v>
      </c>
      <c r="V92" s="86">
        <f>+SUM($G20:V20)+SUM($G68:V68)-SUM($F44:V44)</f>
        <v>0</v>
      </c>
      <c r="W92" s="86">
        <f>+SUM($G20:W20)+SUM($G68:W68)-SUM($F44:W44)</f>
        <v>0</v>
      </c>
      <c r="X92" s="86">
        <f>+SUM($G20:X20)+SUM($G68:X68)-SUM($F44:X44)</f>
        <v>0</v>
      </c>
      <c r="Y92" s="86">
        <f>+SUM($G20:Y20)+SUM($G68:Y68)-SUM($F44:Y44)</f>
        <v>0</v>
      </c>
      <c r="Z92" s="86">
        <f>+SUM($G20:Z20)+SUM($G68:Z68)-SUM($F44:Z44)</f>
        <v>0</v>
      </c>
      <c r="AA92" s="86">
        <f>+SUM($G20:AA20)+SUM($G68:AA68)-SUM($F44:AA44)</f>
        <v>0</v>
      </c>
      <c r="AB92" s="86">
        <f>+SUM($G20:AB20)+SUM($G68:AB68)-SUM($F44:AB44)</f>
        <v>0</v>
      </c>
      <c r="AC92" s="86">
        <f>+SUM($G20:AC20)+SUM($G68:AC68)-SUM($F44:AC44)</f>
        <v>0</v>
      </c>
      <c r="AD92" s="86">
        <f>+SUM($G20:AD20)+SUM($G68:AD68)-SUM($F44:AD44)</f>
        <v>0</v>
      </c>
      <c r="AE92" s="86">
        <f>+SUM($G20:AE20)+SUM($G68:AE68)-SUM($F44:AE44)</f>
        <v>0</v>
      </c>
      <c r="AF92" s="86">
        <f>+SUM($G20:AF20)+SUM($G68:AF68)-SUM($F44:AF44)</f>
        <v>0</v>
      </c>
      <c r="AG92" s="86">
        <f>+SUM($G20:AG20)+SUM($G68:AG68)-SUM($F44:AG44)</f>
        <v>0</v>
      </c>
      <c r="AH92" s="86">
        <f>+SUM($G20:AH20)+SUM($G68:AH68)-SUM($F44:AH44)</f>
        <v>0</v>
      </c>
      <c r="AI92" s="86">
        <f>+SUM($G20:AI20)+SUM($G68:AI68)-SUM($F44:AI44)</f>
        <v>0</v>
      </c>
      <c r="AJ92" s="86">
        <f>+SUM($G20:AJ20)+SUM($G68:AJ68)-SUM($F44:AJ44)</f>
        <v>0</v>
      </c>
      <c r="AK92" s="86">
        <f>+SUM($G20:AK20)+SUM($G68:AK68)-SUM($F44:AK44)</f>
        <v>0</v>
      </c>
      <c r="AL92" s="86">
        <f>+SUM($G20:AL20)+SUM($G68:AL68)-SUM($F44:AL44)</f>
        <v>0</v>
      </c>
      <c r="AM92" s="86">
        <f>+SUM($G20:AM20)+SUM($G68:AM68)-SUM($F44:AM44)</f>
        <v>0</v>
      </c>
      <c r="AN92" s="86">
        <f>+SUM($G20:AN20)+SUM($G68:AN68)-SUM($F44:AN44)</f>
        <v>0</v>
      </c>
      <c r="AO92" s="86">
        <f>+SUM($G20:AO20)+SUM($G68:AO68)-SUM($F44:AO44)</f>
        <v>0</v>
      </c>
      <c r="AP92" s="86">
        <f>+SUM($G20:AP20)+SUM($G68:AP68)-SUM($F44:AP44)</f>
        <v>0</v>
      </c>
    </row>
    <row r="93" spans="1:42" x14ac:dyDescent="0.25">
      <c r="A93" t="str">
        <f t="shared" si="15"/>
        <v/>
      </c>
      <c r="B93" t="str">
        <f t="shared" si="15"/>
        <v>Fabbricati</v>
      </c>
      <c r="G93" s="86">
        <f t="shared" si="14"/>
        <v>0</v>
      </c>
      <c r="H93" s="86">
        <f>+SUM($G21:H21)+SUM($G69:H69)-SUM($F45:H45)</f>
        <v>0</v>
      </c>
      <c r="I93" s="86">
        <f>+SUM($G21:I21)+SUM($G69:I69)-SUM($F45:I45)</f>
        <v>0</v>
      </c>
      <c r="J93" s="86">
        <f>+SUM($G21:J21)+SUM($G69:J69)-SUM($F45:J45)</f>
        <v>0</v>
      </c>
      <c r="K93" s="86">
        <f>+SUM($G21:K21)+SUM($G69:K69)-SUM($F45:K45)</f>
        <v>0</v>
      </c>
      <c r="L93" s="86">
        <f>+SUM($G21:L21)+SUM($G69:L69)-SUM($F45:L45)</f>
        <v>0</v>
      </c>
      <c r="M93" s="86">
        <f>+SUM($G21:M21)+SUM($G69:M69)-SUM($F45:M45)</f>
        <v>0</v>
      </c>
      <c r="N93" s="86">
        <f>+SUM($G21:N21)+SUM($G69:N69)-SUM($F45:N45)</f>
        <v>0</v>
      </c>
      <c r="O93" s="86">
        <f>+SUM($G21:O21)+SUM($G69:O69)-SUM($F45:O45)</f>
        <v>0</v>
      </c>
      <c r="P93" s="86">
        <f>+SUM($G21:P21)+SUM($G69:P69)-SUM($F45:P45)</f>
        <v>0</v>
      </c>
      <c r="Q93" s="86">
        <f>+SUM($G21:Q21)+SUM($G69:Q69)-SUM($F45:Q45)</f>
        <v>0</v>
      </c>
      <c r="R93" s="86">
        <f>+SUM($G21:R21)+SUM($G69:R69)-SUM($F45:R45)</f>
        <v>0</v>
      </c>
      <c r="S93" s="86">
        <f>+SUM($G21:S21)+SUM($G69:S69)-SUM($F45:S45)</f>
        <v>0</v>
      </c>
      <c r="T93" s="86">
        <f>+SUM($G21:T21)+SUM($G69:T69)-SUM($F45:T45)</f>
        <v>0</v>
      </c>
      <c r="U93" s="86">
        <f>+SUM($G21:U21)+SUM($G69:U69)-SUM($F45:U45)</f>
        <v>0</v>
      </c>
      <c r="V93" s="86">
        <f>+SUM($G21:V21)+SUM($G69:V69)-SUM($F45:V45)</f>
        <v>0</v>
      </c>
      <c r="W93" s="86">
        <f>+SUM($G21:W21)+SUM($G69:W69)-SUM($F45:W45)</f>
        <v>0</v>
      </c>
      <c r="X93" s="86">
        <f>+SUM($G21:X21)+SUM($G69:X69)-SUM($F45:X45)</f>
        <v>0</v>
      </c>
      <c r="Y93" s="86">
        <f>+SUM($G21:Y21)+SUM($G69:Y69)-SUM($F45:Y45)</f>
        <v>0</v>
      </c>
      <c r="Z93" s="86">
        <f>+SUM($G21:Z21)+SUM($G69:Z69)-SUM($F45:Z45)</f>
        <v>0</v>
      </c>
      <c r="AA93" s="86">
        <f>+SUM($G21:AA21)+SUM($G69:AA69)-SUM($F45:AA45)</f>
        <v>0</v>
      </c>
      <c r="AB93" s="86">
        <f>+SUM($G21:AB21)+SUM($G69:AB69)-SUM($F45:AB45)</f>
        <v>0</v>
      </c>
      <c r="AC93" s="86">
        <f>+SUM($G21:AC21)+SUM($G69:AC69)-SUM($F45:AC45)</f>
        <v>0</v>
      </c>
      <c r="AD93" s="86">
        <f>+SUM($G21:AD21)+SUM($G69:AD69)-SUM($F45:AD45)</f>
        <v>0</v>
      </c>
      <c r="AE93" s="86">
        <f>+SUM($G21:AE21)+SUM($G69:AE69)-SUM($F45:AE45)</f>
        <v>0</v>
      </c>
      <c r="AF93" s="86">
        <f>+SUM($G21:AF21)+SUM($G69:AF69)-SUM($F45:AF45)</f>
        <v>0</v>
      </c>
      <c r="AG93" s="86">
        <f>+SUM($G21:AG21)+SUM($G69:AG69)-SUM($F45:AG45)</f>
        <v>0</v>
      </c>
      <c r="AH93" s="86">
        <f>+SUM($G21:AH21)+SUM($G69:AH69)-SUM($F45:AH45)</f>
        <v>0</v>
      </c>
      <c r="AI93" s="86">
        <f>+SUM($G21:AI21)+SUM($G69:AI69)-SUM($F45:AI45)</f>
        <v>0</v>
      </c>
      <c r="AJ93" s="86">
        <f>+SUM($G21:AJ21)+SUM($G69:AJ69)-SUM($F45:AJ45)</f>
        <v>0</v>
      </c>
      <c r="AK93" s="86">
        <f>+SUM($G21:AK21)+SUM($G69:AK69)-SUM($F45:AK45)</f>
        <v>0</v>
      </c>
      <c r="AL93" s="86">
        <f>+SUM($G21:AL21)+SUM($G69:AL69)-SUM($F45:AL45)</f>
        <v>0</v>
      </c>
      <c r="AM93" s="86">
        <f>+SUM($G21:AM21)+SUM($G69:AM69)-SUM($F45:AM45)</f>
        <v>0</v>
      </c>
      <c r="AN93" s="86">
        <f>+SUM($G21:AN21)+SUM($G69:AN69)-SUM($F45:AN45)</f>
        <v>0</v>
      </c>
      <c r="AO93" s="86">
        <f>+SUM($G21:AO21)+SUM($G69:AO69)-SUM($F45:AO45)</f>
        <v>0</v>
      </c>
      <c r="AP93" s="86">
        <f>+SUM($G21:AP21)+SUM($G69:AP69)-SUM($F45:AP45)</f>
        <v>0</v>
      </c>
    </row>
    <row r="94" spans="1:42" x14ac:dyDescent="0.25">
      <c r="A94" t="str">
        <f t="shared" ref="A94:B95" si="16">+IF(A70=0,"",A70)</f>
        <v/>
      </c>
      <c r="B94" t="str">
        <f t="shared" si="16"/>
        <v>Fabbricati</v>
      </c>
      <c r="G94" s="86">
        <f t="shared" si="14"/>
        <v>0</v>
      </c>
      <c r="H94" s="86">
        <f>+SUM($G22:H22)+SUM($G70:H70)-SUM($F46:H46)</f>
        <v>0</v>
      </c>
      <c r="I94" s="86">
        <f>+SUM($G22:I22)+SUM($G70:I70)-SUM($F46:I46)</f>
        <v>0</v>
      </c>
      <c r="J94" s="86">
        <f>+SUM($G22:J22)+SUM($G70:J70)-SUM($F46:J46)</f>
        <v>0</v>
      </c>
      <c r="K94" s="86">
        <f>+SUM($G22:K22)+SUM($G70:K70)-SUM($F46:K46)</f>
        <v>0</v>
      </c>
      <c r="L94" s="86">
        <f>+SUM($G22:L22)+SUM($G70:L70)-SUM($F46:L46)</f>
        <v>0</v>
      </c>
      <c r="M94" s="86">
        <f>+SUM($G22:M22)+SUM($G70:M70)-SUM($F46:M46)</f>
        <v>0</v>
      </c>
      <c r="N94" s="86">
        <f>+SUM($G22:N22)+SUM($G70:N70)-SUM($F46:N46)</f>
        <v>0</v>
      </c>
      <c r="O94" s="86">
        <f>+SUM($G22:O22)+SUM($G70:O70)-SUM($F46:O46)</f>
        <v>0</v>
      </c>
      <c r="P94" s="86">
        <f>+SUM($G22:P22)+SUM($G70:P70)-SUM($F46:P46)</f>
        <v>0</v>
      </c>
      <c r="Q94" s="86">
        <f>+SUM($G22:Q22)+SUM($G70:Q70)-SUM($F46:Q46)</f>
        <v>0</v>
      </c>
      <c r="R94" s="86">
        <f>+SUM($G22:R22)+SUM($G70:R70)-SUM($F46:R46)</f>
        <v>0</v>
      </c>
      <c r="S94" s="86">
        <f>+SUM($G22:S22)+SUM($G70:S70)-SUM($F46:S46)</f>
        <v>0</v>
      </c>
      <c r="T94" s="86">
        <f>+SUM($G22:T22)+SUM($G70:T70)-SUM($F46:T46)</f>
        <v>0</v>
      </c>
      <c r="U94" s="86">
        <f>+SUM($G22:U22)+SUM($G70:U70)-SUM($F46:U46)</f>
        <v>0</v>
      </c>
      <c r="V94" s="86">
        <f>+SUM($G22:V22)+SUM($G70:V70)-SUM($F46:V46)</f>
        <v>0</v>
      </c>
      <c r="W94" s="86">
        <f>+SUM($G22:W22)+SUM($G70:W70)-SUM($F46:W46)</f>
        <v>0</v>
      </c>
      <c r="X94" s="86">
        <f>+SUM($G22:X22)+SUM($G70:X70)-SUM($F46:X46)</f>
        <v>0</v>
      </c>
      <c r="Y94" s="86">
        <f>+SUM($G22:Y22)+SUM($G70:Y70)-SUM($F46:Y46)</f>
        <v>0</v>
      </c>
      <c r="Z94" s="86">
        <f>+SUM($G22:Z22)+SUM($G70:Z70)-SUM($F46:Z46)</f>
        <v>0</v>
      </c>
      <c r="AA94" s="86">
        <f>+SUM($G22:AA22)+SUM($G70:AA70)-SUM($F46:AA46)</f>
        <v>0</v>
      </c>
      <c r="AB94" s="86">
        <f>+SUM($G22:AB22)+SUM($G70:AB70)-SUM($F46:AB46)</f>
        <v>0</v>
      </c>
      <c r="AC94" s="86">
        <f>+SUM($G22:AC22)+SUM($G70:AC70)-SUM($F46:AC46)</f>
        <v>0</v>
      </c>
      <c r="AD94" s="86">
        <f>+SUM($G22:AD22)+SUM($G70:AD70)-SUM($F46:AD46)</f>
        <v>0</v>
      </c>
      <c r="AE94" s="86">
        <f>+SUM($G22:AE22)+SUM($G70:AE70)-SUM($F46:AE46)</f>
        <v>0</v>
      </c>
      <c r="AF94" s="86">
        <f>+SUM($G22:AF22)+SUM($G70:AF70)-SUM($F46:AF46)</f>
        <v>0</v>
      </c>
      <c r="AG94" s="86">
        <f>+SUM($G22:AG22)+SUM($G70:AG70)-SUM($F46:AG46)</f>
        <v>0</v>
      </c>
      <c r="AH94" s="86">
        <f>+SUM($G22:AH22)+SUM($G70:AH70)-SUM($F46:AH46)</f>
        <v>0</v>
      </c>
      <c r="AI94" s="86">
        <f>+SUM($G22:AI22)+SUM($G70:AI70)-SUM($F46:AI46)</f>
        <v>0</v>
      </c>
      <c r="AJ94" s="86">
        <f>+SUM($G22:AJ22)+SUM($G70:AJ70)-SUM($F46:AJ46)</f>
        <v>0</v>
      </c>
      <c r="AK94" s="86">
        <f>+SUM($G22:AK22)+SUM($G70:AK70)-SUM($F46:AK46)</f>
        <v>0</v>
      </c>
      <c r="AL94" s="86">
        <f>+SUM($G22:AL22)+SUM($G70:AL70)-SUM($F46:AL46)</f>
        <v>0</v>
      </c>
      <c r="AM94" s="86">
        <f>+SUM($G22:AM22)+SUM($G70:AM70)-SUM($F46:AM46)</f>
        <v>0</v>
      </c>
      <c r="AN94" s="86">
        <f>+SUM($G22:AN22)+SUM($G70:AN70)-SUM($F46:AN46)</f>
        <v>0</v>
      </c>
      <c r="AO94" s="86">
        <f>+SUM($G22:AO22)+SUM($G70:AO70)-SUM($F46:AO46)</f>
        <v>0</v>
      </c>
      <c r="AP94" s="86">
        <f>+SUM($G22:AP22)+SUM($G70:AP70)-SUM($F46:AP46)</f>
        <v>0</v>
      </c>
    </row>
    <row r="95" spans="1:42" x14ac:dyDescent="0.25">
      <c r="A95" t="str">
        <f t="shared" si="16"/>
        <v/>
      </c>
      <c r="B95" t="str">
        <f t="shared" si="16"/>
        <v>Fabbricati</v>
      </c>
      <c r="G95" s="86">
        <f t="shared" si="14"/>
        <v>0</v>
      </c>
      <c r="H95" s="86">
        <f>+SUM($G23:H23)+SUM($G71:H71)-SUM($F47:H47)</f>
        <v>0</v>
      </c>
      <c r="I95" s="86">
        <f>+SUM($G23:I23)+SUM($G71:I71)-SUM($F47:I47)</f>
        <v>0</v>
      </c>
      <c r="J95" s="86">
        <f>+SUM($G23:J23)+SUM($G71:J71)-SUM($F47:J47)</f>
        <v>0</v>
      </c>
      <c r="K95" s="86">
        <f>+SUM($G23:K23)+SUM($G71:K71)-SUM($F47:K47)</f>
        <v>0</v>
      </c>
      <c r="L95" s="86">
        <f>+SUM($G23:L23)+SUM($G71:L71)-SUM($F47:L47)</f>
        <v>0</v>
      </c>
      <c r="M95" s="86">
        <f>+SUM($G23:M23)+SUM($G71:M71)-SUM($F47:M47)</f>
        <v>0</v>
      </c>
      <c r="N95" s="86">
        <f>+SUM($G23:N23)+SUM($G71:N71)-SUM($F47:N47)</f>
        <v>0</v>
      </c>
      <c r="O95" s="86">
        <f>+SUM($G23:O23)+SUM($G71:O71)-SUM($F47:O47)</f>
        <v>0</v>
      </c>
      <c r="P95" s="86">
        <f>+SUM($G23:P23)+SUM($G71:P71)-SUM($F47:P47)</f>
        <v>0</v>
      </c>
      <c r="Q95" s="86">
        <f>+SUM($G23:Q23)+SUM($G71:Q71)-SUM($F47:Q47)</f>
        <v>0</v>
      </c>
      <c r="R95" s="86">
        <f>+SUM($G23:R23)+SUM($G71:R71)-SUM($F47:R47)</f>
        <v>0</v>
      </c>
      <c r="S95" s="86">
        <f>+SUM($G23:S23)+SUM($G71:S71)-SUM($F47:S47)</f>
        <v>0</v>
      </c>
      <c r="T95" s="86">
        <f>+SUM($G23:T23)+SUM($G71:T71)-SUM($F47:T47)</f>
        <v>0</v>
      </c>
      <c r="U95" s="86">
        <f>+SUM($G23:U23)+SUM($G71:U71)-SUM($F47:U47)</f>
        <v>0</v>
      </c>
      <c r="V95" s="86">
        <f>+SUM($G23:V23)+SUM($G71:V71)-SUM($F47:V47)</f>
        <v>0</v>
      </c>
      <c r="W95" s="86">
        <f>+SUM($G23:W23)+SUM($G71:W71)-SUM($F47:W47)</f>
        <v>0</v>
      </c>
      <c r="X95" s="86">
        <f>+SUM($G23:X23)+SUM($G71:X71)-SUM($F47:X47)</f>
        <v>0</v>
      </c>
      <c r="Y95" s="86">
        <f>+SUM($G23:Y23)+SUM($G71:Y71)-SUM($F47:Y47)</f>
        <v>0</v>
      </c>
      <c r="Z95" s="86">
        <f>+SUM($G23:Z23)+SUM($G71:Z71)-SUM($F47:Z47)</f>
        <v>0</v>
      </c>
      <c r="AA95" s="86">
        <f>+SUM($G23:AA23)+SUM($G71:AA71)-SUM($F47:AA47)</f>
        <v>0</v>
      </c>
      <c r="AB95" s="86">
        <f>+SUM($G23:AB23)+SUM($G71:AB71)-SUM($F47:AB47)</f>
        <v>0</v>
      </c>
      <c r="AC95" s="86">
        <f>+SUM($G23:AC23)+SUM($G71:AC71)-SUM($F47:AC47)</f>
        <v>0</v>
      </c>
      <c r="AD95" s="86">
        <f>+SUM($G23:AD23)+SUM($G71:AD71)-SUM($F47:AD47)</f>
        <v>0</v>
      </c>
      <c r="AE95" s="86">
        <f>+SUM($G23:AE23)+SUM($G71:AE71)-SUM($F47:AE47)</f>
        <v>0</v>
      </c>
      <c r="AF95" s="86">
        <f>+SUM($G23:AF23)+SUM($G71:AF71)-SUM($F47:AF47)</f>
        <v>0</v>
      </c>
      <c r="AG95" s="86">
        <f>+SUM($G23:AG23)+SUM($G71:AG71)-SUM($F47:AG47)</f>
        <v>0</v>
      </c>
      <c r="AH95" s="86">
        <f>+SUM($G23:AH23)+SUM($G71:AH71)-SUM($F47:AH47)</f>
        <v>0</v>
      </c>
      <c r="AI95" s="86">
        <f>+SUM($G23:AI23)+SUM($G71:AI71)-SUM($F47:AI47)</f>
        <v>0</v>
      </c>
      <c r="AJ95" s="86">
        <f>+SUM($G23:AJ23)+SUM($G71:AJ71)-SUM($F47:AJ47)</f>
        <v>0</v>
      </c>
      <c r="AK95" s="86">
        <f>+SUM($G23:AK23)+SUM($G71:AK71)-SUM($F47:AK47)</f>
        <v>0</v>
      </c>
      <c r="AL95" s="86">
        <f>+SUM($G23:AL23)+SUM($G71:AL71)-SUM($F47:AL47)</f>
        <v>0</v>
      </c>
      <c r="AM95" s="86">
        <f>+SUM($G23:AM23)+SUM($G71:AM71)-SUM($F47:AM47)</f>
        <v>0</v>
      </c>
      <c r="AN95" s="86">
        <f>+SUM($G23:AN23)+SUM($G71:AN71)-SUM($F47:AN47)</f>
        <v>0</v>
      </c>
      <c r="AO95" s="86">
        <f>+SUM($G23:AO23)+SUM($G71:AO71)-SUM($F47:AO47)</f>
        <v>0</v>
      </c>
      <c r="AP95" s="86">
        <f>+SUM($G23:AP23)+SUM($G71:AP71)-SUM($F47:AP47)</f>
        <v>0</v>
      </c>
    </row>
    <row r="97" spans="1:81" s="20" customFormat="1" x14ac:dyDescent="0.25">
      <c r="B97" s="20" t="s">
        <v>175</v>
      </c>
      <c r="G97" s="92">
        <f t="shared" ref="G97:AP97" si="17">SUM(G77:G95)</f>
        <v>205700</v>
      </c>
      <c r="H97" s="92">
        <f t="shared" si="17"/>
        <v>206910</v>
      </c>
      <c r="I97" s="92">
        <f t="shared" si="17"/>
        <v>206910</v>
      </c>
      <c r="J97" s="92">
        <f t="shared" si="17"/>
        <v>206910</v>
      </c>
      <c r="K97" s="92">
        <f t="shared" si="17"/>
        <v>208120</v>
      </c>
      <c r="L97" s="92">
        <f t="shared" si="17"/>
        <v>208120</v>
      </c>
      <c r="M97" s="92">
        <f t="shared" si="17"/>
        <v>208120</v>
      </c>
      <c r="N97" s="92">
        <f t="shared" si="17"/>
        <v>208120</v>
      </c>
      <c r="O97" s="92">
        <f t="shared" si="17"/>
        <v>202070</v>
      </c>
      <c r="P97" s="92">
        <f t="shared" si="17"/>
        <v>202070</v>
      </c>
      <c r="Q97" s="92">
        <f t="shared" si="17"/>
        <v>197835</v>
      </c>
      <c r="R97" s="92">
        <f t="shared" si="17"/>
        <v>197835</v>
      </c>
      <c r="S97" s="92">
        <f t="shared" si="17"/>
        <v>197835</v>
      </c>
      <c r="T97" s="92">
        <f t="shared" si="17"/>
        <v>197835</v>
      </c>
      <c r="U97" s="92">
        <f t="shared" si="17"/>
        <v>197835</v>
      </c>
      <c r="V97" s="92">
        <f t="shared" si="17"/>
        <v>197835</v>
      </c>
      <c r="W97" s="92">
        <f t="shared" si="17"/>
        <v>197835</v>
      </c>
      <c r="X97" s="92">
        <f t="shared" si="17"/>
        <v>197835</v>
      </c>
      <c r="Y97" s="92">
        <f t="shared" si="17"/>
        <v>197835</v>
      </c>
      <c r="Z97" s="92">
        <f t="shared" si="17"/>
        <v>197835</v>
      </c>
      <c r="AA97" s="92">
        <f t="shared" si="17"/>
        <v>197835</v>
      </c>
      <c r="AB97" s="92">
        <f t="shared" si="17"/>
        <v>197835</v>
      </c>
      <c r="AC97" s="92">
        <f t="shared" si="17"/>
        <v>197835</v>
      </c>
      <c r="AD97" s="92">
        <f t="shared" si="17"/>
        <v>197835</v>
      </c>
      <c r="AE97" s="92">
        <f t="shared" si="17"/>
        <v>197835</v>
      </c>
      <c r="AF97" s="92">
        <f t="shared" si="17"/>
        <v>197835</v>
      </c>
      <c r="AG97" s="92">
        <f t="shared" si="17"/>
        <v>197835</v>
      </c>
      <c r="AH97" s="92">
        <f t="shared" si="17"/>
        <v>197835</v>
      </c>
      <c r="AI97" s="92">
        <f t="shared" si="17"/>
        <v>197835</v>
      </c>
      <c r="AJ97" s="92">
        <f t="shared" si="17"/>
        <v>197835</v>
      </c>
      <c r="AK97" s="92">
        <f t="shared" si="17"/>
        <v>197835</v>
      </c>
      <c r="AL97" s="92">
        <f t="shared" si="17"/>
        <v>197835</v>
      </c>
      <c r="AM97" s="92">
        <f t="shared" si="17"/>
        <v>197835</v>
      </c>
      <c r="AN97" s="92">
        <f t="shared" si="17"/>
        <v>197835</v>
      </c>
      <c r="AO97" s="92">
        <f t="shared" si="17"/>
        <v>197835</v>
      </c>
      <c r="AP97" s="92">
        <f t="shared" si="17"/>
        <v>197835</v>
      </c>
    </row>
    <row r="100" spans="1:81" x14ac:dyDescent="0.25">
      <c r="A100" t="s">
        <v>275</v>
      </c>
      <c r="AT100" t="s">
        <v>277</v>
      </c>
    </row>
    <row r="101" spans="1:81" ht="30" x14ac:dyDescent="0.25">
      <c r="A101" s="39" t="str">
        <f>+A76</f>
        <v>Descrizione</v>
      </c>
      <c r="B101" s="39" t="str">
        <f>+B76</f>
        <v>Tipologia</v>
      </c>
      <c r="C101" s="93" t="s">
        <v>274</v>
      </c>
      <c r="G101" s="33">
        <f>+G4</f>
        <v>41640</v>
      </c>
      <c r="H101" s="33">
        <f t="shared" ref="H101:AP101" si="18">+H4</f>
        <v>41698</v>
      </c>
      <c r="I101" s="33">
        <f t="shared" si="18"/>
        <v>41729</v>
      </c>
      <c r="J101" s="33">
        <f t="shared" si="18"/>
        <v>41759</v>
      </c>
      <c r="K101" s="33">
        <f t="shared" si="18"/>
        <v>41790</v>
      </c>
      <c r="L101" s="33">
        <f t="shared" si="18"/>
        <v>41820</v>
      </c>
      <c r="M101" s="33">
        <f t="shared" si="18"/>
        <v>41851</v>
      </c>
      <c r="N101" s="33">
        <f t="shared" si="18"/>
        <v>41882</v>
      </c>
      <c r="O101" s="33">
        <f t="shared" si="18"/>
        <v>41912</v>
      </c>
      <c r="P101" s="33">
        <f t="shared" si="18"/>
        <v>41943</v>
      </c>
      <c r="Q101" s="33">
        <f t="shared" si="18"/>
        <v>41973</v>
      </c>
      <c r="R101" s="33">
        <f t="shared" si="18"/>
        <v>42004</v>
      </c>
      <c r="S101" s="33">
        <f t="shared" si="18"/>
        <v>42035</v>
      </c>
      <c r="T101" s="33">
        <f t="shared" si="18"/>
        <v>42063</v>
      </c>
      <c r="U101" s="33">
        <f t="shared" si="18"/>
        <v>42094</v>
      </c>
      <c r="V101" s="33">
        <f t="shared" si="18"/>
        <v>42124</v>
      </c>
      <c r="W101" s="33">
        <f t="shared" si="18"/>
        <v>42155</v>
      </c>
      <c r="X101" s="33">
        <f t="shared" si="18"/>
        <v>42185</v>
      </c>
      <c r="Y101" s="33">
        <f t="shared" si="18"/>
        <v>42216</v>
      </c>
      <c r="Z101" s="33">
        <f t="shared" si="18"/>
        <v>42247</v>
      </c>
      <c r="AA101" s="33">
        <f t="shared" si="18"/>
        <v>42277</v>
      </c>
      <c r="AB101" s="33">
        <f t="shared" si="18"/>
        <v>42308</v>
      </c>
      <c r="AC101" s="33">
        <f t="shared" si="18"/>
        <v>42338</v>
      </c>
      <c r="AD101" s="33">
        <f t="shared" si="18"/>
        <v>42369</v>
      </c>
      <c r="AE101" s="33">
        <f t="shared" si="18"/>
        <v>42400</v>
      </c>
      <c r="AF101" s="33">
        <f t="shared" si="18"/>
        <v>42429</v>
      </c>
      <c r="AG101" s="33">
        <f t="shared" si="18"/>
        <v>42460</v>
      </c>
      <c r="AH101" s="33">
        <f t="shared" si="18"/>
        <v>42490</v>
      </c>
      <c r="AI101" s="33">
        <f t="shared" si="18"/>
        <v>42521</v>
      </c>
      <c r="AJ101" s="33">
        <f t="shared" si="18"/>
        <v>42551</v>
      </c>
      <c r="AK101" s="33">
        <f t="shared" si="18"/>
        <v>42582</v>
      </c>
      <c r="AL101" s="33">
        <f t="shared" si="18"/>
        <v>42613</v>
      </c>
      <c r="AM101" s="33">
        <f t="shared" si="18"/>
        <v>42643</v>
      </c>
      <c r="AN101" s="33">
        <f t="shared" si="18"/>
        <v>42674</v>
      </c>
      <c r="AO101" s="33">
        <f t="shared" si="18"/>
        <v>42704</v>
      </c>
      <c r="AP101" s="33">
        <f t="shared" si="18"/>
        <v>42735</v>
      </c>
      <c r="AT101" s="94">
        <v>1</v>
      </c>
      <c r="AU101" s="94">
        <f>+AT101+1</f>
        <v>2</v>
      </c>
      <c r="AV101" s="94">
        <f t="shared" ref="AV101:CC101" si="19">+AU101+1</f>
        <v>3</v>
      </c>
      <c r="AW101" s="94">
        <f t="shared" si="19"/>
        <v>4</v>
      </c>
      <c r="AX101" s="94">
        <f t="shared" si="19"/>
        <v>5</v>
      </c>
      <c r="AY101" s="94">
        <f t="shared" si="19"/>
        <v>6</v>
      </c>
      <c r="AZ101" s="94">
        <f t="shared" si="19"/>
        <v>7</v>
      </c>
      <c r="BA101" s="94">
        <f t="shared" si="19"/>
        <v>8</v>
      </c>
      <c r="BB101" s="94">
        <f t="shared" si="19"/>
        <v>9</v>
      </c>
      <c r="BC101" s="94">
        <f t="shared" si="19"/>
        <v>10</v>
      </c>
      <c r="BD101" s="94">
        <f t="shared" si="19"/>
        <v>11</v>
      </c>
      <c r="BE101" s="94">
        <f t="shared" si="19"/>
        <v>12</v>
      </c>
      <c r="BF101" s="94">
        <f t="shared" si="19"/>
        <v>13</v>
      </c>
      <c r="BG101" s="94">
        <f t="shared" si="19"/>
        <v>14</v>
      </c>
      <c r="BH101" s="94">
        <f t="shared" si="19"/>
        <v>15</v>
      </c>
      <c r="BI101" s="94">
        <f t="shared" si="19"/>
        <v>16</v>
      </c>
      <c r="BJ101" s="94">
        <f t="shared" si="19"/>
        <v>17</v>
      </c>
      <c r="BK101" s="94">
        <f t="shared" si="19"/>
        <v>18</v>
      </c>
      <c r="BL101" s="94">
        <f t="shared" si="19"/>
        <v>19</v>
      </c>
      <c r="BM101" s="94">
        <f t="shared" si="19"/>
        <v>20</v>
      </c>
      <c r="BN101" s="94">
        <f t="shared" si="19"/>
        <v>21</v>
      </c>
      <c r="BO101" s="94">
        <f t="shared" si="19"/>
        <v>22</v>
      </c>
      <c r="BP101" s="94">
        <f t="shared" si="19"/>
        <v>23</v>
      </c>
      <c r="BQ101" s="94">
        <f t="shared" si="19"/>
        <v>24</v>
      </c>
      <c r="BR101" s="94">
        <f t="shared" si="19"/>
        <v>25</v>
      </c>
      <c r="BS101" s="94">
        <f t="shared" si="19"/>
        <v>26</v>
      </c>
      <c r="BT101" s="94">
        <f t="shared" si="19"/>
        <v>27</v>
      </c>
      <c r="BU101" s="94">
        <f t="shared" si="19"/>
        <v>28</v>
      </c>
      <c r="BV101" s="94">
        <f t="shared" si="19"/>
        <v>29</v>
      </c>
      <c r="BW101" s="94">
        <f t="shared" si="19"/>
        <v>30</v>
      </c>
      <c r="BX101" s="94">
        <f t="shared" si="19"/>
        <v>31</v>
      </c>
      <c r="BY101" s="94">
        <f t="shared" si="19"/>
        <v>32</v>
      </c>
      <c r="BZ101" s="94">
        <f t="shared" si="19"/>
        <v>33</v>
      </c>
      <c r="CA101" s="94">
        <f t="shared" si="19"/>
        <v>34</v>
      </c>
      <c r="CB101" s="94">
        <f t="shared" si="19"/>
        <v>35</v>
      </c>
      <c r="CC101" s="94">
        <f t="shared" si="19"/>
        <v>36</v>
      </c>
    </row>
    <row r="102" spans="1:81" x14ac:dyDescent="0.25">
      <c r="A102" t="str">
        <f>+A77</f>
        <v>Fabbricato 1</v>
      </c>
      <c r="B102" t="str">
        <f>+B77</f>
        <v>Fabbricati</v>
      </c>
      <c r="C102" s="87">
        <v>0.5</v>
      </c>
      <c r="G102" s="86">
        <f>+(G5*$C102)/12</f>
        <v>833.33333333333337</v>
      </c>
      <c r="H102" s="86">
        <f>+((SUM($G5:H5)*$C102)/12)*AT102</f>
        <v>833.33333333333337</v>
      </c>
      <c r="I102" s="86">
        <f>+((SUM($G5:I5)*$C102)/12)*AU102</f>
        <v>833.33333333333337</v>
      </c>
      <c r="J102" s="86">
        <f>+((SUM($G5:J5)*$C102)/12)*AV102</f>
        <v>833.33333333333337</v>
      </c>
      <c r="K102" s="86">
        <f>+((SUM($G5:K5)*$C102)/12)*AW102</f>
        <v>833.33333333333337</v>
      </c>
      <c r="L102" s="86">
        <f>+((SUM($G5:L5)*$C102)/12)*AX102</f>
        <v>833.33333333333337</v>
      </c>
      <c r="M102" s="86">
        <f>+((SUM($G5:M5)*$C102)/12)*AY102</f>
        <v>833.33333333333337</v>
      </c>
      <c r="N102" s="86">
        <f>+((SUM($G5:N5)*$C102)/12)*AZ102</f>
        <v>833.33333333333337</v>
      </c>
      <c r="O102" s="86">
        <f>+((SUM($G5:O5)*$C102)/12)*BA102</f>
        <v>833.33333333333337</v>
      </c>
      <c r="P102" s="86">
        <f>+((SUM($G5:P5)*$C102)/12)*BB102</f>
        <v>833.33333333333337</v>
      </c>
      <c r="Q102" s="86">
        <f>+((SUM($G5:Q5)*$C102)/12)*BC102</f>
        <v>833.33333333333337</v>
      </c>
      <c r="R102" s="86">
        <f>+((SUM($G5:R5)*$C102)/12)*BD102</f>
        <v>833.33333333333337</v>
      </c>
      <c r="S102" s="86">
        <f>+((SUM($G5:S5)*$C102)/12)*BE102</f>
        <v>833.33333333333337</v>
      </c>
      <c r="T102" s="86">
        <f>+((SUM($G5:T5)*$C102)/12)*BF102</f>
        <v>833.33333333333337</v>
      </c>
      <c r="U102" s="86">
        <f>+((SUM($G5:U5)*$C102)/12)*BG102</f>
        <v>833.33333333333337</v>
      </c>
      <c r="V102" s="86">
        <f>+((SUM($G5:V5)*$C102)/12)*BH102</f>
        <v>833.33333333333337</v>
      </c>
      <c r="W102" s="86">
        <f>+((SUM($G5:W5)*$C102)/12)*BI102</f>
        <v>833.33333333333337</v>
      </c>
      <c r="X102" s="86">
        <f>+((SUM($G5:X5)*$C102)/12)*BJ102</f>
        <v>833.33333333333337</v>
      </c>
      <c r="Y102" s="86">
        <f>+((SUM($G5:Y5)*$C102)/12)*BK102</f>
        <v>833.33333333333337</v>
      </c>
      <c r="Z102" s="86">
        <f>+((SUM($G5:Z5)*$C102)/12)*BL102</f>
        <v>833.33333333333337</v>
      </c>
      <c r="AA102" s="86">
        <f>+((SUM($G5:AA5)*$C102)/12)*BM102</f>
        <v>833.33333333333337</v>
      </c>
      <c r="AB102" s="86">
        <f>+((SUM($G5:AB5)*$C102)/12)*BN102</f>
        <v>833.33333333333337</v>
      </c>
      <c r="AC102" s="86">
        <f>+((SUM($G5:AC5)*$C102)/12)*BO102</f>
        <v>833.33333333333337</v>
      </c>
      <c r="AD102" s="86">
        <f>+((SUM($G5:AD5)*$C102)/12)*BP102</f>
        <v>833.33333333333337</v>
      </c>
      <c r="AE102" s="86">
        <f>+((SUM($G5:AE5)*$C102)/12)*BQ102</f>
        <v>0</v>
      </c>
      <c r="AF102" s="86">
        <f>+((SUM($G5:AF5)*$C102)/12)*BR102</f>
        <v>0</v>
      </c>
      <c r="AG102" s="86">
        <f>+((SUM($G5:AG5)*$C102)/12)*BS102</f>
        <v>0</v>
      </c>
      <c r="AH102" s="86">
        <f>+((SUM($G5:AH5)*$C102)/12)*BT102</f>
        <v>0</v>
      </c>
      <c r="AI102" s="86">
        <f>+((SUM($G5:AI5)*$C102)/12)*BU102</f>
        <v>0</v>
      </c>
      <c r="AJ102" s="86">
        <f>+((SUM($G5:AJ5)*$C102)/12)*BV102</f>
        <v>0</v>
      </c>
      <c r="AK102" s="86">
        <f>+((SUM($G5:AK5)*$C102)/12)*BW102</f>
        <v>0</v>
      </c>
      <c r="AL102" s="86">
        <f>+((SUM($G5:AL5)*$C102)/12)*BX102</f>
        <v>0</v>
      </c>
      <c r="AM102" s="86">
        <f>+((SUM($G5:AM5)*$C102)/12)*BY102</f>
        <v>0</v>
      </c>
      <c r="AN102" s="86">
        <f>+((SUM($G5:AN5)*$C102)/12)*BZ102</f>
        <v>0</v>
      </c>
      <c r="AO102" s="86">
        <f>+((SUM($G5:AO5)*$C102)/12)*CA102</f>
        <v>0</v>
      </c>
      <c r="AP102" s="86">
        <f>+((SUM($G5:AP5)*$C102)/12)*CB102</f>
        <v>0</v>
      </c>
      <c r="AT102" s="94">
        <v>1</v>
      </c>
      <c r="AU102" s="94">
        <f>+IF(H126=0,1,IF(H126=$AQ5,0,1))</f>
        <v>1</v>
      </c>
      <c r="AV102" s="94">
        <f t="shared" ref="AV102:AY117" si="20">+IF(I126=0,1,IF(I126=$AQ5,0,1))</f>
        <v>1</v>
      </c>
      <c r="AW102" s="94">
        <f t="shared" si="20"/>
        <v>1</v>
      </c>
      <c r="AX102" s="94">
        <f t="shared" si="20"/>
        <v>1</v>
      </c>
      <c r="AY102" s="94">
        <f t="shared" si="20"/>
        <v>1</v>
      </c>
      <c r="AZ102" s="94">
        <f t="shared" ref="AZ102:AZ120" si="21">+IF(M126=0,1,IF(M126=$AQ5,0,1))</f>
        <v>1</v>
      </c>
      <c r="BA102" s="94">
        <f t="shared" ref="BA102:BA120" si="22">+IF(N126=0,1,IF(N126=$AQ5,0,1))</f>
        <v>1</v>
      </c>
      <c r="BB102" s="94">
        <f t="shared" ref="BB102:BB120" si="23">+IF(O126=0,1,IF(O126=$AQ5,0,1))</f>
        <v>1</v>
      </c>
      <c r="BC102" s="94">
        <f t="shared" ref="BC102:BC120" si="24">+IF(P126=0,1,IF(P126=$AQ5,0,1))</f>
        <v>1</v>
      </c>
      <c r="BD102" s="94">
        <f t="shared" ref="BD102:BE117" si="25">+IF(Q126=0,1,IF(Q126=$AQ5,0,1))</f>
        <v>1</v>
      </c>
      <c r="BE102" s="94">
        <f t="shared" si="25"/>
        <v>1</v>
      </c>
      <c r="BF102" s="94">
        <f t="shared" ref="BF102:BF120" si="26">+IF(S126=0,1,IF(S126=$AQ5,0,1))</f>
        <v>1</v>
      </c>
      <c r="BG102" s="94">
        <f t="shared" ref="BG102:BG120" si="27">+IF(T126=0,1,IF(T126=$AQ5,0,1))</f>
        <v>1</v>
      </c>
      <c r="BH102" s="94">
        <f t="shared" ref="BH102:BH120" si="28">+IF(U126=0,1,IF(U126=$AQ5,0,1))</f>
        <v>1</v>
      </c>
      <c r="BI102" s="94">
        <f t="shared" ref="BI102:BJ117" si="29">+IF(V126=0,1,IF(V126=$AQ5,0,1))</f>
        <v>1</v>
      </c>
      <c r="BJ102" s="94">
        <f t="shared" si="29"/>
        <v>1</v>
      </c>
      <c r="BK102" s="94">
        <f t="shared" ref="BK102:BK120" si="30">+IF(X126=0,1,IF(X126=$AQ5,0,1))</f>
        <v>1</v>
      </c>
      <c r="BL102" s="94">
        <f t="shared" ref="BL102:BL120" si="31">+IF(Y126=0,1,IF(Y126=$AQ5,0,1))</f>
        <v>1</v>
      </c>
      <c r="BM102" s="94">
        <f t="shared" ref="BM102:BM120" si="32">+IF(Z126=0,1,IF(Z126=$AQ5,0,1))</f>
        <v>1</v>
      </c>
      <c r="BN102" s="94">
        <f t="shared" ref="BN102:BO117" si="33">+IF(AA126=0,1,IF(AA126=$AQ5,0,1))</f>
        <v>1</v>
      </c>
      <c r="BO102" s="94">
        <f t="shared" si="33"/>
        <v>1</v>
      </c>
      <c r="BP102" s="94">
        <f t="shared" ref="BP102:BP120" si="34">+IF(AC126=0,1,IF(AC126=$AQ5,0,1))</f>
        <v>1</v>
      </c>
      <c r="BQ102" s="94">
        <f t="shared" ref="BQ102:BQ120" si="35">+IF(AD126=0,1,IF(AD126=$AQ5,0,1))</f>
        <v>0</v>
      </c>
      <c r="BR102" s="94">
        <f t="shared" ref="BR102:BR120" si="36">+IF(AE126=0,1,IF(AE126=$AQ5,0,1))</f>
        <v>0</v>
      </c>
      <c r="BS102" s="94">
        <f t="shared" ref="BS102:BT117" si="37">+IF(AF126=0,1,IF(AF126=$AQ5,0,1))</f>
        <v>0</v>
      </c>
      <c r="BT102" s="94">
        <f t="shared" si="37"/>
        <v>0</v>
      </c>
      <c r="BU102" s="94">
        <f t="shared" ref="BU102:BU120" si="38">+IF(AH126=0,1,IF(AH126=$AQ5,0,1))</f>
        <v>0</v>
      </c>
      <c r="BV102" s="94">
        <f t="shared" ref="BV102:BV120" si="39">+IF(AI126=0,1,IF(AI126=$AQ5,0,1))</f>
        <v>0</v>
      </c>
      <c r="BW102" s="94">
        <f t="shared" ref="BW102:BW120" si="40">+IF(AJ126=0,1,IF(AJ126=$AQ5,0,1))</f>
        <v>0</v>
      </c>
      <c r="BX102" s="94">
        <f t="shared" ref="BX102:BY117" si="41">+IF(AK126=0,1,IF(AK126=$AQ5,0,1))</f>
        <v>0</v>
      </c>
      <c r="BY102" s="94">
        <f t="shared" si="41"/>
        <v>0</v>
      </c>
      <c r="BZ102" s="94">
        <f t="shared" ref="BZ102:BZ120" si="42">+IF(AM126=0,1,IF(AM126=$AQ5,0,1))</f>
        <v>0</v>
      </c>
      <c r="CA102" s="94">
        <f t="shared" ref="CA102:CA120" si="43">+IF(AN126=0,1,IF(AN126=$AQ5,0,1))</f>
        <v>0</v>
      </c>
      <c r="CB102" s="94">
        <f t="shared" ref="CB102:CB120" si="44">+IF(AO126=0,1,IF(AO126=$AQ5,0,1))</f>
        <v>0</v>
      </c>
      <c r="CC102" s="94">
        <f t="shared" ref="CC102:CC120" si="45">+IF(AP126=0,1,IF(AP126=$AQ5,0,1))</f>
        <v>0</v>
      </c>
    </row>
    <row r="103" spans="1:81" x14ac:dyDescent="0.25">
      <c r="A103" t="str">
        <f t="shared" ref="A103:B103" si="46">+A78</f>
        <v>Impianti 1</v>
      </c>
      <c r="B103" t="str">
        <f t="shared" si="46"/>
        <v>Impianti e Macchinari</v>
      </c>
      <c r="C103" s="87">
        <v>0.5</v>
      </c>
      <c r="G103" s="86">
        <f t="shared" ref="G103:G120" si="47">+(G6*$C103)/12</f>
        <v>4166.666666666667</v>
      </c>
      <c r="H103" s="86">
        <f>+((SUM($G6:H6)*$C103)/12)*AT103</f>
        <v>4166.666666666667</v>
      </c>
      <c r="I103" s="86">
        <f>+((SUM($G6:I6)*$C103)/12)*AU103</f>
        <v>4166.666666666667</v>
      </c>
      <c r="J103" s="86">
        <f>+((SUM($G6:J6)*$C103)/12)*AV103</f>
        <v>4166.666666666667</v>
      </c>
      <c r="K103" s="86">
        <f>+((SUM($G6:K6)*$C103)/12)*AW103</f>
        <v>4166.666666666667</v>
      </c>
      <c r="L103" s="86">
        <f>+((SUM($G6:L6)*$C103)/12)*AX103</f>
        <v>4166.666666666667</v>
      </c>
      <c r="M103" s="86">
        <f>+((SUM($G6:M6)*$C103)/12)*AY103</f>
        <v>4166.666666666667</v>
      </c>
      <c r="N103" s="86">
        <f>+((SUM($G6:N6)*$C103)/12)*AZ103</f>
        <v>4166.666666666667</v>
      </c>
      <c r="O103" s="86">
        <f>+((SUM($G6:O6)*$C103)/12)*BA103</f>
        <v>4166.666666666667</v>
      </c>
      <c r="P103" s="86">
        <f>+((SUM($G6:P6)*$C103)/12)*BB103</f>
        <v>4166.666666666667</v>
      </c>
      <c r="Q103" s="86">
        <f>+((SUM($G6:Q6)*$C103)/12)*BC103</f>
        <v>4166.666666666667</v>
      </c>
      <c r="R103" s="86">
        <f>+((SUM($G6:R6)*$C103)/12)*BD103</f>
        <v>4166.666666666667</v>
      </c>
      <c r="S103" s="86">
        <f>+((SUM($G6:S6)*$C103)/12)*BE103</f>
        <v>4166.666666666667</v>
      </c>
      <c r="T103" s="86">
        <f>+((SUM($G6:T6)*$C103)/12)*BF103</f>
        <v>4166.666666666667</v>
      </c>
      <c r="U103" s="86">
        <f>+((SUM($G6:U6)*$C103)/12)*BG103</f>
        <v>4166.666666666667</v>
      </c>
      <c r="V103" s="86">
        <f>+((SUM($G6:V6)*$C103)/12)*BH103</f>
        <v>4166.666666666667</v>
      </c>
      <c r="W103" s="86">
        <f>+((SUM($G6:W6)*$C103)/12)*BI103</f>
        <v>4166.666666666667</v>
      </c>
      <c r="X103" s="86">
        <f>+((SUM($G6:X6)*$C103)/12)*BJ103</f>
        <v>4166.666666666667</v>
      </c>
      <c r="Y103" s="86">
        <f>+((SUM($G6:Y6)*$C103)/12)*BK103</f>
        <v>4166.666666666667</v>
      </c>
      <c r="Z103" s="86">
        <f>+((SUM($G6:Z6)*$C103)/12)*BL103</f>
        <v>4166.666666666667</v>
      </c>
      <c r="AA103" s="86">
        <f>+((SUM($G6:AA6)*$C103)/12)*BM103</f>
        <v>4166.666666666667</v>
      </c>
      <c r="AB103" s="86">
        <f>+((SUM($G6:AB6)*$C103)/12)*BN103</f>
        <v>4166.666666666667</v>
      </c>
      <c r="AC103" s="86">
        <f>+((SUM($G6:AC6)*$C103)/12)*BO103</f>
        <v>4166.666666666667</v>
      </c>
      <c r="AD103" s="86">
        <f>+((SUM($G6:AD6)*$C103)/12)*BP103</f>
        <v>4166.666666666667</v>
      </c>
      <c r="AE103" s="86">
        <f>+((SUM($G6:AE6)*$C103)/12)*BQ103</f>
        <v>0</v>
      </c>
      <c r="AF103" s="86">
        <f>+((SUM($G6:AF6)*$C103)/12)*BR103</f>
        <v>0</v>
      </c>
      <c r="AG103" s="86">
        <f>+((SUM($G6:AG6)*$C103)/12)*BS103</f>
        <v>0</v>
      </c>
      <c r="AH103" s="86">
        <f>+((SUM($G6:AH6)*$C103)/12)*BT103</f>
        <v>0</v>
      </c>
      <c r="AI103" s="86">
        <f>+((SUM($G6:AI6)*$C103)/12)*BU103</f>
        <v>0</v>
      </c>
      <c r="AJ103" s="86">
        <f>+((SUM($G6:AJ6)*$C103)/12)*BV103</f>
        <v>0</v>
      </c>
      <c r="AK103" s="86">
        <f>+((SUM($G6:AK6)*$C103)/12)*BW103</f>
        <v>0</v>
      </c>
      <c r="AL103" s="86">
        <f>+((SUM($G6:AL6)*$C103)/12)*BX103</f>
        <v>0</v>
      </c>
      <c r="AM103" s="86">
        <f>+((SUM($G6:AM6)*$C103)/12)*BY103</f>
        <v>0</v>
      </c>
      <c r="AN103" s="86">
        <f>+((SUM($G6:AN6)*$C103)/12)*BZ103</f>
        <v>0</v>
      </c>
      <c r="AO103" s="86">
        <f>+((SUM($G6:AO6)*$C103)/12)*CA103</f>
        <v>0</v>
      </c>
      <c r="AP103" s="86">
        <f>+((SUM($G6:AP6)*$C103)/12)*CB103</f>
        <v>0</v>
      </c>
      <c r="AT103" s="94">
        <v>1</v>
      </c>
      <c r="AU103" s="94">
        <f t="shared" ref="AU103:AU120" si="48">+IF(H127=0,1,IF(H127=$AQ6,0,1))</f>
        <v>1</v>
      </c>
      <c r="AV103" s="94">
        <f t="shared" si="20"/>
        <v>1</v>
      </c>
      <c r="AW103" s="94">
        <f t="shared" si="20"/>
        <v>1</v>
      </c>
      <c r="AX103" s="94">
        <f t="shared" si="20"/>
        <v>1</v>
      </c>
      <c r="AY103" s="94">
        <f t="shared" si="20"/>
        <v>1</v>
      </c>
      <c r="AZ103" s="94">
        <f t="shared" si="21"/>
        <v>1</v>
      </c>
      <c r="BA103" s="94">
        <f t="shared" si="22"/>
        <v>1</v>
      </c>
      <c r="BB103" s="94">
        <f t="shared" si="23"/>
        <v>1</v>
      </c>
      <c r="BC103" s="94">
        <f t="shared" si="24"/>
        <v>1</v>
      </c>
      <c r="BD103" s="94">
        <f t="shared" si="25"/>
        <v>1</v>
      </c>
      <c r="BE103" s="94">
        <f t="shared" si="25"/>
        <v>1</v>
      </c>
      <c r="BF103" s="94">
        <f t="shared" si="26"/>
        <v>1</v>
      </c>
      <c r="BG103" s="94">
        <f t="shared" si="27"/>
        <v>1</v>
      </c>
      <c r="BH103" s="94">
        <f t="shared" si="28"/>
        <v>1</v>
      </c>
      <c r="BI103" s="94">
        <f t="shared" si="29"/>
        <v>1</v>
      </c>
      <c r="BJ103" s="94">
        <f t="shared" si="29"/>
        <v>1</v>
      </c>
      <c r="BK103" s="94">
        <f t="shared" si="30"/>
        <v>1</v>
      </c>
      <c r="BL103" s="94">
        <f t="shared" si="31"/>
        <v>1</v>
      </c>
      <c r="BM103" s="94">
        <f t="shared" si="32"/>
        <v>1</v>
      </c>
      <c r="BN103" s="94">
        <f t="shared" si="33"/>
        <v>1</v>
      </c>
      <c r="BO103" s="94">
        <f t="shared" si="33"/>
        <v>1</v>
      </c>
      <c r="BP103" s="94">
        <f t="shared" si="34"/>
        <v>1</v>
      </c>
      <c r="BQ103" s="94">
        <f t="shared" si="35"/>
        <v>0</v>
      </c>
      <c r="BR103" s="94">
        <f t="shared" si="36"/>
        <v>0</v>
      </c>
      <c r="BS103" s="94">
        <f t="shared" si="37"/>
        <v>0</v>
      </c>
      <c r="BT103" s="94">
        <f t="shared" si="37"/>
        <v>0</v>
      </c>
      <c r="BU103" s="94">
        <f t="shared" si="38"/>
        <v>0</v>
      </c>
      <c r="BV103" s="94">
        <f t="shared" si="39"/>
        <v>0</v>
      </c>
      <c r="BW103" s="94">
        <f t="shared" si="40"/>
        <v>0</v>
      </c>
      <c r="BX103" s="94">
        <f t="shared" si="41"/>
        <v>0</v>
      </c>
      <c r="BY103" s="94">
        <f t="shared" si="41"/>
        <v>0</v>
      </c>
      <c r="BZ103" s="94">
        <f t="shared" si="42"/>
        <v>0</v>
      </c>
      <c r="CA103" s="94">
        <f t="shared" si="43"/>
        <v>0</v>
      </c>
      <c r="CB103" s="94">
        <f t="shared" si="44"/>
        <v>0</v>
      </c>
      <c r="CC103" s="94">
        <f t="shared" si="45"/>
        <v>0</v>
      </c>
    </row>
    <row r="104" spans="1:81" x14ac:dyDescent="0.25">
      <c r="A104" t="str">
        <f t="shared" ref="A104:B104" si="49">+A79</f>
        <v>Attrezzature 1</v>
      </c>
      <c r="B104" t="str">
        <f t="shared" si="49"/>
        <v>Attrezzature industriali e commerciali</v>
      </c>
      <c r="C104" s="87">
        <v>0.2</v>
      </c>
      <c r="G104" s="86">
        <f t="shared" si="47"/>
        <v>833.33333333333337</v>
      </c>
      <c r="H104" s="86">
        <f>+((SUM($G7:H7)*$C104)/12)*AT104</f>
        <v>833.33333333333337</v>
      </c>
      <c r="I104" s="86">
        <f>+((SUM($G7:I7)*$C104)/12)*AU104</f>
        <v>833.33333333333337</v>
      </c>
      <c r="J104" s="86">
        <f>+((SUM($G7:J7)*$C104)/12)*AV104</f>
        <v>833.33333333333337</v>
      </c>
      <c r="K104" s="86">
        <f>+((SUM($G7:K7)*$C104)/12)*AW104</f>
        <v>833.33333333333337</v>
      </c>
      <c r="L104" s="86">
        <f>+((SUM($G7:L7)*$C104)/12)*AX104</f>
        <v>833.33333333333337</v>
      </c>
      <c r="M104" s="86">
        <f>+((SUM($G7:M7)*$C104)/12)*AY104</f>
        <v>833.33333333333337</v>
      </c>
      <c r="N104" s="86">
        <f>+((SUM($G7:N7)*$C104)/12)*AZ104</f>
        <v>833.33333333333337</v>
      </c>
      <c r="O104" s="86">
        <f>+((SUM($G7:O7)*$C104)/12)*BA104</f>
        <v>833.33333333333337</v>
      </c>
      <c r="P104" s="86">
        <f>+((SUM($G7:P7)*$C104)/12)*BB104</f>
        <v>833.33333333333337</v>
      </c>
      <c r="Q104" s="86">
        <f>+((SUM($G7:Q7)*$C104)/12)*BC104</f>
        <v>833.33333333333337</v>
      </c>
      <c r="R104" s="86">
        <f>+((SUM($G7:R7)*$C104)/12)*BD104</f>
        <v>833.33333333333337</v>
      </c>
      <c r="S104" s="86">
        <f>+((SUM($G7:S7)*$C104)/12)*BE104</f>
        <v>833.33333333333337</v>
      </c>
      <c r="T104" s="86">
        <f>+((SUM($G7:T7)*$C104)/12)*BF104</f>
        <v>833.33333333333337</v>
      </c>
      <c r="U104" s="86">
        <f>+((SUM($G7:U7)*$C104)/12)*BG104</f>
        <v>833.33333333333337</v>
      </c>
      <c r="V104" s="86">
        <f>+((SUM($G7:V7)*$C104)/12)*BH104</f>
        <v>833.33333333333337</v>
      </c>
      <c r="W104" s="86">
        <f>+((SUM($G7:W7)*$C104)/12)*BI104</f>
        <v>833.33333333333337</v>
      </c>
      <c r="X104" s="86">
        <f>+((SUM($G7:X7)*$C104)/12)*BJ104</f>
        <v>833.33333333333337</v>
      </c>
      <c r="Y104" s="86">
        <f>+((SUM($G7:Y7)*$C104)/12)*BK104</f>
        <v>833.33333333333337</v>
      </c>
      <c r="Z104" s="86">
        <f>+((SUM($G7:Z7)*$C104)/12)*BL104</f>
        <v>833.33333333333337</v>
      </c>
      <c r="AA104" s="86">
        <f>+((SUM($G7:AA7)*$C104)/12)*BM104</f>
        <v>833.33333333333337</v>
      </c>
      <c r="AB104" s="86">
        <f>+((SUM($G7:AB7)*$C104)/12)*BN104</f>
        <v>833.33333333333337</v>
      </c>
      <c r="AC104" s="86">
        <f>+((SUM($G7:AC7)*$C104)/12)*BO104</f>
        <v>833.33333333333337</v>
      </c>
      <c r="AD104" s="86">
        <f>+((SUM($G7:AD7)*$C104)/12)*BP104</f>
        <v>833.33333333333337</v>
      </c>
      <c r="AE104" s="86">
        <f>+((SUM($G7:AE7)*$C104)/12)*BQ104</f>
        <v>833.33333333333337</v>
      </c>
      <c r="AF104" s="86">
        <f>+((SUM($G7:AF7)*$C104)/12)*BR104</f>
        <v>833.33333333333337</v>
      </c>
      <c r="AG104" s="86">
        <f>+((SUM($G7:AG7)*$C104)/12)*BS104</f>
        <v>833.33333333333337</v>
      </c>
      <c r="AH104" s="86">
        <f>+((SUM($G7:AH7)*$C104)/12)*BT104</f>
        <v>833.33333333333337</v>
      </c>
      <c r="AI104" s="86">
        <f>+((SUM($G7:AI7)*$C104)/12)*BU104</f>
        <v>833.33333333333337</v>
      </c>
      <c r="AJ104" s="86">
        <f>+((SUM($G7:AJ7)*$C104)/12)*BV104</f>
        <v>833.33333333333337</v>
      </c>
      <c r="AK104" s="86">
        <f>+((SUM($G7:AK7)*$C104)/12)*BW104</f>
        <v>833.33333333333337</v>
      </c>
      <c r="AL104" s="86">
        <f>+((SUM($G7:AL7)*$C104)/12)*BX104</f>
        <v>833.33333333333337</v>
      </c>
      <c r="AM104" s="86">
        <f>+((SUM($G7:AM7)*$C104)/12)*BY104</f>
        <v>833.33333333333337</v>
      </c>
      <c r="AN104" s="86">
        <f>+((SUM($G7:AN7)*$C104)/12)*BZ104</f>
        <v>833.33333333333337</v>
      </c>
      <c r="AO104" s="86">
        <f>+((SUM($G7:AO7)*$C104)/12)*CA104</f>
        <v>833.33333333333337</v>
      </c>
      <c r="AP104" s="86">
        <f>+((SUM($G7:AP7)*$C104)/12)*CB104</f>
        <v>833.33333333333337</v>
      </c>
      <c r="AT104" s="94">
        <v>1</v>
      </c>
      <c r="AU104" s="94">
        <f t="shared" si="48"/>
        <v>1</v>
      </c>
      <c r="AV104" s="94">
        <f t="shared" si="20"/>
        <v>1</v>
      </c>
      <c r="AW104" s="94">
        <f t="shared" si="20"/>
        <v>1</v>
      </c>
      <c r="AX104" s="94">
        <f t="shared" si="20"/>
        <v>1</v>
      </c>
      <c r="AY104" s="94">
        <f t="shared" si="20"/>
        <v>1</v>
      </c>
      <c r="AZ104" s="94">
        <f t="shared" si="21"/>
        <v>1</v>
      </c>
      <c r="BA104" s="94">
        <f t="shared" si="22"/>
        <v>1</v>
      </c>
      <c r="BB104" s="94">
        <f t="shared" si="23"/>
        <v>1</v>
      </c>
      <c r="BC104" s="94">
        <f t="shared" si="24"/>
        <v>1</v>
      </c>
      <c r="BD104" s="94">
        <f t="shared" si="25"/>
        <v>1</v>
      </c>
      <c r="BE104" s="94">
        <f t="shared" si="25"/>
        <v>1</v>
      </c>
      <c r="BF104" s="94">
        <f t="shared" si="26"/>
        <v>1</v>
      </c>
      <c r="BG104" s="94">
        <f t="shared" si="27"/>
        <v>1</v>
      </c>
      <c r="BH104" s="94">
        <f t="shared" si="28"/>
        <v>1</v>
      </c>
      <c r="BI104" s="94">
        <f t="shared" si="29"/>
        <v>1</v>
      </c>
      <c r="BJ104" s="94">
        <f t="shared" si="29"/>
        <v>1</v>
      </c>
      <c r="BK104" s="94">
        <f t="shared" si="30"/>
        <v>1</v>
      </c>
      <c r="BL104" s="94">
        <f t="shared" si="31"/>
        <v>1</v>
      </c>
      <c r="BM104" s="94">
        <f t="shared" si="32"/>
        <v>1</v>
      </c>
      <c r="BN104" s="94">
        <f t="shared" si="33"/>
        <v>1</v>
      </c>
      <c r="BO104" s="94">
        <f t="shared" si="33"/>
        <v>1</v>
      </c>
      <c r="BP104" s="94">
        <f t="shared" si="34"/>
        <v>1</v>
      </c>
      <c r="BQ104" s="94">
        <f t="shared" si="35"/>
        <v>1</v>
      </c>
      <c r="BR104" s="94">
        <f t="shared" si="36"/>
        <v>1</v>
      </c>
      <c r="BS104" s="94">
        <f t="shared" si="37"/>
        <v>1</v>
      </c>
      <c r="BT104" s="94">
        <f t="shared" si="37"/>
        <v>1</v>
      </c>
      <c r="BU104" s="94">
        <f t="shared" si="38"/>
        <v>1</v>
      </c>
      <c r="BV104" s="94">
        <f t="shared" si="39"/>
        <v>1</v>
      </c>
      <c r="BW104" s="94">
        <f t="shared" si="40"/>
        <v>1</v>
      </c>
      <c r="BX104" s="94">
        <f t="shared" si="41"/>
        <v>1</v>
      </c>
      <c r="BY104" s="94">
        <f t="shared" si="41"/>
        <v>1</v>
      </c>
      <c r="BZ104" s="94">
        <f t="shared" si="42"/>
        <v>1</v>
      </c>
      <c r="CA104" s="94">
        <f t="shared" si="43"/>
        <v>1</v>
      </c>
      <c r="CB104" s="94">
        <f t="shared" si="44"/>
        <v>1</v>
      </c>
      <c r="CC104" s="94">
        <f t="shared" si="45"/>
        <v>1</v>
      </c>
    </row>
    <row r="105" spans="1:81" x14ac:dyDescent="0.25">
      <c r="A105" t="str">
        <f t="shared" ref="A105:B105" si="50">+A80</f>
        <v>Costi Impianto 1</v>
      </c>
      <c r="B105" t="str">
        <f t="shared" si="50"/>
        <v>Costi d'impianto e ampliamento</v>
      </c>
      <c r="C105" s="87">
        <v>0.2</v>
      </c>
      <c r="G105" s="86">
        <f t="shared" si="47"/>
        <v>0</v>
      </c>
      <c r="H105" s="86">
        <f>+((SUM($G8:H8)*$C105)/12)*AT105</f>
        <v>50</v>
      </c>
      <c r="I105" s="86">
        <f>+((SUM($G8:I8)*$C105)/12)*AU105</f>
        <v>50</v>
      </c>
      <c r="J105" s="86">
        <f>+((SUM($G8:J8)*$C105)/12)*AV105</f>
        <v>50</v>
      </c>
      <c r="K105" s="86">
        <f>+((SUM($G8:K8)*$C105)/12)*AW105</f>
        <v>50</v>
      </c>
      <c r="L105" s="86">
        <f>+((SUM($G8:L8)*$C105)/12)*AX105</f>
        <v>50</v>
      </c>
      <c r="M105" s="86">
        <f>+((SUM($G8:M8)*$C105)/12)*AY105</f>
        <v>50</v>
      </c>
      <c r="N105" s="86">
        <f>+((SUM($G8:N8)*$C105)/12)*AZ105</f>
        <v>50</v>
      </c>
      <c r="O105" s="86">
        <f>+((SUM($G8:O8)*$C105)/12)*BA105</f>
        <v>50</v>
      </c>
      <c r="P105" s="86">
        <f>+((SUM($G8:P8)*$C105)/12)*BB105</f>
        <v>50</v>
      </c>
      <c r="Q105" s="86">
        <f>+((SUM($G8:Q8)*$C105)/12)*BC105</f>
        <v>50</v>
      </c>
      <c r="R105" s="86">
        <f>+((SUM($G8:R8)*$C105)/12)*BD105</f>
        <v>50</v>
      </c>
      <c r="S105" s="86">
        <f>+((SUM($G8:S8)*$C105)/12)*BE105</f>
        <v>50</v>
      </c>
      <c r="T105" s="86">
        <f>+((SUM($G8:T8)*$C105)/12)*BF105</f>
        <v>50</v>
      </c>
      <c r="U105" s="86">
        <f>+((SUM($G8:U8)*$C105)/12)*BG105</f>
        <v>50</v>
      </c>
      <c r="V105" s="86">
        <f>+((SUM($G8:V8)*$C105)/12)*BH105</f>
        <v>50</v>
      </c>
      <c r="W105" s="86">
        <f>+((SUM($G8:W8)*$C105)/12)*BI105</f>
        <v>50</v>
      </c>
      <c r="X105" s="86">
        <f>+((SUM($G8:X8)*$C105)/12)*BJ105</f>
        <v>50</v>
      </c>
      <c r="Y105" s="86">
        <f>+((SUM($G8:Y8)*$C105)/12)*BK105</f>
        <v>50</v>
      </c>
      <c r="Z105" s="86">
        <f>+((SUM($G8:Z8)*$C105)/12)*BL105</f>
        <v>50</v>
      </c>
      <c r="AA105" s="86">
        <f>+((SUM($G8:AA8)*$C105)/12)*BM105</f>
        <v>50</v>
      </c>
      <c r="AB105" s="86">
        <f>+((SUM($G8:AB8)*$C105)/12)*BN105</f>
        <v>50</v>
      </c>
      <c r="AC105" s="86">
        <f>+((SUM($G8:AC8)*$C105)/12)*BO105</f>
        <v>50</v>
      </c>
      <c r="AD105" s="86">
        <f>+((SUM($G8:AD8)*$C105)/12)*BP105</f>
        <v>50</v>
      </c>
      <c r="AE105" s="86">
        <f>+((SUM($G8:AE8)*$C105)/12)*BQ105</f>
        <v>50</v>
      </c>
      <c r="AF105" s="86">
        <f>+((SUM($G8:AF8)*$C105)/12)*BR105</f>
        <v>50</v>
      </c>
      <c r="AG105" s="86">
        <f>+((SUM($G8:AG8)*$C105)/12)*BS105</f>
        <v>50</v>
      </c>
      <c r="AH105" s="86">
        <f>+((SUM($G8:AH8)*$C105)/12)*BT105</f>
        <v>50</v>
      </c>
      <c r="AI105" s="86">
        <f>+((SUM($G8:AI8)*$C105)/12)*BU105</f>
        <v>50</v>
      </c>
      <c r="AJ105" s="86">
        <f>+((SUM($G8:AJ8)*$C105)/12)*BV105</f>
        <v>50</v>
      </c>
      <c r="AK105" s="86">
        <f>+((SUM($G8:AK8)*$C105)/12)*BW105</f>
        <v>50</v>
      </c>
      <c r="AL105" s="86">
        <f>+((SUM($G8:AL8)*$C105)/12)*BX105</f>
        <v>50</v>
      </c>
      <c r="AM105" s="86">
        <f>+((SUM($G8:AM8)*$C105)/12)*BY105</f>
        <v>50</v>
      </c>
      <c r="AN105" s="86">
        <f>+((SUM($G8:AN8)*$C105)/12)*BZ105</f>
        <v>50</v>
      </c>
      <c r="AO105" s="86">
        <f>+((SUM($G8:AO8)*$C105)/12)*CA105</f>
        <v>50</v>
      </c>
      <c r="AP105" s="86">
        <f>+((SUM($G8:AP8)*$C105)/12)*CB105</f>
        <v>50</v>
      </c>
      <c r="AT105" s="94">
        <v>1</v>
      </c>
      <c r="AU105" s="94">
        <f t="shared" si="48"/>
        <v>1</v>
      </c>
      <c r="AV105" s="94">
        <f t="shared" si="20"/>
        <v>1</v>
      </c>
      <c r="AW105" s="94">
        <f t="shared" si="20"/>
        <v>1</v>
      </c>
      <c r="AX105" s="94">
        <f t="shared" si="20"/>
        <v>1</v>
      </c>
      <c r="AY105" s="94">
        <f t="shared" si="20"/>
        <v>1</v>
      </c>
      <c r="AZ105" s="94">
        <f t="shared" si="21"/>
        <v>1</v>
      </c>
      <c r="BA105" s="94">
        <f t="shared" si="22"/>
        <v>1</v>
      </c>
      <c r="BB105" s="94">
        <f t="shared" si="23"/>
        <v>1</v>
      </c>
      <c r="BC105" s="94">
        <f t="shared" si="24"/>
        <v>1</v>
      </c>
      <c r="BD105" s="94">
        <f t="shared" si="25"/>
        <v>1</v>
      </c>
      <c r="BE105" s="94">
        <f t="shared" si="25"/>
        <v>1</v>
      </c>
      <c r="BF105" s="94">
        <f t="shared" si="26"/>
        <v>1</v>
      </c>
      <c r="BG105" s="94">
        <f t="shared" si="27"/>
        <v>1</v>
      </c>
      <c r="BH105" s="94">
        <f t="shared" si="28"/>
        <v>1</v>
      </c>
      <c r="BI105" s="94">
        <f t="shared" si="29"/>
        <v>1</v>
      </c>
      <c r="BJ105" s="94">
        <f t="shared" si="29"/>
        <v>1</v>
      </c>
      <c r="BK105" s="94">
        <f t="shared" si="30"/>
        <v>1</v>
      </c>
      <c r="BL105" s="94">
        <f t="shared" si="31"/>
        <v>1</v>
      </c>
      <c r="BM105" s="94">
        <f t="shared" si="32"/>
        <v>1</v>
      </c>
      <c r="BN105" s="94">
        <f t="shared" si="33"/>
        <v>1</v>
      </c>
      <c r="BO105" s="94">
        <f t="shared" si="33"/>
        <v>1</v>
      </c>
      <c r="BP105" s="94">
        <f t="shared" si="34"/>
        <v>1</v>
      </c>
      <c r="BQ105" s="94">
        <f t="shared" si="35"/>
        <v>1</v>
      </c>
      <c r="BR105" s="94">
        <f t="shared" si="36"/>
        <v>1</v>
      </c>
      <c r="BS105" s="94">
        <f t="shared" si="37"/>
        <v>1</v>
      </c>
      <c r="BT105" s="94">
        <f t="shared" si="37"/>
        <v>1</v>
      </c>
      <c r="BU105" s="94">
        <f t="shared" si="38"/>
        <v>1</v>
      </c>
      <c r="BV105" s="94">
        <f t="shared" si="39"/>
        <v>1</v>
      </c>
      <c r="BW105" s="94">
        <f t="shared" si="40"/>
        <v>1</v>
      </c>
      <c r="BX105" s="94">
        <f t="shared" si="41"/>
        <v>1</v>
      </c>
      <c r="BY105" s="94">
        <f t="shared" si="41"/>
        <v>1</v>
      </c>
      <c r="BZ105" s="94">
        <f t="shared" si="42"/>
        <v>1</v>
      </c>
      <c r="CA105" s="94">
        <f t="shared" si="43"/>
        <v>1</v>
      </c>
      <c r="CB105" s="94">
        <f t="shared" si="44"/>
        <v>1</v>
      </c>
      <c r="CC105" s="94">
        <f t="shared" si="45"/>
        <v>1</v>
      </c>
    </row>
    <row r="106" spans="1:81" x14ac:dyDescent="0.25">
      <c r="A106" t="str">
        <f t="shared" ref="A106:B106" si="51">+A81</f>
        <v>Brevetti</v>
      </c>
      <c r="B106" t="str">
        <f t="shared" si="51"/>
        <v>Ricerca&amp; Sviluppo</v>
      </c>
      <c r="C106" s="87">
        <v>0.2</v>
      </c>
      <c r="G106" s="86">
        <f t="shared" si="47"/>
        <v>0</v>
      </c>
      <c r="H106" s="86">
        <f>+((SUM($G9:H9)*$C106)/12)*AT106</f>
        <v>0</v>
      </c>
      <c r="I106" s="86">
        <f>+((SUM($G9:I9)*$C106)/12)*AU106</f>
        <v>0</v>
      </c>
      <c r="J106" s="86">
        <f>+((SUM($G9:J9)*$C106)/12)*AV106</f>
        <v>0</v>
      </c>
      <c r="K106" s="86">
        <f>+((SUM($G9:K9)*$C106)/12)*AW106</f>
        <v>50</v>
      </c>
      <c r="L106" s="86">
        <f>+((SUM($G9:L9)*$C106)/12)*AX106</f>
        <v>50</v>
      </c>
      <c r="M106" s="86">
        <f>+((SUM($G9:M9)*$C106)/12)*AY106</f>
        <v>50</v>
      </c>
      <c r="N106" s="86">
        <f>+((SUM($G9:N9)*$C106)/12)*AZ106</f>
        <v>50</v>
      </c>
      <c r="O106" s="86">
        <f>+((SUM($G9:O9)*$C106)/12)*BA106</f>
        <v>50</v>
      </c>
      <c r="P106" s="86">
        <f>+((SUM($G9:P9)*$C106)/12)*BB106</f>
        <v>50</v>
      </c>
      <c r="Q106" s="86">
        <f>+((SUM($G9:Q9)*$C106)/12)*BC106</f>
        <v>50</v>
      </c>
      <c r="R106" s="86">
        <f>+((SUM($G9:R9)*$C106)/12)*BD106</f>
        <v>50</v>
      </c>
      <c r="S106" s="86">
        <f>+((SUM($G9:S9)*$C106)/12)*BE106</f>
        <v>50</v>
      </c>
      <c r="T106" s="86">
        <f>+((SUM($G9:T9)*$C106)/12)*BF106</f>
        <v>50</v>
      </c>
      <c r="U106" s="86">
        <f>+((SUM($G9:U9)*$C106)/12)*BG106</f>
        <v>50</v>
      </c>
      <c r="V106" s="86">
        <f>+((SUM($G9:V9)*$C106)/12)*BH106</f>
        <v>50</v>
      </c>
      <c r="W106" s="86">
        <f>+((SUM($G9:W9)*$C106)/12)*BI106</f>
        <v>50</v>
      </c>
      <c r="X106" s="86">
        <f>+((SUM($G9:X9)*$C106)/12)*BJ106</f>
        <v>50</v>
      </c>
      <c r="Y106" s="86">
        <f>+((SUM($G9:Y9)*$C106)/12)*BK106</f>
        <v>50</v>
      </c>
      <c r="Z106" s="86">
        <f>+((SUM($G9:Z9)*$C106)/12)*BL106</f>
        <v>50</v>
      </c>
      <c r="AA106" s="86">
        <f>+((SUM($G9:AA9)*$C106)/12)*BM106</f>
        <v>50</v>
      </c>
      <c r="AB106" s="86">
        <f>+((SUM($G9:AB9)*$C106)/12)*BN106</f>
        <v>50</v>
      </c>
      <c r="AC106" s="86">
        <f>+((SUM($G9:AC9)*$C106)/12)*BO106</f>
        <v>50</v>
      </c>
      <c r="AD106" s="86">
        <f>+((SUM($G9:AD9)*$C106)/12)*BP106</f>
        <v>50</v>
      </c>
      <c r="AE106" s="86">
        <f>+((SUM($G9:AE9)*$C106)/12)*BQ106</f>
        <v>50</v>
      </c>
      <c r="AF106" s="86">
        <f>+((SUM($G9:AF9)*$C106)/12)*BR106</f>
        <v>50</v>
      </c>
      <c r="AG106" s="86">
        <f>+((SUM($G9:AG9)*$C106)/12)*BS106</f>
        <v>50</v>
      </c>
      <c r="AH106" s="86">
        <f>+((SUM($G9:AH9)*$C106)/12)*BT106</f>
        <v>50</v>
      </c>
      <c r="AI106" s="86">
        <f>+((SUM($G9:AI9)*$C106)/12)*BU106</f>
        <v>50</v>
      </c>
      <c r="AJ106" s="86">
        <f>+((SUM($G9:AJ9)*$C106)/12)*BV106</f>
        <v>50</v>
      </c>
      <c r="AK106" s="86">
        <f>+((SUM($G9:AK9)*$C106)/12)*BW106</f>
        <v>50</v>
      </c>
      <c r="AL106" s="86">
        <f>+((SUM($G9:AL9)*$C106)/12)*BX106</f>
        <v>50</v>
      </c>
      <c r="AM106" s="86">
        <f>+((SUM($G9:AM9)*$C106)/12)*BY106</f>
        <v>50</v>
      </c>
      <c r="AN106" s="86">
        <f>+((SUM($G9:AN9)*$C106)/12)*BZ106</f>
        <v>50</v>
      </c>
      <c r="AO106" s="86">
        <f>+((SUM($G9:AO9)*$C106)/12)*CA106</f>
        <v>50</v>
      </c>
      <c r="AP106" s="86">
        <f>+((SUM($G9:AP9)*$C106)/12)*CB106</f>
        <v>50</v>
      </c>
      <c r="AT106" s="94">
        <v>1</v>
      </c>
      <c r="AU106" s="94">
        <f t="shared" si="48"/>
        <v>1</v>
      </c>
      <c r="AV106" s="94">
        <f t="shared" si="20"/>
        <v>1</v>
      </c>
      <c r="AW106" s="94">
        <f t="shared" si="20"/>
        <v>1</v>
      </c>
      <c r="AX106" s="94">
        <f t="shared" si="20"/>
        <v>1</v>
      </c>
      <c r="AY106" s="94">
        <f t="shared" si="20"/>
        <v>1</v>
      </c>
      <c r="AZ106" s="94">
        <f t="shared" si="21"/>
        <v>1</v>
      </c>
      <c r="BA106" s="94">
        <f t="shared" si="22"/>
        <v>1</v>
      </c>
      <c r="BB106" s="94">
        <f t="shared" si="23"/>
        <v>1</v>
      </c>
      <c r="BC106" s="94">
        <f t="shared" si="24"/>
        <v>1</v>
      </c>
      <c r="BD106" s="94">
        <f t="shared" si="25"/>
        <v>1</v>
      </c>
      <c r="BE106" s="94">
        <f t="shared" si="25"/>
        <v>1</v>
      </c>
      <c r="BF106" s="94">
        <f t="shared" si="26"/>
        <v>1</v>
      </c>
      <c r="BG106" s="94">
        <f t="shared" si="27"/>
        <v>1</v>
      </c>
      <c r="BH106" s="94">
        <f t="shared" si="28"/>
        <v>1</v>
      </c>
      <c r="BI106" s="94">
        <f t="shared" si="29"/>
        <v>1</v>
      </c>
      <c r="BJ106" s="94">
        <f t="shared" si="29"/>
        <v>1</v>
      </c>
      <c r="BK106" s="94">
        <f t="shared" si="30"/>
        <v>1</v>
      </c>
      <c r="BL106" s="94">
        <f t="shared" si="31"/>
        <v>1</v>
      </c>
      <c r="BM106" s="94">
        <f t="shared" si="32"/>
        <v>1</v>
      </c>
      <c r="BN106" s="94">
        <f t="shared" si="33"/>
        <v>1</v>
      </c>
      <c r="BO106" s="94">
        <f t="shared" si="33"/>
        <v>1</v>
      </c>
      <c r="BP106" s="94">
        <f t="shared" si="34"/>
        <v>1</v>
      </c>
      <c r="BQ106" s="94">
        <f t="shared" si="35"/>
        <v>1</v>
      </c>
      <c r="BR106" s="94">
        <f t="shared" si="36"/>
        <v>1</v>
      </c>
      <c r="BS106" s="94">
        <f t="shared" si="37"/>
        <v>1</v>
      </c>
      <c r="BT106" s="94">
        <f t="shared" si="37"/>
        <v>1</v>
      </c>
      <c r="BU106" s="94">
        <f t="shared" si="38"/>
        <v>1</v>
      </c>
      <c r="BV106" s="94">
        <f t="shared" si="39"/>
        <v>1</v>
      </c>
      <c r="BW106" s="94">
        <f t="shared" si="40"/>
        <v>1</v>
      </c>
      <c r="BX106" s="94">
        <f t="shared" si="41"/>
        <v>1</v>
      </c>
      <c r="BY106" s="94">
        <f t="shared" si="41"/>
        <v>1</v>
      </c>
      <c r="BZ106" s="94">
        <f t="shared" si="42"/>
        <v>1</v>
      </c>
      <c r="CA106" s="94">
        <f t="shared" si="43"/>
        <v>1</v>
      </c>
      <c r="CB106" s="94">
        <f t="shared" si="44"/>
        <v>1</v>
      </c>
      <c r="CC106" s="94">
        <f t="shared" si="45"/>
        <v>1</v>
      </c>
    </row>
    <row r="107" spans="1:81" x14ac:dyDescent="0.25">
      <c r="A107" t="str">
        <f t="shared" ref="A107:B107" si="52">+A82</f>
        <v>Pubblicità</v>
      </c>
      <c r="B107" t="str">
        <f t="shared" si="52"/>
        <v>Altre immobilizzazioni immateriali</v>
      </c>
      <c r="C107" s="87">
        <v>0.2</v>
      </c>
      <c r="G107" s="86">
        <f t="shared" si="47"/>
        <v>0</v>
      </c>
      <c r="H107" s="86">
        <f>+((SUM($G10:H10)*$C107)/12)*AT107</f>
        <v>33.333333333333336</v>
      </c>
      <c r="I107" s="86">
        <f>+((SUM($G10:I10)*$C107)/12)*AU107</f>
        <v>33.333333333333336</v>
      </c>
      <c r="J107" s="86">
        <f>+((SUM($G10:J10)*$C107)/12)*AV107</f>
        <v>33.333333333333336</v>
      </c>
      <c r="K107" s="86">
        <f>+((SUM($G10:K10)*$C107)/12)*AW107</f>
        <v>33.333333333333336</v>
      </c>
      <c r="L107" s="86">
        <f>+((SUM($G10:L10)*$C107)/12)*AX107</f>
        <v>33.333333333333336</v>
      </c>
      <c r="M107" s="86">
        <f>+((SUM($G10:M10)*$C107)/12)*AY107</f>
        <v>33.333333333333336</v>
      </c>
      <c r="N107" s="86">
        <f>+((SUM($G10:N10)*$C107)/12)*AZ107</f>
        <v>33.333333333333336</v>
      </c>
      <c r="O107" s="86">
        <f>+((SUM($G10:O10)*$C107)/12)*BA107</f>
        <v>33.333333333333336</v>
      </c>
      <c r="P107" s="86">
        <f>+((SUM($G10:P10)*$C107)/12)*BB107</f>
        <v>33.333333333333336</v>
      </c>
      <c r="Q107" s="86">
        <f>+((SUM($G10:Q10)*$C107)/12)*BC107</f>
        <v>33.333333333333336</v>
      </c>
      <c r="R107" s="86">
        <f>+((SUM($G10:R10)*$C107)/12)*BD107</f>
        <v>33.333333333333336</v>
      </c>
      <c r="S107" s="86">
        <f>+((SUM($G10:S10)*$C107)/12)*BE107</f>
        <v>33.333333333333336</v>
      </c>
      <c r="T107" s="86">
        <f>+((SUM($G10:T10)*$C107)/12)*BF107</f>
        <v>33.333333333333336</v>
      </c>
      <c r="U107" s="86">
        <f>+((SUM($G10:U10)*$C107)/12)*BG107</f>
        <v>33.333333333333336</v>
      </c>
      <c r="V107" s="86">
        <f>+((SUM($G10:V10)*$C107)/12)*BH107</f>
        <v>33.333333333333336</v>
      </c>
      <c r="W107" s="86">
        <f>+((SUM($G10:W10)*$C107)/12)*BI107</f>
        <v>33.333333333333336</v>
      </c>
      <c r="X107" s="86">
        <f>+((SUM($G10:X10)*$C107)/12)*BJ107</f>
        <v>33.333333333333336</v>
      </c>
      <c r="Y107" s="86">
        <f>+((SUM($G10:Y10)*$C107)/12)*BK107</f>
        <v>33.333333333333336</v>
      </c>
      <c r="Z107" s="86">
        <f>+((SUM($G10:Z10)*$C107)/12)*BL107</f>
        <v>33.333333333333336</v>
      </c>
      <c r="AA107" s="86">
        <f>+((SUM($G10:AA10)*$C107)/12)*BM107</f>
        <v>33.333333333333336</v>
      </c>
      <c r="AB107" s="86">
        <f>+((SUM($G10:AB10)*$C107)/12)*BN107</f>
        <v>33.333333333333336</v>
      </c>
      <c r="AC107" s="86">
        <f>+((SUM($G10:AC10)*$C107)/12)*BO107</f>
        <v>33.333333333333336</v>
      </c>
      <c r="AD107" s="86">
        <f>+((SUM($G10:AD10)*$C107)/12)*BP107</f>
        <v>33.333333333333336</v>
      </c>
      <c r="AE107" s="86">
        <f>+((SUM($G10:AE10)*$C107)/12)*BQ107</f>
        <v>33.333333333333336</v>
      </c>
      <c r="AF107" s="86">
        <f>+((SUM($G10:AF10)*$C107)/12)*BR107</f>
        <v>33.333333333333336</v>
      </c>
      <c r="AG107" s="86">
        <f>+((SUM($G10:AG10)*$C107)/12)*BS107</f>
        <v>33.333333333333336</v>
      </c>
      <c r="AH107" s="86">
        <f>+((SUM($G10:AH10)*$C107)/12)*BT107</f>
        <v>33.333333333333336</v>
      </c>
      <c r="AI107" s="86">
        <f>+((SUM($G10:AI10)*$C107)/12)*BU107</f>
        <v>33.333333333333336</v>
      </c>
      <c r="AJ107" s="86">
        <f>+((SUM($G10:AJ10)*$C107)/12)*BV107</f>
        <v>33.333333333333336</v>
      </c>
      <c r="AK107" s="86">
        <f>+((SUM($G10:AK10)*$C107)/12)*BW107</f>
        <v>33.333333333333336</v>
      </c>
      <c r="AL107" s="86">
        <f>+((SUM($G10:AL10)*$C107)/12)*BX107</f>
        <v>33.333333333333336</v>
      </c>
      <c r="AM107" s="86">
        <f>+((SUM($G10:AM10)*$C107)/12)*BY107</f>
        <v>33.333333333333336</v>
      </c>
      <c r="AN107" s="86">
        <f>+((SUM($G10:AN10)*$C107)/12)*BZ107</f>
        <v>33.333333333333336</v>
      </c>
      <c r="AO107" s="86">
        <f>+((SUM($G10:AO10)*$C107)/12)*CA107</f>
        <v>33.333333333333336</v>
      </c>
      <c r="AP107" s="86">
        <f>+((SUM($G10:AP10)*$C107)/12)*CB107</f>
        <v>33.333333333333336</v>
      </c>
      <c r="AT107" s="94">
        <v>1</v>
      </c>
      <c r="AU107" s="94">
        <f t="shared" si="48"/>
        <v>1</v>
      </c>
      <c r="AV107" s="94">
        <f t="shared" si="20"/>
        <v>1</v>
      </c>
      <c r="AW107" s="94">
        <f t="shared" si="20"/>
        <v>1</v>
      </c>
      <c r="AX107" s="94">
        <f t="shared" si="20"/>
        <v>1</v>
      </c>
      <c r="AY107" s="94">
        <f t="shared" si="20"/>
        <v>1</v>
      </c>
      <c r="AZ107" s="94">
        <f t="shared" si="21"/>
        <v>1</v>
      </c>
      <c r="BA107" s="94">
        <f t="shared" si="22"/>
        <v>1</v>
      </c>
      <c r="BB107" s="94">
        <f t="shared" si="23"/>
        <v>1</v>
      </c>
      <c r="BC107" s="94">
        <f t="shared" si="24"/>
        <v>1</v>
      </c>
      <c r="BD107" s="94">
        <f t="shared" si="25"/>
        <v>1</v>
      </c>
      <c r="BE107" s="94">
        <f t="shared" si="25"/>
        <v>1</v>
      </c>
      <c r="BF107" s="94">
        <f t="shared" si="26"/>
        <v>1</v>
      </c>
      <c r="BG107" s="94">
        <f t="shared" si="27"/>
        <v>1</v>
      </c>
      <c r="BH107" s="94">
        <f t="shared" si="28"/>
        <v>1</v>
      </c>
      <c r="BI107" s="94">
        <f t="shared" si="29"/>
        <v>1</v>
      </c>
      <c r="BJ107" s="94">
        <f t="shared" si="29"/>
        <v>1</v>
      </c>
      <c r="BK107" s="94">
        <f t="shared" si="30"/>
        <v>1</v>
      </c>
      <c r="BL107" s="94">
        <f t="shared" si="31"/>
        <v>1</v>
      </c>
      <c r="BM107" s="94">
        <f t="shared" si="32"/>
        <v>1</v>
      </c>
      <c r="BN107" s="94">
        <f t="shared" si="33"/>
        <v>1</v>
      </c>
      <c r="BO107" s="94">
        <f t="shared" si="33"/>
        <v>1</v>
      </c>
      <c r="BP107" s="94">
        <f t="shared" si="34"/>
        <v>1</v>
      </c>
      <c r="BQ107" s="94">
        <f t="shared" si="35"/>
        <v>1</v>
      </c>
      <c r="BR107" s="94">
        <f t="shared" si="36"/>
        <v>1</v>
      </c>
      <c r="BS107" s="94">
        <f t="shared" si="37"/>
        <v>1</v>
      </c>
      <c r="BT107" s="94">
        <f t="shared" si="37"/>
        <v>1</v>
      </c>
      <c r="BU107" s="94">
        <f t="shared" si="38"/>
        <v>1</v>
      </c>
      <c r="BV107" s="94">
        <f t="shared" si="39"/>
        <v>1</v>
      </c>
      <c r="BW107" s="94">
        <f t="shared" si="40"/>
        <v>1</v>
      </c>
      <c r="BX107" s="94">
        <f t="shared" si="41"/>
        <v>1</v>
      </c>
      <c r="BY107" s="94">
        <f t="shared" si="41"/>
        <v>1</v>
      </c>
      <c r="BZ107" s="94">
        <f t="shared" si="42"/>
        <v>1</v>
      </c>
      <c r="CA107" s="94">
        <f t="shared" si="43"/>
        <v>1</v>
      </c>
      <c r="CB107" s="94">
        <f t="shared" si="44"/>
        <v>1</v>
      </c>
      <c r="CC107" s="94">
        <f t="shared" si="45"/>
        <v>1</v>
      </c>
    </row>
    <row r="108" spans="1:81" x14ac:dyDescent="0.25">
      <c r="A108" t="str">
        <f t="shared" ref="A108:B108" si="53">+A83</f>
        <v>Fabbricato 2</v>
      </c>
      <c r="B108" t="str">
        <f t="shared" si="53"/>
        <v>Fabbricati</v>
      </c>
      <c r="C108" s="87">
        <v>0.2</v>
      </c>
      <c r="G108" s="86">
        <f t="shared" si="47"/>
        <v>0</v>
      </c>
      <c r="H108" s="86">
        <f>+((SUM($G11:H11)*$C108)/12)*AT108</f>
        <v>0</v>
      </c>
      <c r="I108" s="86">
        <f>+((SUM($G11:I11)*$C108)/12)*AU108</f>
        <v>33.333333333333336</v>
      </c>
      <c r="J108" s="86">
        <f>+((SUM($G11:J11)*$C108)/12)*AV108</f>
        <v>33.333333333333336</v>
      </c>
      <c r="K108" s="86">
        <f>+((SUM($G11:K11)*$C108)/12)*AW108</f>
        <v>33.333333333333336</v>
      </c>
      <c r="L108" s="86">
        <f>+((SUM($G11:L11)*$C108)/12)*AX108</f>
        <v>33.333333333333336</v>
      </c>
      <c r="M108" s="86">
        <f>+((SUM($G11:M11)*$C108)/12)*AY108</f>
        <v>33.333333333333336</v>
      </c>
      <c r="N108" s="86">
        <f>+((SUM($G11:N11)*$C108)/12)*AZ108</f>
        <v>33.333333333333336</v>
      </c>
      <c r="O108" s="86">
        <f>+((SUM($G11:O11)*$C108)/12)*BA108</f>
        <v>33.333333333333336</v>
      </c>
      <c r="P108" s="86">
        <f>+((SUM($G11:P11)*$C108)/12)*BB108</f>
        <v>33.333333333333336</v>
      </c>
      <c r="Q108" s="86">
        <f>+((SUM($G11:Q11)*$C108)/12)*BC108</f>
        <v>33.333333333333336</v>
      </c>
      <c r="R108" s="86">
        <f>+((SUM($G11:R11)*$C108)/12)*BD108</f>
        <v>33.333333333333336</v>
      </c>
      <c r="S108" s="86">
        <f>+((SUM($G11:S11)*$C108)/12)*BE108</f>
        <v>33.333333333333336</v>
      </c>
      <c r="T108" s="86">
        <f>+((SUM($G11:T11)*$C108)/12)*BF108</f>
        <v>33.333333333333336</v>
      </c>
      <c r="U108" s="86">
        <f>+((SUM($G11:U11)*$C108)/12)*BG108</f>
        <v>33.333333333333336</v>
      </c>
      <c r="V108" s="86">
        <f>+((SUM($G11:V11)*$C108)/12)*BH108</f>
        <v>33.333333333333336</v>
      </c>
      <c r="W108" s="86">
        <f>+((SUM($G11:W11)*$C108)/12)*BI108</f>
        <v>33.333333333333336</v>
      </c>
      <c r="X108" s="86">
        <f>+((SUM($G11:X11)*$C108)/12)*BJ108</f>
        <v>33.333333333333336</v>
      </c>
      <c r="Y108" s="86">
        <f>+((SUM($G11:Y11)*$C108)/12)*BK108</f>
        <v>33.333333333333336</v>
      </c>
      <c r="Z108" s="86">
        <f>+((SUM($G11:Z11)*$C108)/12)*BL108</f>
        <v>33.333333333333336</v>
      </c>
      <c r="AA108" s="86">
        <f>+((SUM($G11:AA11)*$C108)/12)*BM108</f>
        <v>33.333333333333336</v>
      </c>
      <c r="AB108" s="86">
        <f>+((SUM($G11:AB11)*$C108)/12)*BN108</f>
        <v>33.333333333333336</v>
      </c>
      <c r="AC108" s="86">
        <f>+((SUM($G11:AC11)*$C108)/12)*BO108</f>
        <v>33.333333333333336</v>
      </c>
      <c r="AD108" s="86">
        <f>+((SUM($G11:AD11)*$C108)/12)*BP108</f>
        <v>33.333333333333336</v>
      </c>
      <c r="AE108" s="86">
        <f>+((SUM($G11:AE11)*$C108)/12)*BQ108</f>
        <v>33.333333333333336</v>
      </c>
      <c r="AF108" s="86">
        <f>+((SUM($G11:AF11)*$C108)/12)*BR108</f>
        <v>33.333333333333336</v>
      </c>
      <c r="AG108" s="86">
        <f>+((SUM($G11:AG11)*$C108)/12)*BS108</f>
        <v>33.333333333333336</v>
      </c>
      <c r="AH108" s="86">
        <f>+((SUM($G11:AH11)*$C108)/12)*BT108</f>
        <v>33.333333333333336</v>
      </c>
      <c r="AI108" s="86">
        <f>+((SUM($G11:AI11)*$C108)/12)*BU108</f>
        <v>33.333333333333336</v>
      </c>
      <c r="AJ108" s="86">
        <f>+((SUM($G11:AJ11)*$C108)/12)*BV108</f>
        <v>33.333333333333336</v>
      </c>
      <c r="AK108" s="86">
        <f>+((SUM($G11:AK11)*$C108)/12)*BW108</f>
        <v>33.333333333333336</v>
      </c>
      <c r="AL108" s="86">
        <f>+((SUM($G11:AL11)*$C108)/12)*BX108</f>
        <v>33.333333333333336</v>
      </c>
      <c r="AM108" s="86">
        <f>+((SUM($G11:AM11)*$C108)/12)*BY108</f>
        <v>33.333333333333336</v>
      </c>
      <c r="AN108" s="86">
        <f>+((SUM($G11:AN11)*$C108)/12)*BZ108</f>
        <v>33.333333333333336</v>
      </c>
      <c r="AO108" s="86">
        <f>+((SUM($G11:AO11)*$C108)/12)*CA108</f>
        <v>33.333333333333336</v>
      </c>
      <c r="AP108" s="86">
        <f>+((SUM($G11:AP11)*$C108)/12)*CB108</f>
        <v>33.333333333333336</v>
      </c>
      <c r="AT108" s="94">
        <v>1</v>
      </c>
      <c r="AU108" s="94">
        <f t="shared" si="48"/>
        <v>1</v>
      </c>
      <c r="AV108" s="94">
        <f t="shared" si="20"/>
        <v>1</v>
      </c>
      <c r="AW108" s="94">
        <f t="shared" si="20"/>
        <v>1</v>
      </c>
      <c r="AX108" s="94">
        <f t="shared" si="20"/>
        <v>1</v>
      </c>
      <c r="AY108" s="94">
        <f t="shared" si="20"/>
        <v>1</v>
      </c>
      <c r="AZ108" s="94">
        <f t="shared" si="21"/>
        <v>1</v>
      </c>
      <c r="BA108" s="94">
        <f t="shared" si="22"/>
        <v>1</v>
      </c>
      <c r="BB108" s="94">
        <f t="shared" si="23"/>
        <v>1</v>
      </c>
      <c r="BC108" s="94">
        <f t="shared" si="24"/>
        <v>1</v>
      </c>
      <c r="BD108" s="94">
        <f t="shared" si="25"/>
        <v>1</v>
      </c>
      <c r="BE108" s="94">
        <f t="shared" si="25"/>
        <v>1</v>
      </c>
      <c r="BF108" s="94">
        <f t="shared" si="26"/>
        <v>1</v>
      </c>
      <c r="BG108" s="94">
        <f t="shared" si="27"/>
        <v>1</v>
      </c>
      <c r="BH108" s="94">
        <f t="shared" si="28"/>
        <v>1</v>
      </c>
      <c r="BI108" s="94">
        <f t="shared" si="29"/>
        <v>1</v>
      </c>
      <c r="BJ108" s="94">
        <f t="shared" si="29"/>
        <v>1</v>
      </c>
      <c r="BK108" s="94">
        <f t="shared" si="30"/>
        <v>1</v>
      </c>
      <c r="BL108" s="94">
        <f t="shared" si="31"/>
        <v>1</v>
      </c>
      <c r="BM108" s="94">
        <f t="shared" si="32"/>
        <v>1</v>
      </c>
      <c r="BN108" s="94">
        <f t="shared" si="33"/>
        <v>1</v>
      </c>
      <c r="BO108" s="94">
        <f t="shared" si="33"/>
        <v>1</v>
      </c>
      <c r="BP108" s="94">
        <f t="shared" si="34"/>
        <v>1</v>
      </c>
      <c r="BQ108" s="94">
        <f t="shared" si="35"/>
        <v>1</v>
      </c>
      <c r="BR108" s="94">
        <f t="shared" si="36"/>
        <v>1</v>
      </c>
      <c r="BS108" s="94">
        <f t="shared" si="37"/>
        <v>1</v>
      </c>
      <c r="BT108" s="94">
        <f t="shared" si="37"/>
        <v>1</v>
      </c>
      <c r="BU108" s="94">
        <f t="shared" si="38"/>
        <v>1</v>
      </c>
      <c r="BV108" s="94">
        <f t="shared" si="39"/>
        <v>1</v>
      </c>
      <c r="BW108" s="94">
        <f t="shared" si="40"/>
        <v>1</v>
      </c>
      <c r="BX108" s="94">
        <f t="shared" si="41"/>
        <v>1</v>
      </c>
      <c r="BY108" s="94">
        <f t="shared" si="41"/>
        <v>1</v>
      </c>
      <c r="BZ108" s="94">
        <f t="shared" si="42"/>
        <v>1</v>
      </c>
      <c r="CA108" s="94">
        <f t="shared" si="43"/>
        <v>1</v>
      </c>
      <c r="CB108" s="94">
        <f t="shared" si="44"/>
        <v>1</v>
      </c>
      <c r="CC108" s="94">
        <f t="shared" si="45"/>
        <v>1</v>
      </c>
    </row>
    <row r="109" spans="1:81" x14ac:dyDescent="0.25">
      <c r="A109" t="str">
        <f t="shared" ref="A109:B109" si="54">+A84</f>
        <v/>
      </c>
      <c r="B109" t="str">
        <f t="shared" si="54"/>
        <v>Impianti e Macchinari</v>
      </c>
      <c r="C109" s="87">
        <v>0.2</v>
      </c>
      <c r="G109" s="86">
        <f t="shared" si="47"/>
        <v>0</v>
      </c>
      <c r="H109" s="86">
        <f>+((SUM($G12:H12)*$C109)/12)*AT109</f>
        <v>0</v>
      </c>
      <c r="I109" s="86">
        <f>+((SUM($G12:I12)*$C109)/12)*AU109</f>
        <v>0</v>
      </c>
      <c r="J109" s="86">
        <f>+((SUM($G12:J12)*$C109)/12)*AV109</f>
        <v>0</v>
      </c>
      <c r="K109" s="86">
        <f>+((SUM($G12:K12)*$C109)/12)*AW109</f>
        <v>33.333333333333336</v>
      </c>
      <c r="L109" s="86">
        <f>+((SUM($G12:L12)*$C109)/12)*AX109</f>
        <v>33.333333333333336</v>
      </c>
      <c r="M109" s="86">
        <f>+((SUM($G12:M12)*$C109)/12)*AY109</f>
        <v>33.333333333333336</v>
      </c>
      <c r="N109" s="86">
        <f>+((SUM($G12:N12)*$C109)/12)*AZ109</f>
        <v>33.333333333333336</v>
      </c>
      <c r="O109" s="86">
        <f>+((SUM($G12:O12)*$C109)/12)*BA109</f>
        <v>33.333333333333336</v>
      </c>
      <c r="P109" s="86">
        <f>+((SUM($G12:P12)*$C109)/12)*BB109</f>
        <v>33.333333333333336</v>
      </c>
      <c r="Q109" s="86">
        <f>+((SUM($G12:Q12)*$C109)/12)*BC109</f>
        <v>33.333333333333336</v>
      </c>
      <c r="R109" s="86">
        <f>+((SUM($G12:R12)*$C109)/12)*BD109</f>
        <v>33.333333333333336</v>
      </c>
      <c r="S109" s="86">
        <f>+((SUM($G12:S12)*$C109)/12)*BE109</f>
        <v>33.333333333333336</v>
      </c>
      <c r="T109" s="86">
        <f>+((SUM($G12:T12)*$C109)/12)*BF109</f>
        <v>33.333333333333336</v>
      </c>
      <c r="U109" s="86">
        <f>+((SUM($G12:U12)*$C109)/12)*BG109</f>
        <v>33.333333333333336</v>
      </c>
      <c r="V109" s="86">
        <f>+((SUM($G12:V12)*$C109)/12)*BH109</f>
        <v>33.333333333333336</v>
      </c>
      <c r="W109" s="86">
        <f>+((SUM($G12:W12)*$C109)/12)*BI109</f>
        <v>33.333333333333336</v>
      </c>
      <c r="X109" s="86">
        <f>+((SUM($G12:X12)*$C109)/12)*BJ109</f>
        <v>33.333333333333336</v>
      </c>
      <c r="Y109" s="86">
        <f>+((SUM($G12:Y12)*$C109)/12)*BK109</f>
        <v>33.333333333333336</v>
      </c>
      <c r="Z109" s="86">
        <f>+((SUM($G12:Z12)*$C109)/12)*BL109</f>
        <v>33.333333333333336</v>
      </c>
      <c r="AA109" s="86">
        <f>+((SUM($G12:AA12)*$C109)/12)*BM109</f>
        <v>33.333333333333336</v>
      </c>
      <c r="AB109" s="86">
        <f>+((SUM($G12:AB12)*$C109)/12)*BN109</f>
        <v>33.333333333333336</v>
      </c>
      <c r="AC109" s="86">
        <f>+((SUM($G12:AC12)*$C109)/12)*BO109</f>
        <v>33.333333333333336</v>
      </c>
      <c r="AD109" s="86">
        <f>+((SUM($G12:AD12)*$C109)/12)*BP109</f>
        <v>33.333333333333336</v>
      </c>
      <c r="AE109" s="86">
        <f>+((SUM($G12:AE12)*$C109)/12)*BQ109</f>
        <v>33.333333333333336</v>
      </c>
      <c r="AF109" s="86">
        <f>+((SUM($G12:AF12)*$C109)/12)*BR109</f>
        <v>33.333333333333336</v>
      </c>
      <c r="AG109" s="86">
        <f>+((SUM($G12:AG12)*$C109)/12)*BS109</f>
        <v>33.333333333333336</v>
      </c>
      <c r="AH109" s="86">
        <f>+((SUM($G12:AH12)*$C109)/12)*BT109</f>
        <v>33.333333333333336</v>
      </c>
      <c r="AI109" s="86">
        <f>+((SUM($G12:AI12)*$C109)/12)*BU109</f>
        <v>33.333333333333336</v>
      </c>
      <c r="AJ109" s="86">
        <f>+((SUM($G12:AJ12)*$C109)/12)*BV109</f>
        <v>33.333333333333336</v>
      </c>
      <c r="AK109" s="86">
        <f>+((SUM($G12:AK12)*$C109)/12)*BW109</f>
        <v>33.333333333333336</v>
      </c>
      <c r="AL109" s="86">
        <f>+((SUM($G12:AL12)*$C109)/12)*BX109</f>
        <v>33.333333333333336</v>
      </c>
      <c r="AM109" s="86">
        <f>+((SUM($G12:AM12)*$C109)/12)*BY109</f>
        <v>33.333333333333336</v>
      </c>
      <c r="AN109" s="86">
        <f>+((SUM($G12:AN12)*$C109)/12)*BZ109</f>
        <v>33.333333333333336</v>
      </c>
      <c r="AO109" s="86">
        <f>+((SUM($G12:AO12)*$C109)/12)*CA109</f>
        <v>33.333333333333336</v>
      </c>
      <c r="AP109" s="86">
        <f>+((SUM($G12:AP12)*$C109)/12)*CB109</f>
        <v>33.333333333333336</v>
      </c>
      <c r="AT109" s="94">
        <v>1</v>
      </c>
      <c r="AU109" s="94">
        <f t="shared" si="48"/>
        <v>1</v>
      </c>
      <c r="AV109" s="94">
        <f t="shared" si="20"/>
        <v>1</v>
      </c>
      <c r="AW109" s="94">
        <f t="shared" si="20"/>
        <v>1</v>
      </c>
      <c r="AX109" s="94">
        <f t="shared" si="20"/>
        <v>1</v>
      </c>
      <c r="AY109" s="94">
        <f t="shared" si="20"/>
        <v>1</v>
      </c>
      <c r="AZ109" s="94">
        <f t="shared" si="21"/>
        <v>1</v>
      </c>
      <c r="BA109" s="94">
        <f t="shared" si="22"/>
        <v>1</v>
      </c>
      <c r="BB109" s="94">
        <f t="shared" si="23"/>
        <v>1</v>
      </c>
      <c r="BC109" s="94">
        <f t="shared" si="24"/>
        <v>1</v>
      </c>
      <c r="BD109" s="94">
        <f t="shared" si="25"/>
        <v>1</v>
      </c>
      <c r="BE109" s="94">
        <f t="shared" si="25"/>
        <v>1</v>
      </c>
      <c r="BF109" s="94">
        <f t="shared" si="26"/>
        <v>1</v>
      </c>
      <c r="BG109" s="94">
        <f t="shared" si="27"/>
        <v>1</v>
      </c>
      <c r="BH109" s="94">
        <f t="shared" si="28"/>
        <v>1</v>
      </c>
      <c r="BI109" s="94">
        <f t="shared" si="29"/>
        <v>1</v>
      </c>
      <c r="BJ109" s="94">
        <f t="shared" si="29"/>
        <v>1</v>
      </c>
      <c r="BK109" s="94">
        <f t="shared" si="30"/>
        <v>1</v>
      </c>
      <c r="BL109" s="94">
        <f t="shared" si="31"/>
        <v>1</v>
      </c>
      <c r="BM109" s="94">
        <f t="shared" si="32"/>
        <v>1</v>
      </c>
      <c r="BN109" s="94">
        <f t="shared" si="33"/>
        <v>1</v>
      </c>
      <c r="BO109" s="94">
        <f t="shared" si="33"/>
        <v>1</v>
      </c>
      <c r="BP109" s="94">
        <f t="shared" si="34"/>
        <v>1</v>
      </c>
      <c r="BQ109" s="94">
        <f t="shared" si="35"/>
        <v>1</v>
      </c>
      <c r="BR109" s="94">
        <f t="shared" si="36"/>
        <v>1</v>
      </c>
      <c r="BS109" s="94">
        <f t="shared" si="37"/>
        <v>1</v>
      </c>
      <c r="BT109" s="94">
        <f t="shared" si="37"/>
        <v>1</v>
      </c>
      <c r="BU109" s="94">
        <f t="shared" si="38"/>
        <v>1</v>
      </c>
      <c r="BV109" s="94">
        <f t="shared" si="39"/>
        <v>1</v>
      </c>
      <c r="BW109" s="94">
        <f t="shared" si="40"/>
        <v>1</v>
      </c>
      <c r="BX109" s="94">
        <f t="shared" si="41"/>
        <v>1</v>
      </c>
      <c r="BY109" s="94">
        <f t="shared" si="41"/>
        <v>1</v>
      </c>
      <c r="BZ109" s="94">
        <f t="shared" si="42"/>
        <v>1</v>
      </c>
      <c r="CA109" s="94">
        <f t="shared" si="43"/>
        <v>1</v>
      </c>
      <c r="CB109" s="94">
        <f t="shared" si="44"/>
        <v>1</v>
      </c>
      <c r="CC109" s="94">
        <f t="shared" si="45"/>
        <v>1</v>
      </c>
    </row>
    <row r="110" spans="1:81" x14ac:dyDescent="0.25">
      <c r="A110" t="str">
        <f t="shared" ref="A110:B110" si="55">+A85</f>
        <v/>
      </c>
      <c r="B110" t="str">
        <f t="shared" si="55"/>
        <v>Attrezzature industriali e commerciali</v>
      </c>
      <c r="C110" s="87">
        <v>0.2</v>
      </c>
      <c r="G110" s="86">
        <f t="shared" si="47"/>
        <v>0</v>
      </c>
      <c r="H110" s="86">
        <f>+((SUM($G13:H13)*$C110)/12)*AT110</f>
        <v>0</v>
      </c>
      <c r="I110" s="86">
        <f>+((SUM($G13:I13)*$C110)/12)*AU110</f>
        <v>0</v>
      </c>
      <c r="J110" s="86">
        <f>+((SUM($G13:J13)*$C110)/12)*AV110</f>
        <v>0</v>
      </c>
      <c r="K110" s="86">
        <f>+((SUM($G13:K13)*$C110)/12)*AW110</f>
        <v>0</v>
      </c>
      <c r="L110" s="86">
        <f>+((SUM($G13:L13)*$C110)/12)*AX110</f>
        <v>0</v>
      </c>
      <c r="M110" s="86">
        <f>+((SUM($G13:M13)*$C110)/12)*AY110</f>
        <v>0</v>
      </c>
      <c r="N110" s="86">
        <f>+((SUM($G13:N13)*$C110)/12)*AZ110</f>
        <v>0</v>
      </c>
      <c r="O110" s="86">
        <f>+((SUM($G13:O13)*$C110)/12)*BA110</f>
        <v>0</v>
      </c>
      <c r="P110" s="86">
        <f>+((SUM($G13:P13)*$C110)/12)*BB110</f>
        <v>0</v>
      </c>
      <c r="Q110" s="86">
        <f>+((SUM($G13:Q13)*$C110)/12)*BC110</f>
        <v>0</v>
      </c>
      <c r="R110" s="86">
        <f>+((SUM($G13:R13)*$C110)/12)*BD110</f>
        <v>0</v>
      </c>
      <c r="S110" s="86">
        <f>+((SUM($G13:S13)*$C110)/12)*BE110</f>
        <v>0</v>
      </c>
      <c r="T110" s="86">
        <f>+((SUM($G13:T13)*$C110)/12)*BF110</f>
        <v>0</v>
      </c>
      <c r="U110" s="86">
        <f>+((SUM($G13:U13)*$C110)/12)*BG110</f>
        <v>0</v>
      </c>
      <c r="V110" s="86">
        <f>+((SUM($G13:V13)*$C110)/12)*BH110</f>
        <v>0</v>
      </c>
      <c r="W110" s="86">
        <f>+((SUM($G13:W13)*$C110)/12)*BI110</f>
        <v>0</v>
      </c>
      <c r="X110" s="86">
        <f>+((SUM($G13:X13)*$C110)/12)*BJ110</f>
        <v>0</v>
      </c>
      <c r="Y110" s="86">
        <f>+((SUM($G13:Y13)*$C110)/12)*BK110</f>
        <v>0</v>
      </c>
      <c r="Z110" s="86">
        <f>+((SUM($G13:Z13)*$C110)/12)*BL110</f>
        <v>0</v>
      </c>
      <c r="AA110" s="86">
        <f>+((SUM($G13:AA13)*$C110)/12)*BM110</f>
        <v>0</v>
      </c>
      <c r="AB110" s="86">
        <f>+((SUM($G13:AB13)*$C110)/12)*BN110</f>
        <v>0</v>
      </c>
      <c r="AC110" s="86">
        <f>+((SUM($G13:AC13)*$C110)/12)*BO110</f>
        <v>0</v>
      </c>
      <c r="AD110" s="86">
        <f>+((SUM($G13:AD13)*$C110)/12)*BP110</f>
        <v>0</v>
      </c>
      <c r="AE110" s="86">
        <f>+((SUM($G13:AE13)*$C110)/12)*BQ110</f>
        <v>0</v>
      </c>
      <c r="AF110" s="86">
        <f>+((SUM($G13:AF13)*$C110)/12)*BR110</f>
        <v>0</v>
      </c>
      <c r="AG110" s="86">
        <f>+((SUM($G13:AG13)*$C110)/12)*BS110</f>
        <v>0</v>
      </c>
      <c r="AH110" s="86">
        <f>+((SUM($G13:AH13)*$C110)/12)*BT110</f>
        <v>0</v>
      </c>
      <c r="AI110" s="86">
        <f>+((SUM($G13:AI13)*$C110)/12)*BU110</f>
        <v>0</v>
      </c>
      <c r="AJ110" s="86">
        <f>+((SUM($G13:AJ13)*$C110)/12)*BV110</f>
        <v>0</v>
      </c>
      <c r="AK110" s="86">
        <f>+((SUM($G13:AK13)*$C110)/12)*BW110</f>
        <v>0</v>
      </c>
      <c r="AL110" s="86">
        <f>+((SUM($G13:AL13)*$C110)/12)*BX110</f>
        <v>0</v>
      </c>
      <c r="AM110" s="86">
        <f>+((SUM($G13:AM13)*$C110)/12)*BY110</f>
        <v>0</v>
      </c>
      <c r="AN110" s="86">
        <f>+((SUM($G13:AN13)*$C110)/12)*BZ110</f>
        <v>0</v>
      </c>
      <c r="AO110" s="86">
        <f>+((SUM($G13:AO13)*$C110)/12)*CA110</f>
        <v>0</v>
      </c>
      <c r="AP110" s="86">
        <f>+((SUM($G13:AP13)*$C110)/12)*CB110</f>
        <v>0</v>
      </c>
      <c r="AT110" s="94">
        <v>1</v>
      </c>
      <c r="AU110" s="94">
        <f t="shared" si="48"/>
        <v>1</v>
      </c>
      <c r="AV110" s="94">
        <f t="shared" si="20"/>
        <v>1</v>
      </c>
      <c r="AW110" s="94">
        <f t="shared" si="20"/>
        <v>1</v>
      </c>
      <c r="AX110" s="94">
        <f t="shared" si="20"/>
        <v>1</v>
      </c>
      <c r="AY110" s="94">
        <f t="shared" si="20"/>
        <v>1</v>
      </c>
      <c r="AZ110" s="94">
        <f t="shared" si="21"/>
        <v>1</v>
      </c>
      <c r="BA110" s="94">
        <f t="shared" si="22"/>
        <v>1</v>
      </c>
      <c r="BB110" s="94">
        <f t="shared" si="23"/>
        <v>1</v>
      </c>
      <c r="BC110" s="94">
        <f t="shared" si="24"/>
        <v>1</v>
      </c>
      <c r="BD110" s="94">
        <f t="shared" si="25"/>
        <v>1</v>
      </c>
      <c r="BE110" s="94">
        <f t="shared" si="25"/>
        <v>1</v>
      </c>
      <c r="BF110" s="94">
        <f t="shared" si="26"/>
        <v>1</v>
      </c>
      <c r="BG110" s="94">
        <f t="shared" si="27"/>
        <v>1</v>
      </c>
      <c r="BH110" s="94">
        <f t="shared" si="28"/>
        <v>1</v>
      </c>
      <c r="BI110" s="94">
        <f t="shared" si="29"/>
        <v>1</v>
      </c>
      <c r="BJ110" s="94">
        <f t="shared" si="29"/>
        <v>1</v>
      </c>
      <c r="BK110" s="94">
        <f t="shared" si="30"/>
        <v>1</v>
      </c>
      <c r="BL110" s="94">
        <f t="shared" si="31"/>
        <v>1</v>
      </c>
      <c r="BM110" s="94">
        <f t="shared" si="32"/>
        <v>1</v>
      </c>
      <c r="BN110" s="94">
        <f t="shared" si="33"/>
        <v>1</v>
      </c>
      <c r="BO110" s="94">
        <f t="shared" si="33"/>
        <v>1</v>
      </c>
      <c r="BP110" s="94">
        <f t="shared" si="34"/>
        <v>1</v>
      </c>
      <c r="BQ110" s="94">
        <f t="shared" si="35"/>
        <v>1</v>
      </c>
      <c r="BR110" s="94">
        <f t="shared" si="36"/>
        <v>1</v>
      </c>
      <c r="BS110" s="94">
        <f t="shared" si="37"/>
        <v>1</v>
      </c>
      <c r="BT110" s="94">
        <f t="shared" si="37"/>
        <v>1</v>
      </c>
      <c r="BU110" s="94">
        <f t="shared" si="38"/>
        <v>1</v>
      </c>
      <c r="BV110" s="94">
        <f t="shared" si="39"/>
        <v>1</v>
      </c>
      <c r="BW110" s="94">
        <f t="shared" si="40"/>
        <v>1</v>
      </c>
      <c r="BX110" s="94">
        <f t="shared" si="41"/>
        <v>1</v>
      </c>
      <c r="BY110" s="94">
        <f t="shared" si="41"/>
        <v>1</v>
      </c>
      <c r="BZ110" s="94">
        <f t="shared" si="42"/>
        <v>1</v>
      </c>
      <c r="CA110" s="94">
        <f t="shared" si="43"/>
        <v>1</v>
      </c>
      <c r="CB110" s="94">
        <f t="shared" si="44"/>
        <v>1</v>
      </c>
      <c r="CC110" s="94">
        <f t="shared" si="45"/>
        <v>1</v>
      </c>
    </row>
    <row r="111" spans="1:81" x14ac:dyDescent="0.25">
      <c r="A111" t="str">
        <f t="shared" ref="A111:B111" si="56">+A86</f>
        <v/>
      </c>
      <c r="B111" t="str">
        <f t="shared" si="56"/>
        <v>Costi d'impianto e ampliamento</v>
      </c>
      <c r="C111" s="87">
        <v>0.2</v>
      </c>
      <c r="G111" s="86">
        <f t="shared" si="47"/>
        <v>0</v>
      </c>
      <c r="H111" s="86">
        <f>+((SUM($G14:H14)*$C111)/12)*AT111</f>
        <v>0</v>
      </c>
      <c r="I111" s="86">
        <f>+((SUM($G14:I14)*$C111)/12)*AU111</f>
        <v>0</v>
      </c>
      <c r="J111" s="86">
        <f>+((SUM($G14:J14)*$C111)/12)*AV111</f>
        <v>0</v>
      </c>
      <c r="K111" s="86">
        <f>+((SUM($G14:K14)*$C111)/12)*AW111</f>
        <v>0</v>
      </c>
      <c r="L111" s="86">
        <f>+((SUM($G14:L14)*$C111)/12)*AX111</f>
        <v>0</v>
      </c>
      <c r="M111" s="86">
        <f>+((SUM($G14:M14)*$C111)/12)*AY111</f>
        <v>0</v>
      </c>
      <c r="N111" s="86">
        <f>+((SUM($G14:N14)*$C111)/12)*AZ111</f>
        <v>0</v>
      </c>
      <c r="O111" s="86">
        <f>+((SUM($G14:O14)*$C111)/12)*BA111</f>
        <v>0</v>
      </c>
      <c r="P111" s="86">
        <f>+((SUM($G14:P14)*$C111)/12)*BB111</f>
        <v>0</v>
      </c>
      <c r="Q111" s="86">
        <f>+((SUM($G14:Q14)*$C111)/12)*BC111</f>
        <v>0</v>
      </c>
      <c r="R111" s="86">
        <f>+((SUM($G14:R14)*$C111)/12)*BD111</f>
        <v>0</v>
      </c>
      <c r="S111" s="86">
        <f>+((SUM($G14:S14)*$C111)/12)*BE111</f>
        <v>0</v>
      </c>
      <c r="T111" s="86">
        <f>+((SUM($G14:T14)*$C111)/12)*BF111</f>
        <v>0</v>
      </c>
      <c r="U111" s="86">
        <f>+((SUM($G14:U14)*$C111)/12)*BG111</f>
        <v>0</v>
      </c>
      <c r="V111" s="86">
        <f>+((SUM($G14:V14)*$C111)/12)*BH111</f>
        <v>0</v>
      </c>
      <c r="W111" s="86">
        <f>+((SUM($G14:W14)*$C111)/12)*BI111</f>
        <v>0</v>
      </c>
      <c r="X111" s="86">
        <f>+((SUM($G14:X14)*$C111)/12)*BJ111</f>
        <v>0</v>
      </c>
      <c r="Y111" s="86">
        <f>+((SUM($G14:Y14)*$C111)/12)*BK111</f>
        <v>0</v>
      </c>
      <c r="Z111" s="86">
        <f>+((SUM($G14:Z14)*$C111)/12)*BL111</f>
        <v>0</v>
      </c>
      <c r="AA111" s="86">
        <f>+((SUM($G14:AA14)*$C111)/12)*BM111</f>
        <v>0</v>
      </c>
      <c r="AB111" s="86">
        <f>+((SUM($G14:AB14)*$C111)/12)*BN111</f>
        <v>0</v>
      </c>
      <c r="AC111" s="86">
        <f>+((SUM($G14:AC14)*$C111)/12)*BO111</f>
        <v>0</v>
      </c>
      <c r="AD111" s="86">
        <f>+((SUM($G14:AD14)*$C111)/12)*BP111</f>
        <v>0</v>
      </c>
      <c r="AE111" s="86">
        <f>+((SUM($G14:AE14)*$C111)/12)*BQ111</f>
        <v>0</v>
      </c>
      <c r="AF111" s="86">
        <f>+((SUM($G14:AF14)*$C111)/12)*BR111</f>
        <v>0</v>
      </c>
      <c r="AG111" s="86">
        <f>+((SUM($G14:AG14)*$C111)/12)*BS111</f>
        <v>0</v>
      </c>
      <c r="AH111" s="86">
        <f>+((SUM($G14:AH14)*$C111)/12)*BT111</f>
        <v>0</v>
      </c>
      <c r="AI111" s="86">
        <f>+((SUM($G14:AI14)*$C111)/12)*BU111</f>
        <v>0</v>
      </c>
      <c r="AJ111" s="86">
        <f>+((SUM($G14:AJ14)*$C111)/12)*BV111</f>
        <v>0</v>
      </c>
      <c r="AK111" s="86">
        <f>+((SUM($G14:AK14)*$C111)/12)*BW111</f>
        <v>0</v>
      </c>
      <c r="AL111" s="86">
        <f>+((SUM($G14:AL14)*$C111)/12)*BX111</f>
        <v>0</v>
      </c>
      <c r="AM111" s="86">
        <f>+((SUM($G14:AM14)*$C111)/12)*BY111</f>
        <v>0</v>
      </c>
      <c r="AN111" s="86">
        <f>+((SUM($G14:AN14)*$C111)/12)*BZ111</f>
        <v>0</v>
      </c>
      <c r="AO111" s="86">
        <f>+((SUM($G14:AO14)*$C111)/12)*CA111</f>
        <v>0</v>
      </c>
      <c r="AP111" s="86">
        <f>+((SUM($G14:AP14)*$C111)/12)*CB111</f>
        <v>0</v>
      </c>
      <c r="AT111" s="94">
        <v>1</v>
      </c>
      <c r="AU111" s="94">
        <f t="shared" si="48"/>
        <v>1</v>
      </c>
      <c r="AV111" s="94">
        <f t="shared" si="20"/>
        <v>1</v>
      </c>
      <c r="AW111" s="94">
        <f t="shared" si="20"/>
        <v>1</v>
      </c>
      <c r="AX111" s="94">
        <f t="shared" si="20"/>
        <v>1</v>
      </c>
      <c r="AY111" s="94">
        <f t="shared" si="20"/>
        <v>1</v>
      </c>
      <c r="AZ111" s="94">
        <f t="shared" si="21"/>
        <v>1</v>
      </c>
      <c r="BA111" s="94">
        <f t="shared" si="22"/>
        <v>1</v>
      </c>
      <c r="BB111" s="94">
        <f t="shared" si="23"/>
        <v>1</v>
      </c>
      <c r="BC111" s="94">
        <f t="shared" si="24"/>
        <v>1</v>
      </c>
      <c r="BD111" s="94">
        <f t="shared" si="25"/>
        <v>1</v>
      </c>
      <c r="BE111" s="94">
        <f t="shared" si="25"/>
        <v>1</v>
      </c>
      <c r="BF111" s="94">
        <f t="shared" si="26"/>
        <v>1</v>
      </c>
      <c r="BG111" s="94">
        <f t="shared" si="27"/>
        <v>1</v>
      </c>
      <c r="BH111" s="94">
        <f t="shared" si="28"/>
        <v>1</v>
      </c>
      <c r="BI111" s="94">
        <f t="shared" si="29"/>
        <v>1</v>
      </c>
      <c r="BJ111" s="94">
        <f t="shared" si="29"/>
        <v>1</v>
      </c>
      <c r="BK111" s="94">
        <f t="shared" si="30"/>
        <v>1</v>
      </c>
      <c r="BL111" s="94">
        <f t="shared" si="31"/>
        <v>1</v>
      </c>
      <c r="BM111" s="94">
        <f t="shared" si="32"/>
        <v>1</v>
      </c>
      <c r="BN111" s="94">
        <f t="shared" si="33"/>
        <v>1</v>
      </c>
      <c r="BO111" s="94">
        <f t="shared" si="33"/>
        <v>1</v>
      </c>
      <c r="BP111" s="94">
        <f t="shared" si="34"/>
        <v>1</v>
      </c>
      <c r="BQ111" s="94">
        <f t="shared" si="35"/>
        <v>1</v>
      </c>
      <c r="BR111" s="94">
        <f t="shared" si="36"/>
        <v>1</v>
      </c>
      <c r="BS111" s="94">
        <f t="shared" si="37"/>
        <v>1</v>
      </c>
      <c r="BT111" s="94">
        <f t="shared" si="37"/>
        <v>1</v>
      </c>
      <c r="BU111" s="94">
        <f t="shared" si="38"/>
        <v>1</v>
      </c>
      <c r="BV111" s="94">
        <f t="shared" si="39"/>
        <v>1</v>
      </c>
      <c r="BW111" s="94">
        <f t="shared" si="40"/>
        <v>1</v>
      </c>
      <c r="BX111" s="94">
        <f t="shared" si="41"/>
        <v>1</v>
      </c>
      <c r="BY111" s="94">
        <f t="shared" si="41"/>
        <v>1</v>
      </c>
      <c r="BZ111" s="94">
        <f t="shared" si="42"/>
        <v>1</v>
      </c>
      <c r="CA111" s="94">
        <f t="shared" si="43"/>
        <v>1</v>
      </c>
      <c r="CB111" s="94">
        <f t="shared" si="44"/>
        <v>1</v>
      </c>
      <c r="CC111" s="94">
        <f t="shared" si="45"/>
        <v>1</v>
      </c>
    </row>
    <row r="112" spans="1:81" x14ac:dyDescent="0.25">
      <c r="A112" t="str">
        <f t="shared" ref="A112:B112" si="57">+A87</f>
        <v/>
      </c>
      <c r="B112" t="str">
        <f t="shared" si="57"/>
        <v>Ricerca&amp; Sviluppo</v>
      </c>
      <c r="C112" s="87">
        <v>0.2</v>
      </c>
      <c r="G112" s="86">
        <f t="shared" si="47"/>
        <v>0</v>
      </c>
      <c r="H112" s="86">
        <f>+((SUM($G15:H15)*$C112)/12)*AT112</f>
        <v>0</v>
      </c>
      <c r="I112" s="86">
        <f>+((SUM($G15:I15)*$C112)/12)*AU112</f>
        <v>0</v>
      </c>
      <c r="J112" s="86">
        <f>+((SUM($G15:J15)*$C112)/12)*AV112</f>
        <v>0</v>
      </c>
      <c r="K112" s="86">
        <f>+((SUM($G15:K15)*$C112)/12)*AW112</f>
        <v>0</v>
      </c>
      <c r="L112" s="86">
        <f>+((SUM($G15:L15)*$C112)/12)*AX112</f>
        <v>0</v>
      </c>
      <c r="M112" s="86">
        <f>+((SUM($G15:M15)*$C112)/12)*AY112</f>
        <v>0</v>
      </c>
      <c r="N112" s="86">
        <f>+((SUM($G15:N15)*$C112)/12)*AZ112</f>
        <v>0</v>
      </c>
      <c r="O112" s="86">
        <f>+((SUM($G15:O15)*$C112)/12)*BA112</f>
        <v>0</v>
      </c>
      <c r="P112" s="86">
        <f>+((SUM($G15:P15)*$C112)/12)*BB112</f>
        <v>0</v>
      </c>
      <c r="Q112" s="86">
        <f>+((SUM($G15:Q15)*$C112)/12)*BC112</f>
        <v>0</v>
      </c>
      <c r="R112" s="86">
        <f>+((SUM($G15:R15)*$C112)/12)*BD112</f>
        <v>0</v>
      </c>
      <c r="S112" s="86">
        <f>+((SUM($G15:S15)*$C112)/12)*BE112</f>
        <v>0</v>
      </c>
      <c r="T112" s="86">
        <f>+((SUM($G15:T15)*$C112)/12)*BF112</f>
        <v>0</v>
      </c>
      <c r="U112" s="86">
        <f>+((SUM($G15:U15)*$C112)/12)*BG112</f>
        <v>0</v>
      </c>
      <c r="V112" s="86">
        <f>+((SUM($G15:V15)*$C112)/12)*BH112</f>
        <v>0</v>
      </c>
      <c r="W112" s="86">
        <f>+((SUM($G15:W15)*$C112)/12)*BI112</f>
        <v>0</v>
      </c>
      <c r="X112" s="86">
        <f>+((SUM($G15:X15)*$C112)/12)*BJ112</f>
        <v>0</v>
      </c>
      <c r="Y112" s="86">
        <f>+((SUM($G15:Y15)*$C112)/12)*BK112</f>
        <v>0</v>
      </c>
      <c r="Z112" s="86">
        <f>+((SUM($G15:Z15)*$C112)/12)*BL112</f>
        <v>0</v>
      </c>
      <c r="AA112" s="86">
        <f>+((SUM($G15:AA15)*$C112)/12)*BM112</f>
        <v>0</v>
      </c>
      <c r="AB112" s="86">
        <f>+((SUM($G15:AB15)*$C112)/12)*BN112</f>
        <v>0</v>
      </c>
      <c r="AC112" s="86">
        <f>+((SUM($G15:AC15)*$C112)/12)*BO112</f>
        <v>0</v>
      </c>
      <c r="AD112" s="86">
        <f>+((SUM($G15:AD15)*$C112)/12)*BP112</f>
        <v>0</v>
      </c>
      <c r="AE112" s="86">
        <f>+((SUM($G15:AE15)*$C112)/12)*BQ112</f>
        <v>0</v>
      </c>
      <c r="AF112" s="86">
        <f>+((SUM($G15:AF15)*$C112)/12)*BR112</f>
        <v>0</v>
      </c>
      <c r="AG112" s="86">
        <f>+((SUM($G15:AG15)*$C112)/12)*BS112</f>
        <v>0</v>
      </c>
      <c r="AH112" s="86">
        <f>+((SUM($G15:AH15)*$C112)/12)*BT112</f>
        <v>0</v>
      </c>
      <c r="AI112" s="86">
        <f>+((SUM($G15:AI15)*$C112)/12)*BU112</f>
        <v>0</v>
      </c>
      <c r="AJ112" s="86">
        <f>+((SUM($G15:AJ15)*$C112)/12)*BV112</f>
        <v>0</v>
      </c>
      <c r="AK112" s="86">
        <f>+((SUM($G15:AK15)*$C112)/12)*BW112</f>
        <v>0</v>
      </c>
      <c r="AL112" s="86">
        <f>+((SUM($G15:AL15)*$C112)/12)*BX112</f>
        <v>0</v>
      </c>
      <c r="AM112" s="86">
        <f>+((SUM($G15:AM15)*$C112)/12)*BY112</f>
        <v>0</v>
      </c>
      <c r="AN112" s="86">
        <f>+((SUM($G15:AN15)*$C112)/12)*BZ112</f>
        <v>0</v>
      </c>
      <c r="AO112" s="86">
        <f>+((SUM($G15:AO15)*$C112)/12)*CA112</f>
        <v>0</v>
      </c>
      <c r="AP112" s="86">
        <f>+((SUM($G15:AP15)*$C112)/12)*CB112</f>
        <v>0</v>
      </c>
      <c r="AT112" s="94">
        <v>1</v>
      </c>
      <c r="AU112" s="94">
        <f t="shared" si="48"/>
        <v>1</v>
      </c>
      <c r="AV112" s="94">
        <f t="shared" si="20"/>
        <v>1</v>
      </c>
      <c r="AW112" s="94">
        <f t="shared" si="20"/>
        <v>1</v>
      </c>
      <c r="AX112" s="94">
        <f t="shared" si="20"/>
        <v>1</v>
      </c>
      <c r="AY112" s="94">
        <f t="shared" si="20"/>
        <v>1</v>
      </c>
      <c r="AZ112" s="94">
        <f t="shared" si="21"/>
        <v>1</v>
      </c>
      <c r="BA112" s="94">
        <f t="shared" si="22"/>
        <v>1</v>
      </c>
      <c r="BB112" s="94">
        <f t="shared" si="23"/>
        <v>1</v>
      </c>
      <c r="BC112" s="94">
        <f t="shared" si="24"/>
        <v>1</v>
      </c>
      <c r="BD112" s="94">
        <f t="shared" si="25"/>
        <v>1</v>
      </c>
      <c r="BE112" s="94">
        <f t="shared" si="25"/>
        <v>1</v>
      </c>
      <c r="BF112" s="94">
        <f t="shared" si="26"/>
        <v>1</v>
      </c>
      <c r="BG112" s="94">
        <f t="shared" si="27"/>
        <v>1</v>
      </c>
      <c r="BH112" s="94">
        <f t="shared" si="28"/>
        <v>1</v>
      </c>
      <c r="BI112" s="94">
        <f t="shared" si="29"/>
        <v>1</v>
      </c>
      <c r="BJ112" s="94">
        <f t="shared" si="29"/>
        <v>1</v>
      </c>
      <c r="BK112" s="94">
        <f t="shared" si="30"/>
        <v>1</v>
      </c>
      <c r="BL112" s="94">
        <f t="shared" si="31"/>
        <v>1</v>
      </c>
      <c r="BM112" s="94">
        <f t="shared" si="32"/>
        <v>1</v>
      </c>
      <c r="BN112" s="94">
        <f t="shared" si="33"/>
        <v>1</v>
      </c>
      <c r="BO112" s="94">
        <f t="shared" si="33"/>
        <v>1</v>
      </c>
      <c r="BP112" s="94">
        <f t="shared" si="34"/>
        <v>1</v>
      </c>
      <c r="BQ112" s="94">
        <f t="shared" si="35"/>
        <v>1</v>
      </c>
      <c r="BR112" s="94">
        <f t="shared" si="36"/>
        <v>1</v>
      </c>
      <c r="BS112" s="94">
        <f t="shared" si="37"/>
        <v>1</v>
      </c>
      <c r="BT112" s="94">
        <f t="shared" si="37"/>
        <v>1</v>
      </c>
      <c r="BU112" s="94">
        <f t="shared" si="38"/>
        <v>1</v>
      </c>
      <c r="BV112" s="94">
        <f t="shared" si="39"/>
        <v>1</v>
      </c>
      <c r="BW112" s="94">
        <f t="shared" si="40"/>
        <v>1</v>
      </c>
      <c r="BX112" s="94">
        <f t="shared" si="41"/>
        <v>1</v>
      </c>
      <c r="BY112" s="94">
        <f t="shared" si="41"/>
        <v>1</v>
      </c>
      <c r="BZ112" s="94">
        <f t="shared" si="42"/>
        <v>1</v>
      </c>
      <c r="CA112" s="94">
        <f t="shared" si="43"/>
        <v>1</v>
      </c>
      <c r="CB112" s="94">
        <f t="shared" si="44"/>
        <v>1</v>
      </c>
      <c r="CC112" s="94">
        <f t="shared" si="45"/>
        <v>1</v>
      </c>
    </row>
    <row r="113" spans="1:81" x14ac:dyDescent="0.25">
      <c r="A113" t="str">
        <f t="shared" ref="A113:B113" si="58">+A88</f>
        <v/>
      </c>
      <c r="B113" t="str">
        <f t="shared" si="58"/>
        <v>Altre immobilizzazioni immateriali</v>
      </c>
      <c r="C113" s="87">
        <v>0.2</v>
      </c>
      <c r="G113" s="86">
        <f t="shared" si="47"/>
        <v>0</v>
      </c>
      <c r="H113" s="86">
        <f>+((SUM($G16:H16)*$C113)/12)*AT113</f>
        <v>0</v>
      </c>
      <c r="I113" s="86">
        <f>+((SUM($G16:I16)*$C113)/12)*AU113</f>
        <v>0</v>
      </c>
      <c r="J113" s="86">
        <f>+((SUM($G16:J16)*$C113)/12)*AV113</f>
        <v>0</v>
      </c>
      <c r="K113" s="86">
        <f>+((SUM($G16:K16)*$C113)/12)*AW113</f>
        <v>0</v>
      </c>
      <c r="L113" s="86">
        <f>+((SUM($G16:L16)*$C113)/12)*AX113</f>
        <v>0</v>
      </c>
      <c r="M113" s="86">
        <f>+((SUM($G16:M16)*$C113)/12)*AY113</f>
        <v>0</v>
      </c>
      <c r="N113" s="86">
        <f>+((SUM($G16:N16)*$C113)/12)*AZ113</f>
        <v>0</v>
      </c>
      <c r="O113" s="86">
        <f>+((SUM($G16:O16)*$C113)/12)*BA113</f>
        <v>0</v>
      </c>
      <c r="P113" s="86">
        <f>+((SUM($G16:P16)*$C113)/12)*BB113</f>
        <v>0</v>
      </c>
      <c r="Q113" s="86">
        <f>+((SUM($G16:Q16)*$C113)/12)*BC113</f>
        <v>0</v>
      </c>
      <c r="R113" s="86">
        <f>+((SUM($G16:R16)*$C113)/12)*BD113</f>
        <v>0</v>
      </c>
      <c r="S113" s="86">
        <f>+((SUM($G16:S16)*$C113)/12)*BE113</f>
        <v>0</v>
      </c>
      <c r="T113" s="86">
        <f>+((SUM($G16:T16)*$C113)/12)*BF113</f>
        <v>0</v>
      </c>
      <c r="U113" s="86">
        <f>+((SUM($G16:U16)*$C113)/12)*BG113</f>
        <v>0</v>
      </c>
      <c r="V113" s="86">
        <f>+((SUM($G16:V16)*$C113)/12)*BH113</f>
        <v>0</v>
      </c>
      <c r="W113" s="86">
        <f>+((SUM($G16:W16)*$C113)/12)*BI113</f>
        <v>0</v>
      </c>
      <c r="X113" s="86">
        <f>+((SUM($G16:X16)*$C113)/12)*BJ113</f>
        <v>0</v>
      </c>
      <c r="Y113" s="86">
        <f>+((SUM($G16:Y16)*$C113)/12)*BK113</f>
        <v>0</v>
      </c>
      <c r="Z113" s="86">
        <f>+((SUM($G16:Z16)*$C113)/12)*BL113</f>
        <v>0</v>
      </c>
      <c r="AA113" s="86">
        <f>+((SUM($G16:AA16)*$C113)/12)*BM113</f>
        <v>0</v>
      </c>
      <c r="AB113" s="86">
        <f>+((SUM($G16:AB16)*$C113)/12)*BN113</f>
        <v>0</v>
      </c>
      <c r="AC113" s="86">
        <f>+((SUM($G16:AC16)*$C113)/12)*BO113</f>
        <v>0</v>
      </c>
      <c r="AD113" s="86">
        <f>+((SUM($G16:AD16)*$C113)/12)*BP113</f>
        <v>0</v>
      </c>
      <c r="AE113" s="86">
        <f>+((SUM($G16:AE16)*$C113)/12)*BQ113</f>
        <v>0</v>
      </c>
      <c r="AF113" s="86">
        <f>+((SUM($G16:AF16)*$C113)/12)*BR113</f>
        <v>0</v>
      </c>
      <c r="AG113" s="86">
        <f>+((SUM($G16:AG16)*$C113)/12)*BS113</f>
        <v>0</v>
      </c>
      <c r="AH113" s="86">
        <f>+((SUM($G16:AH16)*$C113)/12)*BT113</f>
        <v>0</v>
      </c>
      <c r="AI113" s="86">
        <f>+((SUM($G16:AI16)*$C113)/12)*BU113</f>
        <v>0</v>
      </c>
      <c r="AJ113" s="86">
        <f>+((SUM($G16:AJ16)*$C113)/12)*BV113</f>
        <v>0</v>
      </c>
      <c r="AK113" s="86">
        <f>+((SUM($G16:AK16)*$C113)/12)*BW113</f>
        <v>0</v>
      </c>
      <c r="AL113" s="86">
        <f>+((SUM($G16:AL16)*$C113)/12)*BX113</f>
        <v>0</v>
      </c>
      <c r="AM113" s="86">
        <f>+((SUM($G16:AM16)*$C113)/12)*BY113</f>
        <v>0</v>
      </c>
      <c r="AN113" s="86">
        <f>+((SUM($G16:AN16)*$C113)/12)*BZ113</f>
        <v>0</v>
      </c>
      <c r="AO113" s="86">
        <f>+((SUM($G16:AO16)*$C113)/12)*CA113</f>
        <v>0</v>
      </c>
      <c r="AP113" s="86">
        <f>+((SUM($G16:AP16)*$C113)/12)*CB113</f>
        <v>0</v>
      </c>
      <c r="AT113" s="94">
        <v>1</v>
      </c>
      <c r="AU113" s="94">
        <f t="shared" si="48"/>
        <v>1</v>
      </c>
      <c r="AV113" s="94">
        <f t="shared" si="20"/>
        <v>1</v>
      </c>
      <c r="AW113" s="94">
        <f t="shared" si="20"/>
        <v>1</v>
      </c>
      <c r="AX113" s="94">
        <f t="shared" si="20"/>
        <v>1</v>
      </c>
      <c r="AY113" s="94">
        <f t="shared" si="20"/>
        <v>1</v>
      </c>
      <c r="AZ113" s="94">
        <f t="shared" si="21"/>
        <v>1</v>
      </c>
      <c r="BA113" s="94">
        <f t="shared" si="22"/>
        <v>1</v>
      </c>
      <c r="BB113" s="94">
        <f t="shared" si="23"/>
        <v>1</v>
      </c>
      <c r="BC113" s="94">
        <f t="shared" si="24"/>
        <v>1</v>
      </c>
      <c r="BD113" s="94">
        <f t="shared" si="25"/>
        <v>1</v>
      </c>
      <c r="BE113" s="94">
        <f t="shared" si="25"/>
        <v>1</v>
      </c>
      <c r="BF113" s="94">
        <f t="shared" si="26"/>
        <v>1</v>
      </c>
      <c r="BG113" s="94">
        <f t="shared" si="27"/>
        <v>1</v>
      </c>
      <c r="BH113" s="94">
        <f t="shared" si="28"/>
        <v>1</v>
      </c>
      <c r="BI113" s="94">
        <f t="shared" si="29"/>
        <v>1</v>
      </c>
      <c r="BJ113" s="94">
        <f t="shared" si="29"/>
        <v>1</v>
      </c>
      <c r="BK113" s="94">
        <f t="shared" si="30"/>
        <v>1</v>
      </c>
      <c r="BL113" s="94">
        <f t="shared" si="31"/>
        <v>1</v>
      </c>
      <c r="BM113" s="94">
        <f t="shared" si="32"/>
        <v>1</v>
      </c>
      <c r="BN113" s="94">
        <f t="shared" si="33"/>
        <v>1</v>
      </c>
      <c r="BO113" s="94">
        <f t="shared" si="33"/>
        <v>1</v>
      </c>
      <c r="BP113" s="94">
        <f t="shared" si="34"/>
        <v>1</v>
      </c>
      <c r="BQ113" s="94">
        <f t="shared" si="35"/>
        <v>1</v>
      </c>
      <c r="BR113" s="94">
        <f t="shared" si="36"/>
        <v>1</v>
      </c>
      <c r="BS113" s="94">
        <f t="shared" si="37"/>
        <v>1</v>
      </c>
      <c r="BT113" s="94">
        <f t="shared" si="37"/>
        <v>1</v>
      </c>
      <c r="BU113" s="94">
        <f t="shared" si="38"/>
        <v>1</v>
      </c>
      <c r="BV113" s="94">
        <f t="shared" si="39"/>
        <v>1</v>
      </c>
      <c r="BW113" s="94">
        <f t="shared" si="40"/>
        <v>1</v>
      </c>
      <c r="BX113" s="94">
        <f t="shared" si="41"/>
        <v>1</v>
      </c>
      <c r="BY113" s="94">
        <f t="shared" si="41"/>
        <v>1</v>
      </c>
      <c r="BZ113" s="94">
        <f t="shared" si="42"/>
        <v>1</v>
      </c>
      <c r="CA113" s="94">
        <f t="shared" si="43"/>
        <v>1</v>
      </c>
      <c r="CB113" s="94">
        <f t="shared" si="44"/>
        <v>1</v>
      </c>
      <c r="CC113" s="94">
        <f t="shared" si="45"/>
        <v>1</v>
      </c>
    </row>
    <row r="114" spans="1:81" x14ac:dyDescent="0.25">
      <c r="A114" t="str">
        <f t="shared" ref="A114:B114" si="59">+A89</f>
        <v/>
      </c>
      <c r="B114" t="str">
        <f t="shared" si="59"/>
        <v>Fabbricati</v>
      </c>
      <c r="C114" s="87">
        <v>0.2</v>
      </c>
      <c r="G114" s="86">
        <f t="shared" si="47"/>
        <v>0</v>
      </c>
      <c r="H114" s="86">
        <f>+((SUM($G17:H17)*$C114)/12)*AT114</f>
        <v>0</v>
      </c>
      <c r="I114" s="86">
        <f>+((SUM($G17:I17)*$C114)/12)*AU114</f>
        <v>0</v>
      </c>
      <c r="J114" s="86">
        <f>+((SUM($G17:J17)*$C114)/12)*AV114</f>
        <v>0</v>
      </c>
      <c r="K114" s="86">
        <f>+((SUM($G17:K17)*$C114)/12)*AW114</f>
        <v>0</v>
      </c>
      <c r="L114" s="86">
        <f>+((SUM($G17:L17)*$C114)/12)*AX114</f>
        <v>0</v>
      </c>
      <c r="M114" s="86">
        <f>+((SUM($G17:M17)*$C114)/12)*AY114</f>
        <v>0</v>
      </c>
      <c r="N114" s="86">
        <f>+((SUM($G17:N17)*$C114)/12)*AZ114</f>
        <v>0</v>
      </c>
      <c r="O114" s="86">
        <f>+((SUM($G17:O17)*$C114)/12)*BA114</f>
        <v>0</v>
      </c>
      <c r="P114" s="86">
        <f>+((SUM($G17:P17)*$C114)/12)*BB114</f>
        <v>0</v>
      </c>
      <c r="Q114" s="86">
        <f>+((SUM($G17:Q17)*$C114)/12)*BC114</f>
        <v>0</v>
      </c>
      <c r="R114" s="86">
        <f>+((SUM($G17:R17)*$C114)/12)*BD114</f>
        <v>0</v>
      </c>
      <c r="S114" s="86">
        <f>+((SUM($G17:S17)*$C114)/12)*BE114</f>
        <v>0</v>
      </c>
      <c r="T114" s="86">
        <f>+((SUM($G17:T17)*$C114)/12)*BF114</f>
        <v>0</v>
      </c>
      <c r="U114" s="86">
        <f>+((SUM($G17:U17)*$C114)/12)*BG114</f>
        <v>0</v>
      </c>
      <c r="V114" s="86">
        <f>+((SUM($G17:V17)*$C114)/12)*BH114</f>
        <v>0</v>
      </c>
      <c r="W114" s="86">
        <f>+((SUM($G17:W17)*$C114)/12)*BI114</f>
        <v>0</v>
      </c>
      <c r="X114" s="86">
        <f>+((SUM($G17:X17)*$C114)/12)*BJ114</f>
        <v>0</v>
      </c>
      <c r="Y114" s="86">
        <f>+((SUM($G17:Y17)*$C114)/12)*BK114</f>
        <v>0</v>
      </c>
      <c r="Z114" s="86">
        <f>+((SUM($G17:Z17)*$C114)/12)*BL114</f>
        <v>0</v>
      </c>
      <c r="AA114" s="86">
        <f>+((SUM($G17:AA17)*$C114)/12)*BM114</f>
        <v>0</v>
      </c>
      <c r="AB114" s="86">
        <f>+((SUM($G17:AB17)*$C114)/12)*BN114</f>
        <v>0</v>
      </c>
      <c r="AC114" s="86">
        <f>+((SUM($G17:AC17)*$C114)/12)*BO114</f>
        <v>0</v>
      </c>
      <c r="AD114" s="86">
        <f>+((SUM($G17:AD17)*$C114)/12)*BP114</f>
        <v>0</v>
      </c>
      <c r="AE114" s="86">
        <f>+((SUM($G17:AE17)*$C114)/12)*BQ114</f>
        <v>0</v>
      </c>
      <c r="AF114" s="86">
        <f>+((SUM($G17:AF17)*$C114)/12)*BR114</f>
        <v>0</v>
      </c>
      <c r="AG114" s="86">
        <f>+((SUM($G17:AG17)*$C114)/12)*BS114</f>
        <v>0</v>
      </c>
      <c r="AH114" s="86">
        <f>+((SUM($G17:AH17)*$C114)/12)*BT114</f>
        <v>0</v>
      </c>
      <c r="AI114" s="86">
        <f>+((SUM($G17:AI17)*$C114)/12)*BU114</f>
        <v>0</v>
      </c>
      <c r="AJ114" s="86">
        <f>+((SUM($G17:AJ17)*$C114)/12)*BV114</f>
        <v>0</v>
      </c>
      <c r="AK114" s="86">
        <f>+((SUM($G17:AK17)*$C114)/12)*BW114</f>
        <v>0</v>
      </c>
      <c r="AL114" s="86">
        <f>+((SUM($G17:AL17)*$C114)/12)*BX114</f>
        <v>0</v>
      </c>
      <c r="AM114" s="86">
        <f>+((SUM($G17:AM17)*$C114)/12)*BY114</f>
        <v>0</v>
      </c>
      <c r="AN114" s="86">
        <f>+((SUM($G17:AN17)*$C114)/12)*BZ114</f>
        <v>0</v>
      </c>
      <c r="AO114" s="86">
        <f>+((SUM($G17:AO17)*$C114)/12)*CA114</f>
        <v>0</v>
      </c>
      <c r="AP114" s="86">
        <f>+((SUM($G17:AP17)*$C114)/12)*CB114</f>
        <v>0</v>
      </c>
      <c r="AT114" s="94">
        <v>1</v>
      </c>
      <c r="AU114" s="94">
        <f t="shared" si="48"/>
        <v>1</v>
      </c>
      <c r="AV114" s="94">
        <f t="shared" si="20"/>
        <v>1</v>
      </c>
      <c r="AW114" s="94">
        <f t="shared" si="20"/>
        <v>1</v>
      </c>
      <c r="AX114" s="94">
        <f t="shared" si="20"/>
        <v>1</v>
      </c>
      <c r="AY114" s="94">
        <f t="shared" si="20"/>
        <v>1</v>
      </c>
      <c r="AZ114" s="94">
        <f t="shared" si="21"/>
        <v>1</v>
      </c>
      <c r="BA114" s="94">
        <f t="shared" si="22"/>
        <v>1</v>
      </c>
      <c r="BB114" s="94">
        <f t="shared" si="23"/>
        <v>1</v>
      </c>
      <c r="BC114" s="94">
        <f t="shared" si="24"/>
        <v>1</v>
      </c>
      <c r="BD114" s="94">
        <f t="shared" si="25"/>
        <v>1</v>
      </c>
      <c r="BE114" s="94">
        <f t="shared" si="25"/>
        <v>1</v>
      </c>
      <c r="BF114" s="94">
        <f t="shared" si="26"/>
        <v>1</v>
      </c>
      <c r="BG114" s="94">
        <f t="shared" si="27"/>
        <v>1</v>
      </c>
      <c r="BH114" s="94">
        <f t="shared" si="28"/>
        <v>1</v>
      </c>
      <c r="BI114" s="94">
        <f t="shared" si="29"/>
        <v>1</v>
      </c>
      <c r="BJ114" s="94">
        <f t="shared" si="29"/>
        <v>1</v>
      </c>
      <c r="BK114" s="94">
        <f t="shared" si="30"/>
        <v>1</v>
      </c>
      <c r="BL114" s="94">
        <f t="shared" si="31"/>
        <v>1</v>
      </c>
      <c r="BM114" s="94">
        <f t="shared" si="32"/>
        <v>1</v>
      </c>
      <c r="BN114" s="94">
        <f t="shared" si="33"/>
        <v>1</v>
      </c>
      <c r="BO114" s="94">
        <f t="shared" si="33"/>
        <v>1</v>
      </c>
      <c r="BP114" s="94">
        <f t="shared" si="34"/>
        <v>1</v>
      </c>
      <c r="BQ114" s="94">
        <f t="shared" si="35"/>
        <v>1</v>
      </c>
      <c r="BR114" s="94">
        <f t="shared" si="36"/>
        <v>1</v>
      </c>
      <c r="BS114" s="94">
        <f t="shared" si="37"/>
        <v>1</v>
      </c>
      <c r="BT114" s="94">
        <f t="shared" si="37"/>
        <v>1</v>
      </c>
      <c r="BU114" s="94">
        <f t="shared" si="38"/>
        <v>1</v>
      </c>
      <c r="BV114" s="94">
        <f t="shared" si="39"/>
        <v>1</v>
      </c>
      <c r="BW114" s="94">
        <f t="shared" si="40"/>
        <v>1</v>
      </c>
      <c r="BX114" s="94">
        <f t="shared" si="41"/>
        <v>1</v>
      </c>
      <c r="BY114" s="94">
        <f t="shared" si="41"/>
        <v>1</v>
      </c>
      <c r="BZ114" s="94">
        <f t="shared" si="42"/>
        <v>1</v>
      </c>
      <c r="CA114" s="94">
        <f t="shared" si="43"/>
        <v>1</v>
      </c>
      <c r="CB114" s="94">
        <f t="shared" si="44"/>
        <v>1</v>
      </c>
      <c r="CC114" s="94">
        <f t="shared" si="45"/>
        <v>1</v>
      </c>
    </row>
    <row r="115" spans="1:81" x14ac:dyDescent="0.25">
      <c r="A115" t="str">
        <f t="shared" ref="A115:B115" si="60">+A90</f>
        <v/>
      </c>
      <c r="B115" t="str">
        <f t="shared" si="60"/>
        <v>Fabbricati</v>
      </c>
      <c r="C115" s="87">
        <v>0.2</v>
      </c>
      <c r="G115" s="86">
        <f t="shared" si="47"/>
        <v>0</v>
      </c>
      <c r="H115" s="86">
        <f>+((SUM($G18:H18)*$C115)/12)*AT115</f>
        <v>0</v>
      </c>
      <c r="I115" s="86">
        <f>+((SUM($G18:I18)*$C115)/12)*AU115</f>
        <v>0</v>
      </c>
      <c r="J115" s="86">
        <f>+((SUM($G18:J18)*$C115)/12)*AV115</f>
        <v>0</v>
      </c>
      <c r="K115" s="86">
        <f>+((SUM($G18:K18)*$C115)/12)*AW115</f>
        <v>0</v>
      </c>
      <c r="L115" s="86">
        <f>+((SUM($G18:L18)*$C115)/12)*AX115</f>
        <v>0</v>
      </c>
      <c r="M115" s="86">
        <f>+((SUM($G18:M18)*$C115)/12)*AY115</f>
        <v>0</v>
      </c>
      <c r="N115" s="86">
        <f>+((SUM($G18:N18)*$C115)/12)*AZ115</f>
        <v>0</v>
      </c>
      <c r="O115" s="86">
        <f>+((SUM($G18:O18)*$C115)/12)*BA115</f>
        <v>0</v>
      </c>
      <c r="P115" s="86">
        <f>+((SUM($G18:P18)*$C115)/12)*BB115</f>
        <v>0</v>
      </c>
      <c r="Q115" s="86">
        <f>+((SUM($G18:Q18)*$C115)/12)*BC115</f>
        <v>0</v>
      </c>
      <c r="R115" s="86">
        <f>+((SUM($G18:R18)*$C115)/12)*BD115</f>
        <v>0</v>
      </c>
      <c r="S115" s="86">
        <f>+((SUM($G18:S18)*$C115)/12)*BE115</f>
        <v>0</v>
      </c>
      <c r="T115" s="86">
        <f>+((SUM($G18:T18)*$C115)/12)*BF115</f>
        <v>0</v>
      </c>
      <c r="U115" s="86">
        <f>+((SUM($G18:U18)*$C115)/12)*BG115</f>
        <v>0</v>
      </c>
      <c r="V115" s="86">
        <f>+((SUM($G18:V18)*$C115)/12)*BH115</f>
        <v>0</v>
      </c>
      <c r="W115" s="86">
        <f>+((SUM($G18:W18)*$C115)/12)*BI115</f>
        <v>0</v>
      </c>
      <c r="X115" s="86">
        <f>+((SUM($G18:X18)*$C115)/12)*BJ115</f>
        <v>0</v>
      </c>
      <c r="Y115" s="86">
        <f>+((SUM($G18:Y18)*$C115)/12)*BK115</f>
        <v>0</v>
      </c>
      <c r="Z115" s="86">
        <f>+((SUM($G18:Z18)*$C115)/12)*BL115</f>
        <v>0</v>
      </c>
      <c r="AA115" s="86">
        <f>+((SUM($G18:AA18)*$C115)/12)*BM115</f>
        <v>0</v>
      </c>
      <c r="AB115" s="86">
        <f>+((SUM($G18:AB18)*$C115)/12)*BN115</f>
        <v>0</v>
      </c>
      <c r="AC115" s="86">
        <f>+((SUM($G18:AC18)*$C115)/12)*BO115</f>
        <v>0</v>
      </c>
      <c r="AD115" s="86">
        <f>+((SUM($G18:AD18)*$C115)/12)*BP115</f>
        <v>0</v>
      </c>
      <c r="AE115" s="86">
        <f>+((SUM($G18:AE18)*$C115)/12)*BQ115</f>
        <v>0</v>
      </c>
      <c r="AF115" s="86">
        <f>+((SUM($G18:AF18)*$C115)/12)*BR115</f>
        <v>0</v>
      </c>
      <c r="AG115" s="86">
        <f>+((SUM($G18:AG18)*$C115)/12)*BS115</f>
        <v>0</v>
      </c>
      <c r="AH115" s="86">
        <f>+((SUM($G18:AH18)*$C115)/12)*BT115</f>
        <v>0</v>
      </c>
      <c r="AI115" s="86">
        <f>+((SUM($G18:AI18)*$C115)/12)*BU115</f>
        <v>0</v>
      </c>
      <c r="AJ115" s="86">
        <f>+((SUM($G18:AJ18)*$C115)/12)*BV115</f>
        <v>0</v>
      </c>
      <c r="AK115" s="86">
        <f>+((SUM($G18:AK18)*$C115)/12)*BW115</f>
        <v>0</v>
      </c>
      <c r="AL115" s="86">
        <f>+((SUM($G18:AL18)*$C115)/12)*BX115</f>
        <v>0</v>
      </c>
      <c r="AM115" s="86">
        <f>+((SUM($G18:AM18)*$C115)/12)*BY115</f>
        <v>0</v>
      </c>
      <c r="AN115" s="86">
        <f>+((SUM($G18:AN18)*$C115)/12)*BZ115</f>
        <v>0</v>
      </c>
      <c r="AO115" s="86">
        <f>+((SUM($G18:AO18)*$C115)/12)*CA115</f>
        <v>0</v>
      </c>
      <c r="AP115" s="86">
        <f>+((SUM($G18:AP18)*$C115)/12)*CB115</f>
        <v>0</v>
      </c>
      <c r="AT115" s="94">
        <v>1</v>
      </c>
      <c r="AU115" s="94">
        <f t="shared" si="48"/>
        <v>1</v>
      </c>
      <c r="AV115" s="94">
        <f t="shared" si="20"/>
        <v>1</v>
      </c>
      <c r="AW115" s="94">
        <f t="shared" si="20"/>
        <v>1</v>
      </c>
      <c r="AX115" s="94">
        <f t="shared" si="20"/>
        <v>1</v>
      </c>
      <c r="AY115" s="94">
        <f t="shared" si="20"/>
        <v>1</v>
      </c>
      <c r="AZ115" s="94">
        <f t="shared" si="21"/>
        <v>1</v>
      </c>
      <c r="BA115" s="94">
        <f t="shared" si="22"/>
        <v>1</v>
      </c>
      <c r="BB115" s="94">
        <f t="shared" si="23"/>
        <v>1</v>
      </c>
      <c r="BC115" s="94">
        <f t="shared" si="24"/>
        <v>1</v>
      </c>
      <c r="BD115" s="94">
        <f t="shared" si="25"/>
        <v>1</v>
      </c>
      <c r="BE115" s="94">
        <f t="shared" si="25"/>
        <v>1</v>
      </c>
      <c r="BF115" s="94">
        <f t="shared" si="26"/>
        <v>1</v>
      </c>
      <c r="BG115" s="94">
        <f t="shared" si="27"/>
        <v>1</v>
      </c>
      <c r="BH115" s="94">
        <f t="shared" si="28"/>
        <v>1</v>
      </c>
      <c r="BI115" s="94">
        <f t="shared" si="29"/>
        <v>1</v>
      </c>
      <c r="BJ115" s="94">
        <f t="shared" si="29"/>
        <v>1</v>
      </c>
      <c r="BK115" s="94">
        <f t="shared" si="30"/>
        <v>1</v>
      </c>
      <c r="BL115" s="94">
        <f t="shared" si="31"/>
        <v>1</v>
      </c>
      <c r="BM115" s="94">
        <f t="shared" si="32"/>
        <v>1</v>
      </c>
      <c r="BN115" s="94">
        <f t="shared" si="33"/>
        <v>1</v>
      </c>
      <c r="BO115" s="94">
        <f t="shared" si="33"/>
        <v>1</v>
      </c>
      <c r="BP115" s="94">
        <f t="shared" si="34"/>
        <v>1</v>
      </c>
      <c r="BQ115" s="94">
        <f t="shared" si="35"/>
        <v>1</v>
      </c>
      <c r="BR115" s="94">
        <f t="shared" si="36"/>
        <v>1</v>
      </c>
      <c r="BS115" s="94">
        <f t="shared" si="37"/>
        <v>1</v>
      </c>
      <c r="BT115" s="94">
        <f t="shared" si="37"/>
        <v>1</v>
      </c>
      <c r="BU115" s="94">
        <f t="shared" si="38"/>
        <v>1</v>
      </c>
      <c r="BV115" s="94">
        <f t="shared" si="39"/>
        <v>1</v>
      </c>
      <c r="BW115" s="94">
        <f t="shared" si="40"/>
        <v>1</v>
      </c>
      <c r="BX115" s="94">
        <f t="shared" si="41"/>
        <v>1</v>
      </c>
      <c r="BY115" s="94">
        <f t="shared" si="41"/>
        <v>1</v>
      </c>
      <c r="BZ115" s="94">
        <f t="shared" si="42"/>
        <v>1</v>
      </c>
      <c r="CA115" s="94">
        <f t="shared" si="43"/>
        <v>1</v>
      </c>
      <c r="CB115" s="94">
        <f t="shared" si="44"/>
        <v>1</v>
      </c>
      <c r="CC115" s="94">
        <f t="shared" si="45"/>
        <v>1</v>
      </c>
    </row>
    <row r="116" spans="1:81" x14ac:dyDescent="0.25">
      <c r="A116" t="str">
        <f t="shared" ref="A116:B116" si="61">+A91</f>
        <v/>
      </c>
      <c r="B116" t="str">
        <f t="shared" si="61"/>
        <v>Fabbricati</v>
      </c>
      <c r="C116" s="87">
        <v>0.2</v>
      </c>
      <c r="G116" s="86">
        <f t="shared" si="47"/>
        <v>0</v>
      </c>
      <c r="H116" s="86">
        <f>+((SUM($G19:H19)*$C116)/12)*AT116</f>
        <v>0</v>
      </c>
      <c r="I116" s="86">
        <f>+((SUM($G19:I19)*$C116)/12)*AU116</f>
        <v>0</v>
      </c>
      <c r="J116" s="86">
        <f>+((SUM($G19:J19)*$C116)/12)*AV116</f>
        <v>0</v>
      </c>
      <c r="K116" s="86">
        <f>+((SUM($G19:K19)*$C116)/12)*AW116</f>
        <v>0</v>
      </c>
      <c r="L116" s="86">
        <f>+((SUM($G19:L19)*$C116)/12)*AX116</f>
        <v>0</v>
      </c>
      <c r="M116" s="86">
        <f>+((SUM($G19:M19)*$C116)/12)*AY116</f>
        <v>0</v>
      </c>
      <c r="N116" s="86">
        <f>+((SUM($G19:N19)*$C116)/12)*AZ116</f>
        <v>0</v>
      </c>
      <c r="O116" s="86">
        <f>+((SUM($G19:O19)*$C116)/12)*BA116</f>
        <v>0</v>
      </c>
      <c r="P116" s="86">
        <f>+((SUM($G19:P19)*$C116)/12)*BB116</f>
        <v>0</v>
      </c>
      <c r="Q116" s="86">
        <f>+((SUM($G19:Q19)*$C116)/12)*BC116</f>
        <v>0</v>
      </c>
      <c r="R116" s="86">
        <f>+((SUM($G19:R19)*$C116)/12)*BD116</f>
        <v>0</v>
      </c>
      <c r="S116" s="86">
        <f>+((SUM($G19:S19)*$C116)/12)*BE116</f>
        <v>0</v>
      </c>
      <c r="T116" s="86">
        <f>+((SUM($G19:T19)*$C116)/12)*BF116</f>
        <v>0</v>
      </c>
      <c r="U116" s="86">
        <f>+((SUM($G19:U19)*$C116)/12)*BG116</f>
        <v>0</v>
      </c>
      <c r="V116" s="86">
        <f>+((SUM($G19:V19)*$C116)/12)*BH116</f>
        <v>0</v>
      </c>
      <c r="W116" s="86">
        <f>+((SUM($G19:W19)*$C116)/12)*BI116</f>
        <v>0</v>
      </c>
      <c r="X116" s="86">
        <f>+((SUM($G19:X19)*$C116)/12)*BJ116</f>
        <v>0</v>
      </c>
      <c r="Y116" s="86">
        <f>+((SUM($G19:Y19)*$C116)/12)*BK116</f>
        <v>0</v>
      </c>
      <c r="Z116" s="86">
        <f>+((SUM($G19:Z19)*$C116)/12)*BL116</f>
        <v>0</v>
      </c>
      <c r="AA116" s="86">
        <f>+((SUM($G19:AA19)*$C116)/12)*BM116</f>
        <v>0</v>
      </c>
      <c r="AB116" s="86">
        <f>+((SUM($G19:AB19)*$C116)/12)*BN116</f>
        <v>0</v>
      </c>
      <c r="AC116" s="86">
        <f>+((SUM($G19:AC19)*$C116)/12)*BO116</f>
        <v>0</v>
      </c>
      <c r="AD116" s="86">
        <f>+((SUM($G19:AD19)*$C116)/12)*BP116</f>
        <v>0</v>
      </c>
      <c r="AE116" s="86">
        <f>+((SUM($G19:AE19)*$C116)/12)*BQ116</f>
        <v>0</v>
      </c>
      <c r="AF116" s="86">
        <f>+((SUM($G19:AF19)*$C116)/12)*BR116</f>
        <v>0</v>
      </c>
      <c r="AG116" s="86">
        <f>+((SUM($G19:AG19)*$C116)/12)*BS116</f>
        <v>0</v>
      </c>
      <c r="AH116" s="86">
        <f>+((SUM($G19:AH19)*$C116)/12)*BT116</f>
        <v>0</v>
      </c>
      <c r="AI116" s="86">
        <f>+((SUM($G19:AI19)*$C116)/12)*BU116</f>
        <v>0</v>
      </c>
      <c r="AJ116" s="86">
        <f>+((SUM($G19:AJ19)*$C116)/12)*BV116</f>
        <v>0</v>
      </c>
      <c r="AK116" s="86">
        <f>+((SUM($G19:AK19)*$C116)/12)*BW116</f>
        <v>0</v>
      </c>
      <c r="AL116" s="86">
        <f>+((SUM($G19:AL19)*$C116)/12)*BX116</f>
        <v>0</v>
      </c>
      <c r="AM116" s="86">
        <f>+((SUM($G19:AM19)*$C116)/12)*BY116</f>
        <v>0</v>
      </c>
      <c r="AN116" s="86">
        <f>+((SUM($G19:AN19)*$C116)/12)*BZ116</f>
        <v>0</v>
      </c>
      <c r="AO116" s="86">
        <f>+((SUM($G19:AO19)*$C116)/12)*CA116</f>
        <v>0</v>
      </c>
      <c r="AP116" s="86">
        <f>+((SUM($G19:AP19)*$C116)/12)*CB116</f>
        <v>0</v>
      </c>
      <c r="AT116" s="94">
        <v>1</v>
      </c>
      <c r="AU116" s="94">
        <f t="shared" si="48"/>
        <v>1</v>
      </c>
      <c r="AV116" s="94">
        <f t="shared" si="20"/>
        <v>1</v>
      </c>
      <c r="AW116" s="94">
        <f t="shared" si="20"/>
        <v>1</v>
      </c>
      <c r="AX116" s="94">
        <f t="shared" si="20"/>
        <v>1</v>
      </c>
      <c r="AY116" s="94">
        <f t="shared" si="20"/>
        <v>1</v>
      </c>
      <c r="AZ116" s="94">
        <f t="shared" si="21"/>
        <v>1</v>
      </c>
      <c r="BA116" s="94">
        <f t="shared" si="22"/>
        <v>1</v>
      </c>
      <c r="BB116" s="94">
        <f t="shared" si="23"/>
        <v>1</v>
      </c>
      <c r="BC116" s="94">
        <f t="shared" si="24"/>
        <v>1</v>
      </c>
      <c r="BD116" s="94">
        <f t="shared" si="25"/>
        <v>1</v>
      </c>
      <c r="BE116" s="94">
        <f t="shared" si="25"/>
        <v>1</v>
      </c>
      <c r="BF116" s="94">
        <f t="shared" si="26"/>
        <v>1</v>
      </c>
      <c r="BG116" s="94">
        <f t="shared" si="27"/>
        <v>1</v>
      </c>
      <c r="BH116" s="94">
        <f t="shared" si="28"/>
        <v>1</v>
      </c>
      <c r="BI116" s="94">
        <f t="shared" si="29"/>
        <v>1</v>
      </c>
      <c r="BJ116" s="94">
        <f t="shared" si="29"/>
        <v>1</v>
      </c>
      <c r="BK116" s="94">
        <f t="shared" si="30"/>
        <v>1</v>
      </c>
      <c r="BL116" s="94">
        <f t="shared" si="31"/>
        <v>1</v>
      </c>
      <c r="BM116" s="94">
        <f t="shared" si="32"/>
        <v>1</v>
      </c>
      <c r="BN116" s="94">
        <f t="shared" si="33"/>
        <v>1</v>
      </c>
      <c r="BO116" s="94">
        <f t="shared" si="33"/>
        <v>1</v>
      </c>
      <c r="BP116" s="94">
        <f t="shared" si="34"/>
        <v>1</v>
      </c>
      <c r="BQ116" s="94">
        <f t="shared" si="35"/>
        <v>1</v>
      </c>
      <c r="BR116" s="94">
        <f t="shared" si="36"/>
        <v>1</v>
      </c>
      <c r="BS116" s="94">
        <f t="shared" si="37"/>
        <v>1</v>
      </c>
      <c r="BT116" s="94">
        <f t="shared" si="37"/>
        <v>1</v>
      </c>
      <c r="BU116" s="94">
        <f t="shared" si="38"/>
        <v>1</v>
      </c>
      <c r="BV116" s="94">
        <f t="shared" si="39"/>
        <v>1</v>
      </c>
      <c r="BW116" s="94">
        <f t="shared" si="40"/>
        <v>1</v>
      </c>
      <c r="BX116" s="94">
        <f t="shared" si="41"/>
        <v>1</v>
      </c>
      <c r="BY116" s="94">
        <f t="shared" si="41"/>
        <v>1</v>
      </c>
      <c r="BZ116" s="94">
        <f t="shared" si="42"/>
        <v>1</v>
      </c>
      <c r="CA116" s="94">
        <f t="shared" si="43"/>
        <v>1</v>
      </c>
      <c r="CB116" s="94">
        <f t="shared" si="44"/>
        <v>1</v>
      </c>
      <c r="CC116" s="94">
        <f t="shared" si="45"/>
        <v>1</v>
      </c>
    </row>
    <row r="117" spans="1:81" x14ac:dyDescent="0.25">
      <c r="A117" t="str">
        <f t="shared" ref="A117:B117" si="62">+A92</f>
        <v/>
      </c>
      <c r="B117" t="str">
        <f t="shared" si="62"/>
        <v>Fabbricati</v>
      </c>
      <c r="C117" s="87">
        <v>0.2</v>
      </c>
      <c r="G117" s="86">
        <f t="shared" si="47"/>
        <v>0</v>
      </c>
      <c r="H117" s="86">
        <f>+((SUM($G20:H20)*$C117)/12)*AT117</f>
        <v>0</v>
      </c>
      <c r="I117" s="86">
        <f>+((SUM($G20:I20)*$C117)/12)*AU117</f>
        <v>0</v>
      </c>
      <c r="J117" s="86">
        <f>+((SUM($G20:J20)*$C117)/12)*AV117</f>
        <v>0</v>
      </c>
      <c r="K117" s="86">
        <f>+((SUM($G20:K20)*$C117)/12)*AW117</f>
        <v>0</v>
      </c>
      <c r="L117" s="86">
        <f>+((SUM($G20:L20)*$C117)/12)*AX117</f>
        <v>0</v>
      </c>
      <c r="M117" s="86">
        <f>+((SUM($G20:M20)*$C117)/12)*AY117</f>
        <v>0</v>
      </c>
      <c r="N117" s="86">
        <f>+((SUM($G20:N20)*$C117)/12)*AZ117</f>
        <v>0</v>
      </c>
      <c r="O117" s="86">
        <f>+((SUM($G20:O20)*$C117)/12)*BA117</f>
        <v>0</v>
      </c>
      <c r="P117" s="86">
        <f>+((SUM($G20:P20)*$C117)/12)*BB117</f>
        <v>0</v>
      </c>
      <c r="Q117" s="86">
        <f>+((SUM($G20:Q20)*$C117)/12)*BC117</f>
        <v>0</v>
      </c>
      <c r="R117" s="86">
        <f>+((SUM($G20:R20)*$C117)/12)*BD117</f>
        <v>0</v>
      </c>
      <c r="S117" s="86">
        <f>+((SUM($G20:S20)*$C117)/12)*BE117</f>
        <v>0</v>
      </c>
      <c r="T117" s="86">
        <f>+((SUM($G20:T20)*$C117)/12)*BF117</f>
        <v>0</v>
      </c>
      <c r="U117" s="86">
        <f>+((SUM($G20:U20)*$C117)/12)*BG117</f>
        <v>0</v>
      </c>
      <c r="V117" s="86">
        <f>+((SUM($G20:V20)*$C117)/12)*BH117</f>
        <v>0</v>
      </c>
      <c r="W117" s="86">
        <f>+((SUM($G20:W20)*$C117)/12)*BI117</f>
        <v>0</v>
      </c>
      <c r="X117" s="86">
        <f>+((SUM($G20:X20)*$C117)/12)*BJ117</f>
        <v>0</v>
      </c>
      <c r="Y117" s="86">
        <f>+((SUM($G20:Y20)*$C117)/12)*BK117</f>
        <v>0</v>
      </c>
      <c r="Z117" s="86">
        <f>+((SUM($G20:Z20)*$C117)/12)*BL117</f>
        <v>0</v>
      </c>
      <c r="AA117" s="86">
        <f>+((SUM($G20:AA20)*$C117)/12)*BM117</f>
        <v>0</v>
      </c>
      <c r="AB117" s="86">
        <f>+((SUM($G20:AB20)*$C117)/12)*BN117</f>
        <v>0</v>
      </c>
      <c r="AC117" s="86">
        <f>+((SUM($G20:AC20)*$C117)/12)*BO117</f>
        <v>0</v>
      </c>
      <c r="AD117" s="86">
        <f>+((SUM($G20:AD20)*$C117)/12)*BP117</f>
        <v>0</v>
      </c>
      <c r="AE117" s="86">
        <f>+((SUM($G20:AE20)*$C117)/12)*BQ117</f>
        <v>0</v>
      </c>
      <c r="AF117" s="86">
        <f>+((SUM($G20:AF20)*$C117)/12)*BR117</f>
        <v>0</v>
      </c>
      <c r="AG117" s="86">
        <f>+((SUM($G20:AG20)*$C117)/12)*BS117</f>
        <v>0</v>
      </c>
      <c r="AH117" s="86">
        <f>+((SUM($G20:AH20)*$C117)/12)*BT117</f>
        <v>0</v>
      </c>
      <c r="AI117" s="86">
        <f>+((SUM($G20:AI20)*$C117)/12)*BU117</f>
        <v>0</v>
      </c>
      <c r="AJ117" s="86">
        <f>+((SUM($G20:AJ20)*$C117)/12)*BV117</f>
        <v>0</v>
      </c>
      <c r="AK117" s="86">
        <f>+((SUM($G20:AK20)*$C117)/12)*BW117</f>
        <v>0</v>
      </c>
      <c r="AL117" s="86">
        <f>+((SUM($G20:AL20)*$C117)/12)*BX117</f>
        <v>0</v>
      </c>
      <c r="AM117" s="86">
        <f>+((SUM($G20:AM20)*$C117)/12)*BY117</f>
        <v>0</v>
      </c>
      <c r="AN117" s="86">
        <f>+((SUM($G20:AN20)*$C117)/12)*BZ117</f>
        <v>0</v>
      </c>
      <c r="AO117" s="86">
        <f>+((SUM($G20:AO20)*$C117)/12)*CA117</f>
        <v>0</v>
      </c>
      <c r="AP117" s="86">
        <f>+((SUM($G20:AP20)*$C117)/12)*CB117</f>
        <v>0</v>
      </c>
      <c r="AT117" s="94">
        <v>1</v>
      </c>
      <c r="AU117" s="94">
        <f t="shared" si="48"/>
        <v>1</v>
      </c>
      <c r="AV117" s="94">
        <f t="shared" si="20"/>
        <v>1</v>
      </c>
      <c r="AW117" s="94">
        <f t="shared" si="20"/>
        <v>1</v>
      </c>
      <c r="AX117" s="94">
        <f t="shared" si="20"/>
        <v>1</v>
      </c>
      <c r="AY117" s="94">
        <f t="shared" si="20"/>
        <v>1</v>
      </c>
      <c r="AZ117" s="94">
        <f t="shared" si="21"/>
        <v>1</v>
      </c>
      <c r="BA117" s="94">
        <f t="shared" si="22"/>
        <v>1</v>
      </c>
      <c r="BB117" s="94">
        <f t="shared" si="23"/>
        <v>1</v>
      </c>
      <c r="BC117" s="94">
        <f t="shared" si="24"/>
        <v>1</v>
      </c>
      <c r="BD117" s="94">
        <f t="shared" si="25"/>
        <v>1</v>
      </c>
      <c r="BE117" s="94">
        <f t="shared" si="25"/>
        <v>1</v>
      </c>
      <c r="BF117" s="94">
        <f t="shared" si="26"/>
        <v>1</v>
      </c>
      <c r="BG117" s="94">
        <f t="shared" si="27"/>
        <v>1</v>
      </c>
      <c r="BH117" s="94">
        <f t="shared" si="28"/>
        <v>1</v>
      </c>
      <c r="BI117" s="94">
        <f t="shared" si="29"/>
        <v>1</v>
      </c>
      <c r="BJ117" s="94">
        <f t="shared" si="29"/>
        <v>1</v>
      </c>
      <c r="BK117" s="94">
        <f t="shared" si="30"/>
        <v>1</v>
      </c>
      <c r="BL117" s="94">
        <f t="shared" si="31"/>
        <v>1</v>
      </c>
      <c r="BM117" s="94">
        <f t="shared" si="32"/>
        <v>1</v>
      </c>
      <c r="BN117" s="94">
        <f t="shared" si="33"/>
        <v>1</v>
      </c>
      <c r="BO117" s="94">
        <f t="shared" si="33"/>
        <v>1</v>
      </c>
      <c r="BP117" s="94">
        <f t="shared" si="34"/>
        <v>1</v>
      </c>
      <c r="BQ117" s="94">
        <f t="shared" si="35"/>
        <v>1</v>
      </c>
      <c r="BR117" s="94">
        <f t="shared" si="36"/>
        <v>1</v>
      </c>
      <c r="BS117" s="94">
        <f t="shared" si="37"/>
        <v>1</v>
      </c>
      <c r="BT117" s="94">
        <f t="shared" si="37"/>
        <v>1</v>
      </c>
      <c r="BU117" s="94">
        <f t="shared" si="38"/>
        <v>1</v>
      </c>
      <c r="BV117" s="94">
        <f t="shared" si="39"/>
        <v>1</v>
      </c>
      <c r="BW117" s="94">
        <f t="shared" si="40"/>
        <v>1</v>
      </c>
      <c r="BX117" s="94">
        <f t="shared" si="41"/>
        <v>1</v>
      </c>
      <c r="BY117" s="94">
        <f t="shared" si="41"/>
        <v>1</v>
      </c>
      <c r="BZ117" s="94">
        <f t="shared" si="42"/>
        <v>1</v>
      </c>
      <c r="CA117" s="94">
        <f t="shared" si="43"/>
        <v>1</v>
      </c>
      <c r="CB117" s="94">
        <f t="shared" si="44"/>
        <v>1</v>
      </c>
      <c r="CC117" s="94">
        <f t="shared" si="45"/>
        <v>1</v>
      </c>
    </row>
    <row r="118" spans="1:81" x14ac:dyDescent="0.25">
      <c r="A118" t="str">
        <f t="shared" ref="A118:B118" si="63">+A93</f>
        <v/>
      </c>
      <c r="B118" t="str">
        <f t="shared" si="63"/>
        <v>Fabbricati</v>
      </c>
      <c r="C118" s="87">
        <v>0.2</v>
      </c>
      <c r="G118" s="86">
        <f t="shared" si="47"/>
        <v>0</v>
      </c>
      <c r="H118" s="86">
        <f>+((SUM($G21:H21)*$C118)/12)*AT118</f>
        <v>0</v>
      </c>
      <c r="I118" s="86">
        <f>+((SUM($G21:I21)*$C118)/12)*AU118</f>
        <v>0</v>
      </c>
      <c r="J118" s="86">
        <f>+((SUM($G21:J21)*$C118)/12)*AV118</f>
        <v>0</v>
      </c>
      <c r="K118" s="86">
        <f>+((SUM($G21:K21)*$C118)/12)*AW118</f>
        <v>0</v>
      </c>
      <c r="L118" s="86">
        <f>+((SUM($G21:L21)*$C118)/12)*AX118</f>
        <v>0</v>
      </c>
      <c r="M118" s="86">
        <f>+((SUM($G21:M21)*$C118)/12)*AY118</f>
        <v>0</v>
      </c>
      <c r="N118" s="86">
        <f>+((SUM($G21:N21)*$C118)/12)*AZ118</f>
        <v>0</v>
      </c>
      <c r="O118" s="86">
        <f>+((SUM($G21:O21)*$C118)/12)*BA118</f>
        <v>0</v>
      </c>
      <c r="P118" s="86">
        <f>+((SUM($G21:P21)*$C118)/12)*BB118</f>
        <v>0</v>
      </c>
      <c r="Q118" s="86">
        <f>+((SUM($G21:Q21)*$C118)/12)*BC118</f>
        <v>0</v>
      </c>
      <c r="R118" s="86">
        <f>+((SUM($G21:R21)*$C118)/12)*BD118</f>
        <v>0</v>
      </c>
      <c r="S118" s="86">
        <f>+((SUM($G21:S21)*$C118)/12)*BE118</f>
        <v>0</v>
      </c>
      <c r="T118" s="86">
        <f>+((SUM($G21:T21)*$C118)/12)*BF118</f>
        <v>0</v>
      </c>
      <c r="U118" s="86">
        <f>+((SUM($G21:U21)*$C118)/12)*BG118</f>
        <v>0</v>
      </c>
      <c r="V118" s="86">
        <f>+((SUM($G21:V21)*$C118)/12)*BH118</f>
        <v>0</v>
      </c>
      <c r="W118" s="86">
        <f>+((SUM($G21:W21)*$C118)/12)*BI118</f>
        <v>0</v>
      </c>
      <c r="X118" s="86">
        <f>+((SUM($G21:X21)*$C118)/12)*BJ118</f>
        <v>0</v>
      </c>
      <c r="Y118" s="86">
        <f>+((SUM($G21:Y21)*$C118)/12)*BK118</f>
        <v>0</v>
      </c>
      <c r="Z118" s="86">
        <f>+((SUM($G21:Z21)*$C118)/12)*BL118</f>
        <v>0</v>
      </c>
      <c r="AA118" s="86">
        <f>+((SUM($G21:AA21)*$C118)/12)*BM118</f>
        <v>0</v>
      </c>
      <c r="AB118" s="86">
        <f>+((SUM($G21:AB21)*$C118)/12)*BN118</f>
        <v>0</v>
      </c>
      <c r="AC118" s="86">
        <f>+((SUM($G21:AC21)*$C118)/12)*BO118</f>
        <v>0</v>
      </c>
      <c r="AD118" s="86">
        <f>+((SUM($G21:AD21)*$C118)/12)*BP118</f>
        <v>0</v>
      </c>
      <c r="AE118" s="86">
        <f>+((SUM($G21:AE21)*$C118)/12)*BQ118</f>
        <v>0</v>
      </c>
      <c r="AF118" s="86">
        <f>+((SUM($G21:AF21)*$C118)/12)*BR118</f>
        <v>0</v>
      </c>
      <c r="AG118" s="86">
        <f>+((SUM($G21:AG21)*$C118)/12)*BS118</f>
        <v>0</v>
      </c>
      <c r="AH118" s="86">
        <f>+((SUM($G21:AH21)*$C118)/12)*BT118</f>
        <v>0</v>
      </c>
      <c r="AI118" s="86">
        <f>+((SUM($G21:AI21)*$C118)/12)*BU118</f>
        <v>0</v>
      </c>
      <c r="AJ118" s="86">
        <f>+((SUM($G21:AJ21)*$C118)/12)*BV118</f>
        <v>0</v>
      </c>
      <c r="AK118" s="86">
        <f>+((SUM($G21:AK21)*$C118)/12)*BW118</f>
        <v>0</v>
      </c>
      <c r="AL118" s="86">
        <f>+((SUM($G21:AL21)*$C118)/12)*BX118</f>
        <v>0</v>
      </c>
      <c r="AM118" s="86">
        <f>+((SUM($G21:AM21)*$C118)/12)*BY118</f>
        <v>0</v>
      </c>
      <c r="AN118" s="86">
        <f>+((SUM($G21:AN21)*$C118)/12)*BZ118</f>
        <v>0</v>
      </c>
      <c r="AO118" s="86">
        <f>+((SUM($G21:AO21)*$C118)/12)*CA118</f>
        <v>0</v>
      </c>
      <c r="AP118" s="86">
        <f>+((SUM($G21:AP21)*$C118)/12)*CB118</f>
        <v>0</v>
      </c>
      <c r="AT118" s="94">
        <v>1</v>
      </c>
      <c r="AU118" s="94">
        <f t="shared" si="48"/>
        <v>1</v>
      </c>
      <c r="AV118" s="94">
        <f t="shared" ref="AV118:AV120" si="64">+IF(I142=0,1,IF(I142=$AQ21,0,1))</f>
        <v>1</v>
      </c>
      <c r="AW118" s="94">
        <f t="shared" ref="AW118:AW120" si="65">+IF(J142=0,1,IF(J142=$AQ21,0,1))</f>
        <v>1</v>
      </c>
      <c r="AX118" s="94">
        <f t="shared" ref="AX118:AX120" si="66">+IF(K142=0,1,IF(K142=$AQ21,0,1))</f>
        <v>1</v>
      </c>
      <c r="AY118" s="94">
        <f t="shared" ref="AY118:AY120" si="67">+IF(L142=0,1,IF(L142=$AQ21,0,1))</f>
        <v>1</v>
      </c>
      <c r="AZ118" s="94">
        <f t="shared" si="21"/>
        <v>1</v>
      </c>
      <c r="BA118" s="94">
        <f t="shared" si="22"/>
        <v>1</v>
      </c>
      <c r="BB118" s="94">
        <f t="shared" si="23"/>
        <v>1</v>
      </c>
      <c r="BC118" s="94">
        <f t="shared" si="24"/>
        <v>1</v>
      </c>
      <c r="BD118" s="94">
        <f t="shared" ref="BD118:BD120" si="68">+IF(Q142=0,1,IF(Q142=$AQ21,0,1))</f>
        <v>1</v>
      </c>
      <c r="BE118" s="94">
        <f t="shared" ref="BE118:BE120" si="69">+IF(R142=0,1,IF(R142=$AQ21,0,1))</f>
        <v>1</v>
      </c>
      <c r="BF118" s="94">
        <f t="shared" si="26"/>
        <v>1</v>
      </c>
      <c r="BG118" s="94">
        <f t="shared" si="27"/>
        <v>1</v>
      </c>
      <c r="BH118" s="94">
        <f t="shared" si="28"/>
        <v>1</v>
      </c>
      <c r="BI118" s="94">
        <f t="shared" ref="BI118:BI120" si="70">+IF(V142=0,1,IF(V142=$AQ21,0,1))</f>
        <v>1</v>
      </c>
      <c r="BJ118" s="94">
        <f t="shared" ref="BJ118:BJ120" si="71">+IF(W142=0,1,IF(W142=$AQ21,0,1))</f>
        <v>1</v>
      </c>
      <c r="BK118" s="94">
        <f t="shared" si="30"/>
        <v>1</v>
      </c>
      <c r="BL118" s="94">
        <f t="shared" si="31"/>
        <v>1</v>
      </c>
      <c r="BM118" s="94">
        <f t="shared" si="32"/>
        <v>1</v>
      </c>
      <c r="BN118" s="94">
        <f t="shared" ref="BN118:BN120" si="72">+IF(AA142=0,1,IF(AA142=$AQ21,0,1))</f>
        <v>1</v>
      </c>
      <c r="BO118" s="94">
        <f t="shared" ref="BO118:BO120" si="73">+IF(AB142=0,1,IF(AB142=$AQ21,0,1))</f>
        <v>1</v>
      </c>
      <c r="BP118" s="94">
        <f t="shared" si="34"/>
        <v>1</v>
      </c>
      <c r="BQ118" s="94">
        <f t="shared" si="35"/>
        <v>1</v>
      </c>
      <c r="BR118" s="94">
        <f t="shared" si="36"/>
        <v>1</v>
      </c>
      <c r="BS118" s="94">
        <f t="shared" ref="BS118:BS120" si="74">+IF(AF142=0,1,IF(AF142=$AQ21,0,1))</f>
        <v>1</v>
      </c>
      <c r="BT118" s="94">
        <f t="shared" ref="BT118:BT120" si="75">+IF(AG142=0,1,IF(AG142=$AQ21,0,1))</f>
        <v>1</v>
      </c>
      <c r="BU118" s="94">
        <f t="shared" si="38"/>
        <v>1</v>
      </c>
      <c r="BV118" s="94">
        <f t="shared" si="39"/>
        <v>1</v>
      </c>
      <c r="BW118" s="94">
        <f t="shared" si="40"/>
        <v>1</v>
      </c>
      <c r="BX118" s="94">
        <f t="shared" ref="BX118:BX120" si="76">+IF(AK142=0,1,IF(AK142=$AQ21,0,1))</f>
        <v>1</v>
      </c>
      <c r="BY118" s="94">
        <f t="shared" ref="BY118:BY120" si="77">+IF(AL142=0,1,IF(AL142=$AQ21,0,1))</f>
        <v>1</v>
      </c>
      <c r="BZ118" s="94">
        <f t="shared" si="42"/>
        <v>1</v>
      </c>
      <c r="CA118" s="94">
        <f t="shared" si="43"/>
        <v>1</v>
      </c>
      <c r="CB118" s="94">
        <f t="shared" si="44"/>
        <v>1</v>
      </c>
      <c r="CC118" s="94">
        <f t="shared" si="45"/>
        <v>1</v>
      </c>
    </row>
    <row r="119" spans="1:81" x14ac:dyDescent="0.25">
      <c r="A119" t="str">
        <f t="shared" ref="A119:B119" si="78">+A94</f>
        <v/>
      </c>
      <c r="B119" t="str">
        <f t="shared" si="78"/>
        <v>Fabbricati</v>
      </c>
      <c r="C119" s="87">
        <v>0.2</v>
      </c>
      <c r="G119" s="86">
        <f t="shared" si="47"/>
        <v>0</v>
      </c>
      <c r="H119" s="86">
        <f>+((SUM($G22:H22)*$C119)/12)*AT119</f>
        <v>0</v>
      </c>
      <c r="I119" s="86">
        <f>+((SUM($G22:I22)*$C119)/12)*AU119</f>
        <v>0</v>
      </c>
      <c r="J119" s="86">
        <f>+((SUM($G22:J22)*$C119)/12)*AV119</f>
        <v>0</v>
      </c>
      <c r="K119" s="86">
        <f>+((SUM($G22:K22)*$C119)/12)*AW119</f>
        <v>0</v>
      </c>
      <c r="L119" s="86">
        <f>+((SUM($G22:L22)*$C119)/12)*AX119</f>
        <v>0</v>
      </c>
      <c r="M119" s="86">
        <f>+((SUM($G22:M22)*$C119)/12)*AY119</f>
        <v>0</v>
      </c>
      <c r="N119" s="86">
        <f>+((SUM($G22:N22)*$C119)/12)*AZ119</f>
        <v>0</v>
      </c>
      <c r="O119" s="86">
        <f>+((SUM($G22:O22)*$C119)/12)*BA119</f>
        <v>0</v>
      </c>
      <c r="P119" s="86">
        <f>+((SUM($G22:P22)*$C119)/12)*BB119</f>
        <v>0</v>
      </c>
      <c r="Q119" s="86">
        <f>+((SUM($G22:Q22)*$C119)/12)*BC119</f>
        <v>0</v>
      </c>
      <c r="R119" s="86">
        <f>+((SUM($G22:R22)*$C119)/12)*BD119</f>
        <v>0</v>
      </c>
      <c r="S119" s="86">
        <f>+((SUM($G22:S22)*$C119)/12)*BE119</f>
        <v>0</v>
      </c>
      <c r="T119" s="86">
        <f>+((SUM($G22:T22)*$C119)/12)*BF119</f>
        <v>0</v>
      </c>
      <c r="U119" s="86">
        <f>+((SUM($G22:U22)*$C119)/12)*BG119</f>
        <v>0</v>
      </c>
      <c r="V119" s="86">
        <f>+((SUM($G22:V22)*$C119)/12)*BH119</f>
        <v>0</v>
      </c>
      <c r="W119" s="86">
        <f>+((SUM($G22:W22)*$C119)/12)*BI119</f>
        <v>0</v>
      </c>
      <c r="X119" s="86">
        <f>+((SUM($G22:X22)*$C119)/12)*BJ119</f>
        <v>0</v>
      </c>
      <c r="Y119" s="86">
        <f>+((SUM($G22:Y22)*$C119)/12)*BK119</f>
        <v>0</v>
      </c>
      <c r="Z119" s="86">
        <f>+((SUM($G22:Z22)*$C119)/12)*BL119</f>
        <v>0</v>
      </c>
      <c r="AA119" s="86">
        <f>+((SUM($G22:AA22)*$C119)/12)*BM119</f>
        <v>0</v>
      </c>
      <c r="AB119" s="86">
        <f>+((SUM($G22:AB22)*$C119)/12)*BN119</f>
        <v>0</v>
      </c>
      <c r="AC119" s="86">
        <f>+((SUM($G22:AC22)*$C119)/12)*BO119</f>
        <v>0</v>
      </c>
      <c r="AD119" s="86">
        <f>+((SUM($G22:AD22)*$C119)/12)*BP119</f>
        <v>0</v>
      </c>
      <c r="AE119" s="86">
        <f>+((SUM($G22:AE22)*$C119)/12)*BQ119</f>
        <v>0</v>
      </c>
      <c r="AF119" s="86">
        <f>+((SUM($G22:AF22)*$C119)/12)*BR119</f>
        <v>0</v>
      </c>
      <c r="AG119" s="86">
        <f>+((SUM($G22:AG22)*$C119)/12)*BS119</f>
        <v>0</v>
      </c>
      <c r="AH119" s="86">
        <f>+((SUM($G22:AH22)*$C119)/12)*BT119</f>
        <v>0</v>
      </c>
      <c r="AI119" s="86">
        <f>+((SUM($G22:AI22)*$C119)/12)*BU119</f>
        <v>0</v>
      </c>
      <c r="AJ119" s="86">
        <f>+((SUM($G22:AJ22)*$C119)/12)*BV119</f>
        <v>0</v>
      </c>
      <c r="AK119" s="86">
        <f>+((SUM($G22:AK22)*$C119)/12)*BW119</f>
        <v>0</v>
      </c>
      <c r="AL119" s="86">
        <f>+((SUM($G22:AL22)*$C119)/12)*BX119</f>
        <v>0</v>
      </c>
      <c r="AM119" s="86">
        <f>+((SUM($G22:AM22)*$C119)/12)*BY119</f>
        <v>0</v>
      </c>
      <c r="AN119" s="86">
        <f>+((SUM($G22:AN22)*$C119)/12)*BZ119</f>
        <v>0</v>
      </c>
      <c r="AO119" s="86">
        <f>+((SUM($G22:AO22)*$C119)/12)*CA119</f>
        <v>0</v>
      </c>
      <c r="AP119" s="86">
        <f>+((SUM($G22:AP22)*$C119)/12)*CB119</f>
        <v>0</v>
      </c>
      <c r="AT119" s="94">
        <v>1</v>
      </c>
      <c r="AU119" s="94">
        <f t="shared" si="48"/>
        <v>1</v>
      </c>
      <c r="AV119" s="94">
        <f t="shared" si="64"/>
        <v>1</v>
      </c>
      <c r="AW119" s="94">
        <f t="shared" si="65"/>
        <v>1</v>
      </c>
      <c r="AX119" s="94">
        <f t="shared" si="66"/>
        <v>1</v>
      </c>
      <c r="AY119" s="94">
        <f t="shared" si="67"/>
        <v>1</v>
      </c>
      <c r="AZ119" s="94">
        <f t="shared" si="21"/>
        <v>1</v>
      </c>
      <c r="BA119" s="94">
        <f t="shared" si="22"/>
        <v>1</v>
      </c>
      <c r="BB119" s="94">
        <f t="shared" si="23"/>
        <v>1</v>
      </c>
      <c r="BC119" s="94">
        <f t="shared" si="24"/>
        <v>1</v>
      </c>
      <c r="BD119" s="94">
        <f t="shared" si="68"/>
        <v>1</v>
      </c>
      <c r="BE119" s="94">
        <f t="shared" si="69"/>
        <v>1</v>
      </c>
      <c r="BF119" s="94">
        <f t="shared" si="26"/>
        <v>1</v>
      </c>
      <c r="BG119" s="94">
        <f t="shared" si="27"/>
        <v>1</v>
      </c>
      <c r="BH119" s="94">
        <f t="shared" si="28"/>
        <v>1</v>
      </c>
      <c r="BI119" s="94">
        <f t="shared" si="70"/>
        <v>1</v>
      </c>
      <c r="BJ119" s="94">
        <f t="shared" si="71"/>
        <v>1</v>
      </c>
      <c r="BK119" s="94">
        <f t="shared" si="30"/>
        <v>1</v>
      </c>
      <c r="BL119" s="94">
        <f t="shared" si="31"/>
        <v>1</v>
      </c>
      <c r="BM119" s="94">
        <f t="shared" si="32"/>
        <v>1</v>
      </c>
      <c r="BN119" s="94">
        <f t="shared" si="72"/>
        <v>1</v>
      </c>
      <c r="BO119" s="94">
        <f t="shared" si="73"/>
        <v>1</v>
      </c>
      <c r="BP119" s="94">
        <f t="shared" si="34"/>
        <v>1</v>
      </c>
      <c r="BQ119" s="94">
        <f t="shared" si="35"/>
        <v>1</v>
      </c>
      <c r="BR119" s="94">
        <f t="shared" si="36"/>
        <v>1</v>
      </c>
      <c r="BS119" s="94">
        <f t="shared" si="74"/>
        <v>1</v>
      </c>
      <c r="BT119" s="94">
        <f t="shared" si="75"/>
        <v>1</v>
      </c>
      <c r="BU119" s="94">
        <f t="shared" si="38"/>
        <v>1</v>
      </c>
      <c r="BV119" s="94">
        <f t="shared" si="39"/>
        <v>1</v>
      </c>
      <c r="BW119" s="94">
        <f t="shared" si="40"/>
        <v>1</v>
      </c>
      <c r="BX119" s="94">
        <f t="shared" si="76"/>
        <v>1</v>
      </c>
      <c r="BY119" s="94">
        <f t="shared" si="77"/>
        <v>1</v>
      </c>
      <c r="BZ119" s="94">
        <f t="shared" si="42"/>
        <v>1</v>
      </c>
      <c r="CA119" s="94">
        <f t="shared" si="43"/>
        <v>1</v>
      </c>
      <c r="CB119" s="94">
        <f t="shared" si="44"/>
        <v>1</v>
      </c>
      <c r="CC119" s="94">
        <f t="shared" si="45"/>
        <v>1</v>
      </c>
    </row>
    <row r="120" spans="1:81" x14ac:dyDescent="0.25">
      <c r="A120" t="str">
        <f t="shared" ref="A120:B120" si="79">+A95</f>
        <v/>
      </c>
      <c r="B120" t="str">
        <f t="shared" si="79"/>
        <v>Fabbricati</v>
      </c>
      <c r="C120" s="87">
        <v>0.2</v>
      </c>
      <c r="G120" s="86">
        <f t="shared" si="47"/>
        <v>0</v>
      </c>
      <c r="H120" s="86">
        <f>+((SUM($G23:H23)*$C120)/12)*AT120</f>
        <v>0</v>
      </c>
      <c r="I120" s="86">
        <f>+((SUM($G23:I23)*$C120)/12)*AU120</f>
        <v>0</v>
      </c>
      <c r="J120" s="86">
        <f>+((SUM($G23:J23)*$C120)/12)*AV120</f>
        <v>0</v>
      </c>
      <c r="K120" s="86">
        <f>+((SUM($G23:K23)*$C120)/12)*AW120</f>
        <v>0</v>
      </c>
      <c r="L120" s="86">
        <f>+((SUM($G23:L23)*$C120)/12)*AX120</f>
        <v>0</v>
      </c>
      <c r="M120" s="86">
        <f>+((SUM($G23:M23)*$C120)/12)*AY120</f>
        <v>0</v>
      </c>
      <c r="N120" s="86">
        <f>+((SUM($G23:N23)*$C120)/12)*AZ120</f>
        <v>0</v>
      </c>
      <c r="O120" s="86">
        <f>+((SUM($G23:O23)*$C120)/12)*BA120</f>
        <v>0</v>
      </c>
      <c r="P120" s="86">
        <f>+((SUM($G23:P23)*$C120)/12)*BB120</f>
        <v>0</v>
      </c>
      <c r="Q120" s="86">
        <f>+((SUM($G23:Q23)*$C120)/12)*BC120</f>
        <v>0</v>
      </c>
      <c r="R120" s="86">
        <f>+((SUM($G23:R23)*$C120)/12)*BD120</f>
        <v>0</v>
      </c>
      <c r="S120" s="86">
        <f>+((SUM($G23:S23)*$C120)/12)*BE120</f>
        <v>0</v>
      </c>
      <c r="T120" s="86">
        <f>+((SUM($G23:T23)*$C120)/12)*BF120</f>
        <v>0</v>
      </c>
      <c r="U120" s="86">
        <f>+((SUM($G23:U23)*$C120)/12)*BG120</f>
        <v>0</v>
      </c>
      <c r="V120" s="86">
        <f>+((SUM($G23:V23)*$C120)/12)*BH120</f>
        <v>0</v>
      </c>
      <c r="W120" s="86">
        <f>+((SUM($G23:W23)*$C120)/12)*BI120</f>
        <v>0</v>
      </c>
      <c r="X120" s="86">
        <f>+((SUM($G23:X23)*$C120)/12)*BJ120</f>
        <v>0</v>
      </c>
      <c r="Y120" s="86">
        <f>+((SUM($G23:Y23)*$C120)/12)*BK120</f>
        <v>0</v>
      </c>
      <c r="Z120" s="86">
        <f>+((SUM($G23:Z23)*$C120)/12)*BL120</f>
        <v>0</v>
      </c>
      <c r="AA120" s="86">
        <f>+((SUM($G23:AA23)*$C120)/12)*BM120</f>
        <v>0</v>
      </c>
      <c r="AB120" s="86">
        <f>+((SUM($G23:AB23)*$C120)/12)*BN120</f>
        <v>0</v>
      </c>
      <c r="AC120" s="86">
        <f>+((SUM($G23:AC23)*$C120)/12)*BO120</f>
        <v>0</v>
      </c>
      <c r="AD120" s="86">
        <f>+((SUM($G23:AD23)*$C120)/12)*BP120</f>
        <v>0</v>
      </c>
      <c r="AE120" s="86">
        <f>+((SUM($G23:AE23)*$C120)/12)*BQ120</f>
        <v>0</v>
      </c>
      <c r="AF120" s="86">
        <f>+((SUM($G23:AF23)*$C120)/12)*BR120</f>
        <v>0</v>
      </c>
      <c r="AG120" s="86">
        <f>+((SUM($G23:AG23)*$C120)/12)*BS120</f>
        <v>0</v>
      </c>
      <c r="AH120" s="86">
        <f>+((SUM($G23:AH23)*$C120)/12)*BT120</f>
        <v>0</v>
      </c>
      <c r="AI120" s="86">
        <f>+((SUM($G23:AI23)*$C120)/12)*BU120</f>
        <v>0</v>
      </c>
      <c r="AJ120" s="86">
        <f>+((SUM($G23:AJ23)*$C120)/12)*BV120</f>
        <v>0</v>
      </c>
      <c r="AK120" s="86">
        <f>+((SUM($G23:AK23)*$C120)/12)*BW120</f>
        <v>0</v>
      </c>
      <c r="AL120" s="86">
        <f>+((SUM($G23:AL23)*$C120)/12)*BX120</f>
        <v>0</v>
      </c>
      <c r="AM120" s="86">
        <f>+((SUM($G23:AM23)*$C120)/12)*BY120</f>
        <v>0</v>
      </c>
      <c r="AN120" s="86">
        <f>+((SUM($G23:AN23)*$C120)/12)*BZ120</f>
        <v>0</v>
      </c>
      <c r="AO120" s="86">
        <f>+((SUM($G23:AO23)*$C120)/12)*CA120</f>
        <v>0</v>
      </c>
      <c r="AP120" s="86">
        <f>+((SUM($G23:AP23)*$C120)/12)*CB120</f>
        <v>0</v>
      </c>
      <c r="AT120" s="94">
        <v>1</v>
      </c>
      <c r="AU120" s="94">
        <f t="shared" si="48"/>
        <v>1</v>
      </c>
      <c r="AV120" s="94">
        <f t="shared" si="64"/>
        <v>1</v>
      </c>
      <c r="AW120" s="94">
        <f t="shared" si="65"/>
        <v>1</v>
      </c>
      <c r="AX120" s="94">
        <f t="shared" si="66"/>
        <v>1</v>
      </c>
      <c r="AY120" s="94">
        <f t="shared" si="67"/>
        <v>1</v>
      </c>
      <c r="AZ120" s="94">
        <f t="shared" si="21"/>
        <v>1</v>
      </c>
      <c r="BA120" s="94">
        <f t="shared" si="22"/>
        <v>1</v>
      </c>
      <c r="BB120" s="94">
        <f t="shared" si="23"/>
        <v>1</v>
      </c>
      <c r="BC120" s="94">
        <f t="shared" si="24"/>
        <v>1</v>
      </c>
      <c r="BD120" s="94">
        <f t="shared" si="68"/>
        <v>1</v>
      </c>
      <c r="BE120" s="94">
        <f t="shared" si="69"/>
        <v>1</v>
      </c>
      <c r="BF120" s="94">
        <f t="shared" si="26"/>
        <v>1</v>
      </c>
      <c r="BG120" s="94">
        <f t="shared" si="27"/>
        <v>1</v>
      </c>
      <c r="BH120" s="94">
        <f t="shared" si="28"/>
        <v>1</v>
      </c>
      <c r="BI120" s="94">
        <f t="shared" si="70"/>
        <v>1</v>
      </c>
      <c r="BJ120" s="94">
        <f t="shared" si="71"/>
        <v>1</v>
      </c>
      <c r="BK120" s="94">
        <f t="shared" si="30"/>
        <v>1</v>
      </c>
      <c r="BL120" s="94">
        <f t="shared" si="31"/>
        <v>1</v>
      </c>
      <c r="BM120" s="94">
        <f t="shared" si="32"/>
        <v>1</v>
      </c>
      <c r="BN120" s="94">
        <f t="shared" si="72"/>
        <v>1</v>
      </c>
      <c r="BO120" s="94">
        <f t="shared" si="73"/>
        <v>1</v>
      </c>
      <c r="BP120" s="94">
        <f t="shared" si="34"/>
        <v>1</v>
      </c>
      <c r="BQ120" s="94">
        <f t="shared" si="35"/>
        <v>1</v>
      </c>
      <c r="BR120" s="94">
        <f t="shared" si="36"/>
        <v>1</v>
      </c>
      <c r="BS120" s="94">
        <f t="shared" si="74"/>
        <v>1</v>
      </c>
      <c r="BT120" s="94">
        <f t="shared" si="75"/>
        <v>1</v>
      </c>
      <c r="BU120" s="94">
        <f t="shared" si="38"/>
        <v>1</v>
      </c>
      <c r="BV120" s="94">
        <f t="shared" si="39"/>
        <v>1</v>
      </c>
      <c r="BW120" s="94">
        <f t="shared" si="40"/>
        <v>1</v>
      </c>
      <c r="BX120" s="94">
        <f t="shared" si="76"/>
        <v>1</v>
      </c>
      <c r="BY120" s="94">
        <f t="shared" si="77"/>
        <v>1</v>
      </c>
      <c r="BZ120" s="94">
        <f t="shared" si="42"/>
        <v>1</v>
      </c>
      <c r="CA120" s="94">
        <f t="shared" si="43"/>
        <v>1</v>
      </c>
      <c r="CB120" s="94">
        <f t="shared" si="44"/>
        <v>1</v>
      </c>
      <c r="CC120" s="94">
        <f t="shared" si="45"/>
        <v>1</v>
      </c>
    </row>
    <row r="122" spans="1:81" s="107" customFormat="1" x14ac:dyDescent="0.25">
      <c r="B122" s="107" t="str">
        <f t="shared" ref="B122" si="80">+B97</f>
        <v>TOTALE</v>
      </c>
      <c r="C122" s="108"/>
      <c r="D122" s="108"/>
      <c r="E122" s="108"/>
      <c r="F122" s="108"/>
      <c r="G122" s="109">
        <f>SUM(G102:G121)</f>
        <v>5833.333333333333</v>
      </c>
      <c r="H122" s="109">
        <f t="shared" ref="H122:AP122" si="81">SUM(H102:H121)</f>
        <v>5916.6666666666661</v>
      </c>
      <c r="I122" s="109">
        <f t="shared" si="81"/>
        <v>5949.9999999999991</v>
      </c>
      <c r="J122" s="109">
        <f t="shared" si="81"/>
        <v>5949.9999999999991</v>
      </c>
      <c r="K122" s="109">
        <f t="shared" si="81"/>
        <v>6033.3333333333321</v>
      </c>
      <c r="L122" s="109">
        <f t="shared" si="81"/>
        <v>6033.3333333333321</v>
      </c>
      <c r="M122" s="109">
        <f t="shared" si="81"/>
        <v>6033.3333333333321</v>
      </c>
      <c r="N122" s="109">
        <f t="shared" si="81"/>
        <v>6033.3333333333321</v>
      </c>
      <c r="O122" s="109">
        <f t="shared" si="81"/>
        <v>6033.3333333333321</v>
      </c>
      <c r="P122" s="109">
        <f t="shared" si="81"/>
        <v>6033.3333333333321</v>
      </c>
      <c r="Q122" s="109">
        <f t="shared" si="81"/>
        <v>6033.3333333333321</v>
      </c>
      <c r="R122" s="109">
        <f t="shared" si="81"/>
        <v>6033.3333333333321</v>
      </c>
      <c r="S122" s="109">
        <f t="shared" si="81"/>
        <v>6033.3333333333321</v>
      </c>
      <c r="T122" s="109">
        <f t="shared" si="81"/>
        <v>6033.3333333333321</v>
      </c>
      <c r="U122" s="109">
        <f t="shared" si="81"/>
        <v>6033.3333333333321</v>
      </c>
      <c r="V122" s="109">
        <f t="shared" si="81"/>
        <v>6033.3333333333321</v>
      </c>
      <c r="W122" s="109">
        <f t="shared" si="81"/>
        <v>6033.3333333333321</v>
      </c>
      <c r="X122" s="109">
        <f t="shared" si="81"/>
        <v>6033.3333333333321</v>
      </c>
      <c r="Y122" s="109">
        <f t="shared" si="81"/>
        <v>6033.3333333333321</v>
      </c>
      <c r="Z122" s="109">
        <f t="shared" si="81"/>
        <v>6033.3333333333321</v>
      </c>
      <c r="AA122" s="109">
        <f t="shared" si="81"/>
        <v>6033.3333333333321</v>
      </c>
      <c r="AB122" s="109">
        <f t="shared" si="81"/>
        <v>6033.3333333333321</v>
      </c>
      <c r="AC122" s="109">
        <f t="shared" si="81"/>
        <v>6033.3333333333321</v>
      </c>
      <c r="AD122" s="109">
        <f t="shared" si="81"/>
        <v>6033.3333333333321</v>
      </c>
      <c r="AE122" s="109">
        <f t="shared" si="81"/>
        <v>1033.3333333333335</v>
      </c>
      <c r="AF122" s="109">
        <f t="shared" si="81"/>
        <v>1033.3333333333335</v>
      </c>
      <c r="AG122" s="109">
        <f t="shared" si="81"/>
        <v>1033.3333333333335</v>
      </c>
      <c r="AH122" s="109">
        <f t="shared" si="81"/>
        <v>1033.3333333333335</v>
      </c>
      <c r="AI122" s="109">
        <f t="shared" si="81"/>
        <v>1033.3333333333335</v>
      </c>
      <c r="AJ122" s="109">
        <f t="shared" si="81"/>
        <v>1033.3333333333335</v>
      </c>
      <c r="AK122" s="109">
        <f t="shared" si="81"/>
        <v>1033.3333333333335</v>
      </c>
      <c r="AL122" s="109">
        <f t="shared" si="81"/>
        <v>1033.3333333333335</v>
      </c>
      <c r="AM122" s="109">
        <f t="shared" si="81"/>
        <v>1033.3333333333335</v>
      </c>
      <c r="AN122" s="109">
        <f t="shared" si="81"/>
        <v>1033.3333333333335</v>
      </c>
      <c r="AO122" s="109">
        <f t="shared" si="81"/>
        <v>1033.3333333333335</v>
      </c>
      <c r="AP122" s="109">
        <f t="shared" si="81"/>
        <v>1033.3333333333335</v>
      </c>
    </row>
    <row r="124" spans="1:81" x14ac:dyDescent="0.25">
      <c r="A124" t="s">
        <v>276</v>
      </c>
    </row>
    <row r="125" spans="1:81" x14ac:dyDescent="0.25">
      <c r="A125" s="39" t="s">
        <v>254</v>
      </c>
      <c r="B125" s="39" t="s">
        <v>255</v>
      </c>
      <c r="G125" s="33">
        <f>+G4</f>
        <v>41640</v>
      </c>
      <c r="H125" s="33">
        <f t="shared" ref="H125:AP125" si="82">+H4</f>
        <v>41698</v>
      </c>
      <c r="I125" s="33">
        <f t="shared" si="82"/>
        <v>41729</v>
      </c>
      <c r="J125" s="33">
        <f t="shared" si="82"/>
        <v>41759</v>
      </c>
      <c r="K125" s="33">
        <f t="shared" si="82"/>
        <v>41790</v>
      </c>
      <c r="L125" s="33">
        <f t="shared" si="82"/>
        <v>41820</v>
      </c>
      <c r="M125" s="33">
        <f t="shared" si="82"/>
        <v>41851</v>
      </c>
      <c r="N125" s="33">
        <f t="shared" si="82"/>
        <v>41882</v>
      </c>
      <c r="O125" s="33">
        <f t="shared" si="82"/>
        <v>41912</v>
      </c>
      <c r="P125" s="33">
        <f t="shared" si="82"/>
        <v>41943</v>
      </c>
      <c r="Q125" s="33">
        <f t="shared" si="82"/>
        <v>41973</v>
      </c>
      <c r="R125" s="33">
        <f t="shared" si="82"/>
        <v>42004</v>
      </c>
      <c r="S125" s="33">
        <f t="shared" si="82"/>
        <v>42035</v>
      </c>
      <c r="T125" s="33">
        <f t="shared" si="82"/>
        <v>42063</v>
      </c>
      <c r="U125" s="33">
        <f t="shared" si="82"/>
        <v>42094</v>
      </c>
      <c r="V125" s="33">
        <f t="shared" si="82"/>
        <v>42124</v>
      </c>
      <c r="W125" s="33">
        <f t="shared" si="82"/>
        <v>42155</v>
      </c>
      <c r="X125" s="33">
        <f t="shared" si="82"/>
        <v>42185</v>
      </c>
      <c r="Y125" s="33">
        <f t="shared" si="82"/>
        <v>42216</v>
      </c>
      <c r="Z125" s="33">
        <f t="shared" si="82"/>
        <v>42247</v>
      </c>
      <c r="AA125" s="33">
        <f t="shared" si="82"/>
        <v>42277</v>
      </c>
      <c r="AB125" s="33">
        <f t="shared" si="82"/>
        <v>42308</v>
      </c>
      <c r="AC125" s="33">
        <f t="shared" si="82"/>
        <v>42338</v>
      </c>
      <c r="AD125" s="33">
        <f t="shared" si="82"/>
        <v>42369</v>
      </c>
      <c r="AE125" s="33">
        <f t="shared" si="82"/>
        <v>42400</v>
      </c>
      <c r="AF125" s="33">
        <f t="shared" si="82"/>
        <v>42429</v>
      </c>
      <c r="AG125" s="33">
        <f t="shared" si="82"/>
        <v>42460</v>
      </c>
      <c r="AH125" s="33">
        <f t="shared" si="82"/>
        <v>42490</v>
      </c>
      <c r="AI125" s="33">
        <f t="shared" si="82"/>
        <v>42521</v>
      </c>
      <c r="AJ125" s="33">
        <f t="shared" si="82"/>
        <v>42551</v>
      </c>
      <c r="AK125" s="33">
        <f t="shared" si="82"/>
        <v>42582</v>
      </c>
      <c r="AL125" s="33">
        <f t="shared" si="82"/>
        <v>42613</v>
      </c>
      <c r="AM125" s="33">
        <f t="shared" si="82"/>
        <v>42643</v>
      </c>
      <c r="AN125" s="33">
        <f t="shared" si="82"/>
        <v>42674</v>
      </c>
      <c r="AO125" s="33">
        <f t="shared" si="82"/>
        <v>42704</v>
      </c>
      <c r="AP125" s="33">
        <f t="shared" si="82"/>
        <v>42735</v>
      </c>
    </row>
    <row r="126" spans="1:81" x14ac:dyDescent="0.25">
      <c r="A126" t="str">
        <f>+A102</f>
        <v>Fabbricato 1</v>
      </c>
      <c r="B126" t="str">
        <f>+B102</f>
        <v>Fabbricati</v>
      </c>
      <c r="G126" s="86">
        <f>+G102</f>
        <v>833.33333333333337</v>
      </c>
      <c r="H126" s="86">
        <f>+G126+H102</f>
        <v>1666.6666666666667</v>
      </c>
      <c r="I126" s="86">
        <f t="shared" ref="I126:AP133" si="83">+H126+I102</f>
        <v>2500</v>
      </c>
      <c r="J126" s="86">
        <f t="shared" si="83"/>
        <v>3333.3333333333335</v>
      </c>
      <c r="K126" s="86">
        <f t="shared" si="83"/>
        <v>4166.666666666667</v>
      </c>
      <c r="L126" s="86">
        <f t="shared" si="83"/>
        <v>5000</v>
      </c>
      <c r="M126" s="86">
        <f t="shared" si="83"/>
        <v>5833.333333333333</v>
      </c>
      <c r="N126" s="86">
        <f t="shared" si="83"/>
        <v>6666.6666666666661</v>
      </c>
      <c r="O126" s="86">
        <f t="shared" si="83"/>
        <v>7499.9999999999991</v>
      </c>
      <c r="P126" s="86">
        <f t="shared" si="83"/>
        <v>8333.3333333333321</v>
      </c>
      <c r="Q126" s="86">
        <f t="shared" si="83"/>
        <v>9166.6666666666661</v>
      </c>
      <c r="R126" s="86">
        <f t="shared" si="83"/>
        <v>10000</v>
      </c>
      <c r="S126" s="86">
        <f t="shared" si="83"/>
        <v>10833.333333333334</v>
      </c>
      <c r="T126" s="86">
        <f t="shared" si="83"/>
        <v>11666.666666666668</v>
      </c>
      <c r="U126" s="86">
        <f t="shared" si="83"/>
        <v>12500.000000000002</v>
      </c>
      <c r="V126" s="86">
        <f t="shared" si="83"/>
        <v>13333.333333333336</v>
      </c>
      <c r="W126" s="86">
        <f t="shared" si="83"/>
        <v>14166.66666666667</v>
      </c>
      <c r="X126" s="86">
        <f t="shared" si="83"/>
        <v>15000.000000000004</v>
      </c>
      <c r="Y126" s="86">
        <f t="shared" si="83"/>
        <v>15833.333333333338</v>
      </c>
      <c r="Z126" s="86">
        <f t="shared" si="83"/>
        <v>16666.666666666672</v>
      </c>
      <c r="AA126" s="86">
        <f t="shared" si="83"/>
        <v>17500.000000000004</v>
      </c>
      <c r="AB126" s="86">
        <f t="shared" si="83"/>
        <v>18333.333333333336</v>
      </c>
      <c r="AC126" s="86">
        <f t="shared" si="83"/>
        <v>19166.666666666668</v>
      </c>
      <c r="AD126" s="86">
        <f t="shared" si="83"/>
        <v>20000</v>
      </c>
      <c r="AE126" s="86">
        <f t="shared" si="83"/>
        <v>20000</v>
      </c>
      <c r="AF126" s="86">
        <f t="shared" si="83"/>
        <v>20000</v>
      </c>
      <c r="AG126" s="86">
        <f t="shared" si="83"/>
        <v>20000</v>
      </c>
      <c r="AH126" s="86">
        <f t="shared" si="83"/>
        <v>20000</v>
      </c>
      <c r="AI126" s="86">
        <f t="shared" si="83"/>
        <v>20000</v>
      </c>
      <c r="AJ126" s="86">
        <f t="shared" si="83"/>
        <v>20000</v>
      </c>
      <c r="AK126" s="86">
        <f t="shared" si="83"/>
        <v>20000</v>
      </c>
      <c r="AL126" s="86">
        <f t="shared" si="83"/>
        <v>20000</v>
      </c>
      <c r="AM126" s="86">
        <f t="shared" si="83"/>
        <v>20000</v>
      </c>
      <c r="AN126" s="86">
        <f t="shared" si="83"/>
        <v>20000</v>
      </c>
      <c r="AO126" s="86">
        <f t="shared" si="83"/>
        <v>20000</v>
      </c>
      <c r="AP126" s="86">
        <f t="shared" si="83"/>
        <v>20000</v>
      </c>
    </row>
    <row r="127" spans="1:81" x14ac:dyDescent="0.25">
      <c r="A127" t="str">
        <f t="shared" ref="A127:B127" si="84">+A103</f>
        <v>Impianti 1</v>
      </c>
      <c r="B127" t="str">
        <f t="shared" si="84"/>
        <v>Impianti e Macchinari</v>
      </c>
      <c r="G127" s="86">
        <f t="shared" ref="G127:G144" si="85">+G103</f>
        <v>4166.666666666667</v>
      </c>
      <c r="H127" s="86">
        <f t="shared" ref="H127:W144" si="86">+G127+H103</f>
        <v>8333.3333333333339</v>
      </c>
      <c r="I127" s="86">
        <f t="shared" si="86"/>
        <v>12500</v>
      </c>
      <c r="J127" s="86">
        <f t="shared" si="86"/>
        <v>16666.666666666668</v>
      </c>
      <c r="K127" s="86">
        <f t="shared" si="86"/>
        <v>20833.333333333336</v>
      </c>
      <c r="L127" s="86">
        <f t="shared" si="86"/>
        <v>25000.000000000004</v>
      </c>
      <c r="M127" s="86">
        <f t="shared" si="86"/>
        <v>29166.666666666672</v>
      </c>
      <c r="N127" s="86">
        <f t="shared" si="86"/>
        <v>33333.333333333336</v>
      </c>
      <c r="O127" s="86">
        <f t="shared" si="86"/>
        <v>37500</v>
      </c>
      <c r="P127" s="86">
        <f t="shared" si="86"/>
        <v>41666.666666666664</v>
      </c>
      <c r="Q127" s="86">
        <f t="shared" si="86"/>
        <v>45833.333333333328</v>
      </c>
      <c r="R127" s="86">
        <f t="shared" si="86"/>
        <v>49999.999999999993</v>
      </c>
      <c r="S127" s="86">
        <f t="shared" si="86"/>
        <v>54166.666666666657</v>
      </c>
      <c r="T127" s="86">
        <f t="shared" si="86"/>
        <v>58333.333333333321</v>
      </c>
      <c r="U127" s="86">
        <f t="shared" si="86"/>
        <v>62499.999999999985</v>
      </c>
      <c r="V127" s="86">
        <f t="shared" si="86"/>
        <v>66666.666666666657</v>
      </c>
      <c r="W127" s="86">
        <f t="shared" si="86"/>
        <v>70833.333333333328</v>
      </c>
      <c r="X127" s="86">
        <f t="shared" si="83"/>
        <v>75000</v>
      </c>
      <c r="Y127" s="86">
        <f t="shared" si="83"/>
        <v>79166.666666666672</v>
      </c>
      <c r="Z127" s="86">
        <f t="shared" si="83"/>
        <v>83333.333333333343</v>
      </c>
      <c r="AA127" s="86">
        <f t="shared" si="83"/>
        <v>87500.000000000015</v>
      </c>
      <c r="AB127" s="86">
        <f t="shared" si="83"/>
        <v>91666.666666666686</v>
      </c>
      <c r="AC127" s="86">
        <f t="shared" si="83"/>
        <v>95833.333333333358</v>
      </c>
      <c r="AD127" s="86">
        <f t="shared" si="83"/>
        <v>100000.00000000003</v>
      </c>
      <c r="AE127" s="86">
        <f t="shared" si="83"/>
        <v>100000.00000000003</v>
      </c>
      <c r="AF127" s="86">
        <f t="shared" si="83"/>
        <v>100000.00000000003</v>
      </c>
      <c r="AG127" s="86">
        <f t="shared" si="83"/>
        <v>100000.00000000003</v>
      </c>
      <c r="AH127" s="86">
        <f t="shared" si="83"/>
        <v>100000.00000000003</v>
      </c>
      <c r="AI127" s="86">
        <f t="shared" si="83"/>
        <v>100000.00000000003</v>
      </c>
      <c r="AJ127" s="86">
        <f t="shared" si="83"/>
        <v>100000.00000000003</v>
      </c>
      <c r="AK127" s="86">
        <f t="shared" si="83"/>
        <v>100000.00000000003</v>
      </c>
      <c r="AL127" s="86">
        <f t="shared" si="83"/>
        <v>100000.00000000003</v>
      </c>
      <c r="AM127" s="86">
        <f t="shared" si="83"/>
        <v>100000.00000000003</v>
      </c>
      <c r="AN127" s="86">
        <f t="shared" si="83"/>
        <v>100000.00000000003</v>
      </c>
      <c r="AO127" s="86">
        <f t="shared" si="83"/>
        <v>100000.00000000003</v>
      </c>
      <c r="AP127" s="86">
        <f t="shared" si="83"/>
        <v>100000.00000000003</v>
      </c>
    </row>
    <row r="128" spans="1:81" x14ac:dyDescent="0.25">
      <c r="A128" t="str">
        <f t="shared" ref="A128:B128" si="87">+A104</f>
        <v>Attrezzature 1</v>
      </c>
      <c r="B128" t="str">
        <f t="shared" si="87"/>
        <v>Attrezzature industriali e commerciali</v>
      </c>
      <c r="G128" s="86">
        <f t="shared" si="85"/>
        <v>833.33333333333337</v>
      </c>
      <c r="H128" s="86">
        <f t="shared" si="86"/>
        <v>1666.6666666666667</v>
      </c>
      <c r="I128" s="86">
        <f t="shared" si="83"/>
        <v>2500</v>
      </c>
      <c r="J128" s="86">
        <f t="shared" si="83"/>
        <v>3333.3333333333335</v>
      </c>
      <c r="K128" s="86">
        <f t="shared" si="83"/>
        <v>4166.666666666667</v>
      </c>
      <c r="L128" s="86">
        <f t="shared" si="83"/>
        <v>5000</v>
      </c>
      <c r="M128" s="86">
        <f t="shared" si="83"/>
        <v>5833.333333333333</v>
      </c>
      <c r="N128" s="86">
        <f t="shared" si="83"/>
        <v>6666.6666666666661</v>
      </c>
      <c r="O128" s="86">
        <f t="shared" si="83"/>
        <v>7499.9999999999991</v>
      </c>
      <c r="P128" s="86">
        <f t="shared" si="83"/>
        <v>8333.3333333333321</v>
      </c>
      <c r="Q128" s="86">
        <f t="shared" si="83"/>
        <v>9166.6666666666661</v>
      </c>
      <c r="R128" s="86">
        <f t="shared" si="83"/>
        <v>10000</v>
      </c>
      <c r="S128" s="86">
        <f t="shared" si="83"/>
        <v>10833.333333333334</v>
      </c>
      <c r="T128" s="86">
        <f t="shared" si="83"/>
        <v>11666.666666666668</v>
      </c>
      <c r="U128" s="86">
        <f t="shared" si="83"/>
        <v>12500.000000000002</v>
      </c>
      <c r="V128" s="86">
        <f t="shared" si="83"/>
        <v>13333.333333333336</v>
      </c>
      <c r="W128" s="86">
        <f t="shared" si="83"/>
        <v>14166.66666666667</v>
      </c>
      <c r="X128" s="86">
        <f t="shared" si="83"/>
        <v>15000.000000000004</v>
      </c>
      <c r="Y128" s="86">
        <f t="shared" si="83"/>
        <v>15833.333333333338</v>
      </c>
      <c r="Z128" s="86">
        <f t="shared" si="83"/>
        <v>16666.666666666672</v>
      </c>
      <c r="AA128" s="86">
        <f t="shared" si="83"/>
        <v>17500.000000000004</v>
      </c>
      <c r="AB128" s="86">
        <f t="shared" si="83"/>
        <v>18333.333333333336</v>
      </c>
      <c r="AC128" s="86">
        <f t="shared" si="83"/>
        <v>19166.666666666668</v>
      </c>
      <c r="AD128" s="86">
        <f t="shared" si="83"/>
        <v>20000</v>
      </c>
      <c r="AE128" s="86">
        <f t="shared" si="83"/>
        <v>20833.333333333332</v>
      </c>
      <c r="AF128" s="86">
        <f t="shared" si="83"/>
        <v>21666.666666666664</v>
      </c>
      <c r="AG128" s="86">
        <f t="shared" si="83"/>
        <v>22499.999999999996</v>
      </c>
      <c r="AH128" s="86">
        <f t="shared" si="83"/>
        <v>23333.333333333328</v>
      </c>
      <c r="AI128" s="86">
        <f t="shared" si="83"/>
        <v>24166.666666666661</v>
      </c>
      <c r="AJ128" s="86">
        <f t="shared" si="83"/>
        <v>24999.999999999993</v>
      </c>
      <c r="AK128" s="86">
        <f t="shared" si="83"/>
        <v>25833.333333333325</v>
      </c>
      <c r="AL128" s="86">
        <f t="shared" si="83"/>
        <v>26666.666666666657</v>
      </c>
      <c r="AM128" s="86">
        <f t="shared" si="83"/>
        <v>27499.999999999989</v>
      </c>
      <c r="AN128" s="86">
        <f t="shared" si="83"/>
        <v>28333.333333333321</v>
      </c>
      <c r="AO128" s="86">
        <f t="shared" si="83"/>
        <v>29166.666666666653</v>
      </c>
      <c r="AP128" s="86">
        <f t="shared" si="83"/>
        <v>29999.999999999985</v>
      </c>
    </row>
    <row r="129" spans="1:42" x14ac:dyDescent="0.25">
      <c r="A129" t="str">
        <f t="shared" ref="A129:B129" si="88">+A105</f>
        <v>Costi Impianto 1</v>
      </c>
      <c r="B129" t="str">
        <f t="shared" si="88"/>
        <v>Costi d'impianto e ampliamento</v>
      </c>
      <c r="G129" s="86">
        <f t="shared" si="85"/>
        <v>0</v>
      </c>
      <c r="H129" s="86">
        <f t="shared" si="86"/>
        <v>50</v>
      </c>
      <c r="I129" s="86">
        <f t="shared" si="83"/>
        <v>100</v>
      </c>
      <c r="J129" s="86">
        <f t="shared" si="83"/>
        <v>150</v>
      </c>
      <c r="K129" s="86">
        <f t="shared" si="83"/>
        <v>200</v>
      </c>
      <c r="L129" s="86">
        <f t="shared" si="83"/>
        <v>250</v>
      </c>
      <c r="M129" s="86">
        <f t="shared" si="83"/>
        <v>300</v>
      </c>
      <c r="N129" s="86">
        <f t="shared" si="83"/>
        <v>350</v>
      </c>
      <c r="O129" s="86">
        <f t="shared" si="83"/>
        <v>400</v>
      </c>
      <c r="P129" s="86">
        <f t="shared" si="83"/>
        <v>450</v>
      </c>
      <c r="Q129" s="86">
        <f t="shared" si="83"/>
        <v>500</v>
      </c>
      <c r="R129" s="86">
        <f t="shared" si="83"/>
        <v>550</v>
      </c>
      <c r="S129" s="86">
        <f t="shared" si="83"/>
        <v>600</v>
      </c>
      <c r="T129" s="86">
        <f t="shared" si="83"/>
        <v>650</v>
      </c>
      <c r="U129" s="86">
        <f t="shared" si="83"/>
        <v>700</v>
      </c>
      <c r="V129" s="86">
        <f t="shared" si="83"/>
        <v>750</v>
      </c>
      <c r="W129" s="86">
        <f t="shared" si="83"/>
        <v>800</v>
      </c>
      <c r="X129" s="86">
        <f t="shared" si="83"/>
        <v>850</v>
      </c>
      <c r="Y129" s="86">
        <f t="shared" si="83"/>
        <v>900</v>
      </c>
      <c r="Z129" s="86">
        <f t="shared" si="83"/>
        <v>950</v>
      </c>
      <c r="AA129" s="86">
        <f t="shared" si="83"/>
        <v>1000</v>
      </c>
      <c r="AB129" s="86">
        <f t="shared" si="83"/>
        <v>1050</v>
      </c>
      <c r="AC129" s="86">
        <f t="shared" si="83"/>
        <v>1100</v>
      </c>
      <c r="AD129" s="86">
        <f t="shared" si="83"/>
        <v>1150</v>
      </c>
      <c r="AE129" s="86">
        <f t="shared" si="83"/>
        <v>1200</v>
      </c>
      <c r="AF129" s="86">
        <f t="shared" si="83"/>
        <v>1250</v>
      </c>
      <c r="AG129" s="86">
        <f t="shared" si="83"/>
        <v>1300</v>
      </c>
      <c r="AH129" s="86">
        <f t="shared" si="83"/>
        <v>1350</v>
      </c>
      <c r="AI129" s="86">
        <f t="shared" si="83"/>
        <v>1400</v>
      </c>
      <c r="AJ129" s="86">
        <f t="shared" si="83"/>
        <v>1450</v>
      </c>
      <c r="AK129" s="86">
        <f t="shared" si="83"/>
        <v>1500</v>
      </c>
      <c r="AL129" s="86">
        <f t="shared" si="83"/>
        <v>1550</v>
      </c>
      <c r="AM129" s="86">
        <f t="shared" si="83"/>
        <v>1600</v>
      </c>
      <c r="AN129" s="86">
        <f t="shared" si="83"/>
        <v>1650</v>
      </c>
      <c r="AO129" s="86">
        <f t="shared" si="83"/>
        <v>1700</v>
      </c>
      <c r="AP129" s="86">
        <f t="shared" si="83"/>
        <v>1750</v>
      </c>
    </row>
    <row r="130" spans="1:42" x14ac:dyDescent="0.25">
      <c r="A130" t="str">
        <f t="shared" ref="A130:B130" si="89">+A106</f>
        <v>Brevetti</v>
      </c>
      <c r="B130" t="str">
        <f t="shared" si="89"/>
        <v>Ricerca&amp; Sviluppo</v>
      </c>
      <c r="G130" s="86">
        <f t="shared" si="85"/>
        <v>0</v>
      </c>
      <c r="H130" s="86">
        <f t="shared" si="86"/>
        <v>0</v>
      </c>
      <c r="I130" s="86">
        <f t="shared" si="83"/>
        <v>0</v>
      </c>
      <c r="J130" s="86">
        <f t="shared" si="83"/>
        <v>0</v>
      </c>
      <c r="K130" s="86">
        <f t="shared" si="83"/>
        <v>50</v>
      </c>
      <c r="L130" s="86">
        <f t="shared" si="83"/>
        <v>100</v>
      </c>
      <c r="M130" s="86">
        <f t="shared" si="83"/>
        <v>150</v>
      </c>
      <c r="N130" s="86">
        <f t="shared" si="83"/>
        <v>200</v>
      </c>
      <c r="O130" s="86">
        <f t="shared" si="83"/>
        <v>250</v>
      </c>
      <c r="P130" s="86">
        <f t="shared" si="83"/>
        <v>300</v>
      </c>
      <c r="Q130" s="86">
        <f t="shared" si="83"/>
        <v>350</v>
      </c>
      <c r="R130" s="86">
        <f t="shared" si="83"/>
        <v>400</v>
      </c>
      <c r="S130" s="86">
        <f t="shared" si="83"/>
        <v>450</v>
      </c>
      <c r="T130" s="86">
        <f t="shared" si="83"/>
        <v>500</v>
      </c>
      <c r="U130" s="86">
        <f t="shared" si="83"/>
        <v>550</v>
      </c>
      <c r="V130" s="86">
        <f t="shared" si="83"/>
        <v>600</v>
      </c>
      <c r="W130" s="86">
        <f t="shared" si="83"/>
        <v>650</v>
      </c>
      <c r="X130" s="86">
        <f t="shared" si="83"/>
        <v>700</v>
      </c>
      <c r="Y130" s="86">
        <f t="shared" si="83"/>
        <v>750</v>
      </c>
      <c r="Z130" s="86">
        <f t="shared" si="83"/>
        <v>800</v>
      </c>
      <c r="AA130" s="86">
        <f t="shared" si="83"/>
        <v>850</v>
      </c>
      <c r="AB130" s="86">
        <f t="shared" si="83"/>
        <v>900</v>
      </c>
      <c r="AC130" s="86">
        <f t="shared" si="83"/>
        <v>950</v>
      </c>
      <c r="AD130" s="86">
        <f t="shared" si="83"/>
        <v>1000</v>
      </c>
      <c r="AE130" s="86">
        <f t="shared" si="83"/>
        <v>1050</v>
      </c>
      <c r="AF130" s="86">
        <f t="shared" si="83"/>
        <v>1100</v>
      </c>
      <c r="AG130" s="86">
        <f t="shared" si="83"/>
        <v>1150</v>
      </c>
      <c r="AH130" s="86">
        <f t="shared" si="83"/>
        <v>1200</v>
      </c>
      <c r="AI130" s="86">
        <f t="shared" si="83"/>
        <v>1250</v>
      </c>
      <c r="AJ130" s="86">
        <f t="shared" si="83"/>
        <v>1300</v>
      </c>
      <c r="AK130" s="86">
        <f t="shared" si="83"/>
        <v>1350</v>
      </c>
      <c r="AL130" s="86">
        <f t="shared" si="83"/>
        <v>1400</v>
      </c>
      <c r="AM130" s="86">
        <f t="shared" si="83"/>
        <v>1450</v>
      </c>
      <c r="AN130" s="86">
        <f t="shared" si="83"/>
        <v>1500</v>
      </c>
      <c r="AO130" s="86">
        <f t="shared" si="83"/>
        <v>1550</v>
      </c>
      <c r="AP130" s="86">
        <f t="shared" si="83"/>
        <v>1600</v>
      </c>
    </row>
    <row r="131" spans="1:42" x14ac:dyDescent="0.25">
      <c r="A131" t="str">
        <f t="shared" ref="A131:B131" si="90">+A107</f>
        <v>Pubblicità</v>
      </c>
      <c r="B131" t="str">
        <f t="shared" si="90"/>
        <v>Altre immobilizzazioni immateriali</v>
      </c>
      <c r="G131" s="86">
        <f t="shared" si="85"/>
        <v>0</v>
      </c>
      <c r="H131" s="86">
        <f t="shared" si="86"/>
        <v>33.333333333333336</v>
      </c>
      <c r="I131" s="86">
        <f t="shared" si="83"/>
        <v>66.666666666666671</v>
      </c>
      <c r="J131" s="86">
        <f t="shared" si="83"/>
        <v>100</v>
      </c>
      <c r="K131" s="86">
        <f t="shared" si="83"/>
        <v>133.33333333333334</v>
      </c>
      <c r="L131" s="86">
        <f t="shared" si="83"/>
        <v>166.66666666666669</v>
      </c>
      <c r="M131" s="86">
        <f t="shared" si="83"/>
        <v>200.00000000000003</v>
      </c>
      <c r="N131" s="86">
        <f t="shared" si="83"/>
        <v>233.33333333333337</v>
      </c>
      <c r="O131" s="86">
        <f t="shared" si="83"/>
        <v>266.66666666666669</v>
      </c>
      <c r="P131" s="86">
        <f t="shared" si="83"/>
        <v>300</v>
      </c>
      <c r="Q131" s="86">
        <f t="shared" si="83"/>
        <v>333.33333333333331</v>
      </c>
      <c r="R131" s="86">
        <f t="shared" si="83"/>
        <v>366.66666666666663</v>
      </c>
      <c r="S131" s="86">
        <f t="shared" si="83"/>
        <v>399.99999999999994</v>
      </c>
      <c r="T131" s="86">
        <f t="shared" si="83"/>
        <v>433.33333333333326</v>
      </c>
      <c r="U131" s="86">
        <f t="shared" si="83"/>
        <v>466.66666666666657</v>
      </c>
      <c r="V131" s="86">
        <f t="shared" si="83"/>
        <v>499.99999999999989</v>
      </c>
      <c r="W131" s="86">
        <f t="shared" si="83"/>
        <v>533.33333333333326</v>
      </c>
      <c r="X131" s="86">
        <f t="shared" si="83"/>
        <v>566.66666666666663</v>
      </c>
      <c r="Y131" s="86">
        <f t="shared" si="83"/>
        <v>600</v>
      </c>
      <c r="Z131" s="86">
        <f t="shared" si="83"/>
        <v>633.33333333333337</v>
      </c>
      <c r="AA131" s="86">
        <f t="shared" si="83"/>
        <v>666.66666666666674</v>
      </c>
      <c r="AB131" s="86">
        <f t="shared" si="83"/>
        <v>700.00000000000011</v>
      </c>
      <c r="AC131" s="86">
        <f t="shared" si="83"/>
        <v>733.33333333333348</v>
      </c>
      <c r="AD131" s="86">
        <f t="shared" si="83"/>
        <v>766.66666666666686</v>
      </c>
      <c r="AE131" s="86">
        <f t="shared" si="83"/>
        <v>800.00000000000023</v>
      </c>
      <c r="AF131" s="86">
        <f t="shared" si="83"/>
        <v>833.3333333333336</v>
      </c>
      <c r="AG131" s="86">
        <f t="shared" si="83"/>
        <v>866.66666666666697</v>
      </c>
      <c r="AH131" s="86">
        <f t="shared" si="83"/>
        <v>900.00000000000034</v>
      </c>
      <c r="AI131" s="86">
        <f t="shared" si="83"/>
        <v>933.33333333333371</v>
      </c>
      <c r="AJ131" s="86">
        <f t="shared" si="83"/>
        <v>966.66666666666708</v>
      </c>
      <c r="AK131" s="86">
        <f t="shared" si="83"/>
        <v>1000.0000000000005</v>
      </c>
      <c r="AL131" s="86">
        <f t="shared" si="83"/>
        <v>1033.3333333333337</v>
      </c>
      <c r="AM131" s="86">
        <f t="shared" si="83"/>
        <v>1066.666666666667</v>
      </c>
      <c r="AN131" s="86">
        <f t="shared" si="83"/>
        <v>1100.0000000000002</v>
      </c>
      <c r="AO131" s="86">
        <f t="shared" si="83"/>
        <v>1133.3333333333335</v>
      </c>
      <c r="AP131" s="86">
        <f t="shared" si="83"/>
        <v>1166.6666666666667</v>
      </c>
    </row>
    <row r="132" spans="1:42" x14ac:dyDescent="0.25">
      <c r="A132" t="str">
        <f t="shared" ref="A132:B132" si="91">+A108</f>
        <v>Fabbricato 2</v>
      </c>
      <c r="B132" t="str">
        <f t="shared" si="91"/>
        <v>Fabbricati</v>
      </c>
      <c r="G132" s="86">
        <f t="shared" si="85"/>
        <v>0</v>
      </c>
      <c r="H132" s="86">
        <f t="shared" si="86"/>
        <v>0</v>
      </c>
      <c r="I132" s="86">
        <f t="shared" si="83"/>
        <v>33.333333333333336</v>
      </c>
      <c r="J132" s="86">
        <f t="shared" si="83"/>
        <v>66.666666666666671</v>
      </c>
      <c r="K132" s="86">
        <f t="shared" si="83"/>
        <v>100</v>
      </c>
      <c r="L132" s="86">
        <f t="shared" si="83"/>
        <v>133.33333333333334</v>
      </c>
      <c r="M132" s="86">
        <f t="shared" si="83"/>
        <v>166.66666666666669</v>
      </c>
      <c r="N132" s="86">
        <f t="shared" si="83"/>
        <v>200.00000000000003</v>
      </c>
      <c r="O132" s="86">
        <f t="shared" si="83"/>
        <v>233.33333333333337</v>
      </c>
      <c r="P132" s="86">
        <f t="shared" si="83"/>
        <v>266.66666666666669</v>
      </c>
      <c r="Q132" s="86">
        <f t="shared" si="83"/>
        <v>300</v>
      </c>
      <c r="R132" s="86">
        <f t="shared" si="83"/>
        <v>333.33333333333331</v>
      </c>
      <c r="S132" s="86">
        <f t="shared" si="83"/>
        <v>366.66666666666663</v>
      </c>
      <c r="T132" s="86">
        <f t="shared" si="83"/>
        <v>399.99999999999994</v>
      </c>
      <c r="U132" s="86">
        <f t="shared" si="83"/>
        <v>433.33333333333326</v>
      </c>
      <c r="V132" s="86">
        <f t="shared" si="83"/>
        <v>466.66666666666657</v>
      </c>
      <c r="W132" s="86">
        <f t="shared" si="83"/>
        <v>499.99999999999989</v>
      </c>
      <c r="X132" s="86">
        <f t="shared" si="83"/>
        <v>533.33333333333326</v>
      </c>
      <c r="Y132" s="86">
        <f t="shared" si="83"/>
        <v>566.66666666666663</v>
      </c>
      <c r="Z132" s="86">
        <f t="shared" si="83"/>
        <v>600</v>
      </c>
      <c r="AA132" s="86">
        <f t="shared" si="83"/>
        <v>633.33333333333337</v>
      </c>
      <c r="AB132" s="86">
        <f t="shared" si="83"/>
        <v>666.66666666666674</v>
      </c>
      <c r="AC132" s="86">
        <f t="shared" si="83"/>
        <v>700.00000000000011</v>
      </c>
      <c r="AD132" s="86">
        <f t="shared" si="83"/>
        <v>733.33333333333348</v>
      </c>
      <c r="AE132" s="86">
        <f t="shared" si="83"/>
        <v>766.66666666666686</v>
      </c>
      <c r="AF132" s="86">
        <f t="shared" si="83"/>
        <v>800.00000000000023</v>
      </c>
      <c r="AG132" s="86">
        <f t="shared" si="83"/>
        <v>833.3333333333336</v>
      </c>
      <c r="AH132" s="86">
        <f t="shared" si="83"/>
        <v>866.66666666666697</v>
      </c>
      <c r="AI132" s="86">
        <f t="shared" si="83"/>
        <v>900.00000000000034</v>
      </c>
      <c r="AJ132" s="86">
        <f t="shared" si="83"/>
        <v>933.33333333333371</v>
      </c>
      <c r="AK132" s="86">
        <f t="shared" si="83"/>
        <v>966.66666666666708</v>
      </c>
      <c r="AL132" s="86">
        <f t="shared" si="83"/>
        <v>1000.0000000000005</v>
      </c>
      <c r="AM132" s="86">
        <f t="shared" si="83"/>
        <v>1033.3333333333337</v>
      </c>
      <c r="AN132" s="86">
        <f t="shared" si="83"/>
        <v>1066.666666666667</v>
      </c>
      <c r="AO132" s="86">
        <f t="shared" si="83"/>
        <v>1100.0000000000002</v>
      </c>
      <c r="AP132" s="86">
        <f t="shared" si="83"/>
        <v>1133.3333333333335</v>
      </c>
    </row>
    <row r="133" spans="1:42" x14ac:dyDescent="0.25">
      <c r="A133" t="str">
        <f t="shared" ref="A133:B133" si="92">+A109</f>
        <v/>
      </c>
      <c r="B133" t="str">
        <f t="shared" si="92"/>
        <v>Impianti e Macchinari</v>
      </c>
      <c r="G133" s="86">
        <f t="shared" si="85"/>
        <v>0</v>
      </c>
      <c r="H133" s="86">
        <f t="shared" si="86"/>
        <v>0</v>
      </c>
      <c r="I133" s="86">
        <f t="shared" si="83"/>
        <v>0</v>
      </c>
      <c r="J133" s="86">
        <f t="shared" si="83"/>
        <v>0</v>
      </c>
      <c r="K133" s="86">
        <f t="shared" si="83"/>
        <v>33.333333333333336</v>
      </c>
      <c r="L133" s="86">
        <f t="shared" si="83"/>
        <v>66.666666666666671</v>
      </c>
      <c r="M133" s="86">
        <f t="shared" si="83"/>
        <v>100</v>
      </c>
      <c r="N133" s="86">
        <f t="shared" si="83"/>
        <v>133.33333333333334</v>
      </c>
      <c r="O133" s="86">
        <f t="shared" si="83"/>
        <v>166.66666666666669</v>
      </c>
      <c r="P133" s="86">
        <f t="shared" si="83"/>
        <v>200.00000000000003</v>
      </c>
      <c r="Q133" s="86">
        <f t="shared" si="83"/>
        <v>233.33333333333337</v>
      </c>
      <c r="R133" s="86">
        <f t="shared" si="83"/>
        <v>266.66666666666669</v>
      </c>
      <c r="S133" s="86">
        <f t="shared" si="83"/>
        <v>300</v>
      </c>
      <c r="T133" s="86">
        <f t="shared" si="83"/>
        <v>333.33333333333331</v>
      </c>
      <c r="U133" s="86">
        <f t="shared" si="83"/>
        <v>366.66666666666663</v>
      </c>
      <c r="V133" s="86">
        <f t="shared" si="83"/>
        <v>399.99999999999994</v>
      </c>
      <c r="W133" s="86">
        <f t="shared" si="83"/>
        <v>433.33333333333326</v>
      </c>
      <c r="X133" s="86">
        <f t="shared" si="83"/>
        <v>466.66666666666657</v>
      </c>
      <c r="Y133" s="86">
        <f t="shared" si="83"/>
        <v>499.99999999999989</v>
      </c>
      <c r="Z133" s="86">
        <f t="shared" si="83"/>
        <v>533.33333333333326</v>
      </c>
      <c r="AA133" s="86">
        <f t="shared" si="83"/>
        <v>566.66666666666663</v>
      </c>
      <c r="AB133" s="86">
        <f t="shared" si="83"/>
        <v>600</v>
      </c>
      <c r="AC133" s="86">
        <f t="shared" si="83"/>
        <v>633.33333333333337</v>
      </c>
      <c r="AD133" s="86">
        <f t="shared" si="83"/>
        <v>666.66666666666674</v>
      </c>
      <c r="AE133" s="86">
        <f t="shared" si="83"/>
        <v>700.00000000000011</v>
      </c>
      <c r="AF133" s="86">
        <f t="shared" si="83"/>
        <v>733.33333333333348</v>
      </c>
      <c r="AG133" s="86">
        <f t="shared" si="83"/>
        <v>766.66666666666686</v>
      </c>
      <c r="AH133" s="86">
        <f t="shared" si="83"/>
        <v>800.00000000000023</v>
      </c>
      <c r="AI133" s="86">
        <f t="shared" si="83"/>
        <v>833.3333333333336</v>
      </c>
      <c r="AJ133" s="86">
        <f t="shared" si="83"/>
        <v>866.66666666666697</v>
      </c>
      <c r="AK133" s="86">
        <f t="shared" si="83"/>
        <v>900.00000000000034</v>
      </c>
      <c r="AL133" s="86">
        <f t="shared" si="83"/>
        <v>933.33333333333371</v>
      </c>
      <c r="AM133" s="86">
        <f t="shared" si="83"/>
        <v>966.66666666666708</v>
      </c>
      <c r="AN133" s="86">
        <f t="shared" si="83"/>
        <v>1000.0000000000005</v>
      </c>
      <c r="AO133" s="86">
        <f t="shared" ref="I133:AP141" si="93">+AN133+AO109</f>
        <v>1033.3333333333337</v>
      </c>
      <c r="AP133" s="86">
        <f t="shared" si="93"/>
        <v>1066.666666666667</v>
      </c>
    </row>
    <row r="134" spans="1:42" x14ac:dyDescent="0.25">
      <c r="A134" t="str">
        <f t="shared" ref="A134:B134" si="94">+A110</f>
        <v/>
      </c>
      <c r="B134" t="str">
        <f t="shared" si="94"/>
        <v>Attrezzature industriali e commerciali</v>
      </c>
      <c r="G134" s="86">
        <f t="shared" si="85"/>
        <v>0</v>
      </c>
      <c r="H134" s="86">
        <f t="shared" si="86"/>
        <v>0</v>
      </c>
      <c r="I134" s="86">
        <f t="shared" si="93"/>
        <v>0</v>
      </c>
      <c r="J134" s="86">
        <f t="shared" si="93"/>
        <v>0</v>
      </c>
      <c r="K134" s="86">
        <f t="shared" si="93"/>
        <v>0</v>
      </c>
      <c r="L134" s="86">
        <f t="shared" si="93"/>
        <v>0</v>
      </c>
      <c r="M134" s="86">
        <f t="shared" si="93"/>
        <v>0</v>
      </c>
      <c r="N134" s="86">
        <f t="shared" si="93"/>
        <v>0</v>
      </c>
      <c r="O134" s="86">
        <f t="shared" si="93"/>
        <v>0</v>
      </c>
      <c r="P134" s="86">
        <f t="shared" si="93"/>
        <v>0</v>
      </c>
      <c r="Q134" s="86">
        <f t="shared" si="93"/>
        <v>0</v>
      </c>
      <c r="R134" s="86">
        <f t="shared" si="93"/>
        <v>0</v>
      </c>
      <c r="S134" s="86">
        <f t="shared" si="93"/>
        <v>0</v>
      </c>
      <c r="T134" s="86">
        <f t="shared" si="93"/>
        <v>0</v>
      </c>
      <c r="U134" s="86">
        <f t="shared" si="93"/>
        <v>0</v>
      </c>
      <c r="V134" s="86">
        <f t="shared" si="93"/>
        <v>0</v>
      </c>
      <c r="W134" s="86">
        <f t="shared" si="93"/>
        <v>0</v>
      </c>
      <c r="X134" s="86">
        <f t="shared" si="93"/>
        <v>0</v>
      </c>
      <c r="Y134" s="86">
        <f t="shared" si="93"/>
        <v>0</v>
      </c>
      <c r="Z134" s="86">
        <f t="shared" si="93"/>
        <v>0</v>
      </c>
      <c r="AA134" s="86">
        <f t="shared" si="93"/>
        <v>0</v>
      </c>
      <c r="AB134" s="86">
        <f t="shared" si="93"/>
        <v>0</v>
      </c>
      <c r="AC134" s="86">
        <f t="shared" si="93"/>
        <v>0</v>
      </c>
      <c r="AD134" s="86">
        <f t="shared" si="93"/>
        <v>0</v>
      </c>
      <c r="AE134" s="86">
        <f t="shared" si="93"/>
        <v>0</v>
      </c>
      <c r="AF134" s="86">
        <f t="shared" si="93"/>
        <v>0</v>
      </c>
      <c r="AG134" s="86">
        <f t="shared" si="93"/>
        <v>0</v>
      </c>
      <c r="AH134" s="86">
        <f t="shared" si="93"/>
        <v>0</v>
      </c>
      <c r="AI134" s="86">
        <f t="shared" si="93"/>
        <v>0</v>
      </c>
      <c r="AJ134" s="86">
        <f t="shared" si="93"/>
        <v>0</v>
      </c>
      <c r="AK134" s="86">
        <f t="shared" si="93"/>
        <v>0</v>
      </c>
      <c r="AL134" s="86">
        <f t="shared" si="93"/>
        <v>0</v>
      </c>
      <c r="AM134" s="86">
        <f t="shared" si="93"/>
        <v>0</v>
      </c>
      <c r="AN134" s="86">
        <f t="shared" si="93"/>
        <v>0</v>
      </c>
      <c r="AO134" s="86">
        <f t="shared" si="93"/>
        <v>0</v>
      </c>
      <c r="AP134" s="86">
        <f t="shared" si="93"/>
        <v>0</v>
      </c>
    </row>
    <row r="135" spans="1:42" x14ac:dyDescent="0.25">
      <c r="A135" t="str">
        <f t="shared" ref="A135:B135" si="95">+A111</f>
        <v/>
      </c>
      <c r="B135" t="str">
        <f t="shared" si="95"/>
        <v>Costi d'impianto e ampliamento</v>
      </c>
      <c r="G135" s="86">
        <f t="shared" si="85"/>
        <v>0</v>
      </c>
      <c r="H135" s="86">
        <f t="shared" si="86"/>
        <v>0</v>
      </c>
      <c r="I135" s="86">
        <f t="shared" si="93"/>
        <v>0</v>
      </c>
      <c r="J135" s="86">
        <f t="shared" si="93"/>
        <v>0</v>
      </c>
      <c r="K135" s="86">
        <f t="shared" si="93"/>
        <v>0</v>
      </c>
      <c r="L135" s="86">
        <f t="shared" si="93"/>
        <v>0</v>
      </c>
      <c r="M135" s="86">
        <f t="shared" si="93"/>
        <v>0</v>
      </c>
      <c r="N135" s="86">
        <f t="shared" si="93"/>
        <v>0</v>
      </c>
      <c r="O135" s="86">
        <f t="shared" si="93"/>
        <v>0</v>
      </c>
      <c r="P135" s="86">
        <f t="shared" si="93"/>
        <v>0</v>
      </c>
      <c r="Q135" s="86">
        <f t="shared" si="93"/>
        <v>0</v>
      </c>
      <c r="R135" s="86">
        <f t="shared" si="93"/>
        <v>0</v>
      </c>
      <c r="S135" s="86">
        <f t="shared" si="93"/>
        <v>0</v>
      </c>
      <c r="T135" s="86">
        <f t="shared" si="93"/>
        <v>0</v>
      </c>
      <c r="U135" s="86">
        <f t="shared" si="93"/>
        <v>0</v>
      </c>
      <c r="V135" s="86">
        <f t="shared" si="93"/>
        <v>0</v>
      </c>
      <c r="W135" s="86">
        <f t="shared" si="93"/>
        <v>0</v>
      </c>
      <c r="X135" s="86">
        <f t="shared" si="93"/>
        <v>0</v>
      </c>
      <c r="Y135" s="86">
        <f t="shared" si="93"/>
        <v>0</v>
      </c>
      <c r="Z135" s="86">
        <f t="shared" si="93"/>
        <v>0</v>
      </c>
      <c r="AA135" s="86">
        <f t="shared" si="93"/>
        <v>0</v>
      </c>
      <c r="AB135" s="86">
        <f t="shared" si="93"/>
        <v>0</v>
      </c>
      <c r="AC135" s="86">
        <f t="shared" si="93"/>
        <v>0</v>
      </c>
      <c r="AD135" s="86">
        <f t="shared" si="93"/>
        <v>0</v>
      </c>
      <c r="AE135" s="86">
        <f t="shared" si="93"/>
        <v>0</v>
      </c>
      <c r="AF135" s="86">
        <f t="shared" si="93"/>
        <v>0</v>
      </c>
      <c r="AG135" s="86">
        <f t="shared" si="93"/>
        <v>0</v>
      </c>
      <c r="AH135" s="86">
        <f t="shared" si="93"/>
        <v>0</v>
      </c>
      <c r="AI135" s="86">
        <f t="shared" si="93"/>
        <v>0</v>
      </c>
      <c r="AJ135" s="86">
        <f t="shared" si="93"/>
        <v>0</v>
      </c>
      <c r="AK135" s="86">
        <f t="shared" si="93"/>
        <v>0</v>
      </c>
      <c r="AL135" s="86">
        <f t="shared" si="93"/>
        <v>0</v>
      </c>
      <c r="AM135" s="86">
        <f t="shared" si="93"/>
        <v>0</v>
      </c>
      <c r="AN135" s="86">
        <f t="shared" si="93"/>
        <v>0</v>
      </c>
      <c r="AO135" s="86">
        <f t="shared" si="93"/>
        <v>0</v>
      </c>
      <c r="AP135" s="86">
        <f t="shared" si="93"/>
        <v>0</v>
      </c>
    </row>
    <row r="136" spans="1:42" x14ac:dyDescent="0.25">
      <c r="A136" t="str">
        <f t="shared" ref="A136:B136" si="96">+A112</f>
        <v/>
      </c>
      <c r="B136" t="str">
        <f t="shared" si="96"/>
        <v>Ricerca&amp; Sviluppo</v>
      </c>
      <c r="G136" s="86">
        <f t="shared" si="85"/>
        <v>0</v>
      </c>
      <c r="H136" s="86">
        <f t="shared" si="86"/>
        <v>0</v>
      </c>
      <c r="I136" s="86">
        <f t="shared" si="93"/>
        <v>0</v>
      </c>
      <c r="J136" s="86">
        <f t="shared" si="93"/>
        <v>0</v>
      </c>
      <c r="K136" s="86">
        <f t="shared" si="93"/>
        <v>0</v>
      </c>
      <c r="L136" s="86">
        <f t="shared" si="93"/>
        <v>0</v>
      </c>
      <c r="M136" s="86">
        <f t="shared" si="93"/>
        <v>0</v>
      </c>
      <c r="N136" s="86">
        <f t="shared" si="93"/>
        <v>0</v>
      </c>
      <c r="O136" s="86">
        <f t="shared" si="93"/>
        <v>0</v>
      </c>
      <c r="P136" s="86">
        <f t="shared" si="93"/>
        <v>0</v>
      </c>
      <c r="Q136" s="86">
        <f t="shared" si="93"/>
        <v>0</v>
      </c>
      <c r="R136" s="86">
        <f t="shared" si="93"/>
        <v>0</v>
      </c>
      <c r="S136" s="86">
        <f t="shared" si="93"/>
        <v>0</v>
      </c>
      <c r="T136" s="86">
        <f t="shared" si="93"/>
        <v>0</v>
      </c>
      <c r="U136" s="86">
        <f t="shared" si="93"/>
        <v>0</v>
      </c>
      <c r="V136" s="86">
        <f t="shared" si="93"/>
        <v>0</v>
      </c>
      <c r="W136" s="86">
        <f t="shared" si="93"/>
        <v>0</v>
      </c>
      <c r="X136" s="86">
        <f t="shared" si="93"/>
        <v>0</v>
      </c>
      <c r="Y136" s="86">
        <f t="shared" si="93"/>
        <v>0</v>
      </c>
      <c r="Z136" s="86">
        <f t="shared" si="93"/>
        <v>0</v>
      </c>
      <c r="AA136" s="86">
        <f t="shared" si="93"/>
        <v>0</v>
      </c>
      <c r="AB136" s="86">
        <f t="shared" si="93"/>
        <v>0</v>
      </c>
      <c r="AC136" s="86">
        <f t="shared" si="93"/>
        <v>0</v>
      </c>
      <c r="AD136" s="86">
        <f t="shared" si="93"/>
        <v>0</v>
      </c>
      <c r="AE136" s="86">
        <f t="shared" si="93"/>
        <v>0</v>
      </c>
      <c r="AF136" s="86">
        <f t="shared" si="93"/>
        <v>0</v>
      </c>
      <c r="AG136" s="86">
        <f t="shared" si="93"/>
        <v>0</v>
      </c>
      <c r="AH136" s="86">
        <f t="shared" si="93"/>
        <v>0</v>
      </c>
      <c r="AI136" s="86">
        <f t="shared" si="93"/>
        <v>0</v>
      </c>
      <c r="AJ136" s="86">
        <f t="shared" si="93"/>
        <v>0</v>
      </c>
      <c r="AK136" s="86">
        <f t="shared" si="93"/>
        <v>0</v>
      </c>
      <c r="AL136" s="86">
        <f t="shared" si="93"/>
        <v>0</v>
      </c>
      <c r="AM136" s="86">
        <f t="shared" si="93"/>
        <v>0</v>
      </c>
      <c r="AN136" s="86">
        <f t="shared" si="93"/>
        <v>0</v>
      </c>
      <c r="AO136" s="86">
        <f t="shared" si="93"/>
        <v>0</v>
      </c>
      <c r="AP136" s="86">
        <f t="shared" si="93"/>
        <v>0</v>
      </c>
    </row>
    <row r="137" spans="1:42" x14ac:dyDescent="0.25">
      <c r="A137" t="str">
        <f t="shared" ref="A137:B137" si="97">+A113</f>
        <v/>
      </c>
      <c r="B137" t="str">
        <f t="shared" si="97"/>
        <v>Altre immobilizzazioni immateriali</v>
      </c>
      <c r="G137" s="86">
        <f t="shared" si="85"/>
        <v>0</v>
      </c>
      <c r="H137" s="86">
        <f t="shared" si="86"/>
        <v>0</v>
      </c>
      <c r="I137" s="86">
        <f t="shared" si="93"/>
        <v>0</v>
      </c>
      <c r="J137" s="86">
        <f t="shared" si="93"/>
        <v>0</v>
      </c>
      <c r="K137" s="86">
        <f t="shared" si="93"/>
        <v>0</v>
      </c>
      <c r="L137" s="86">
        <f t="shared" si="93"/>
        <v>0</v>
      </c>
      <c r="M137" s="86">
        <f t="shared" si="93"/>
        <v>0</v>
      </c>
      <c r="N137" s="86">
        <f t="shared" si="93"/>
        <v>0</v>
      </c>
      <c r="O137" s="86">
        <f t="shared" si="93"/>
        <v>0</v>
      </c>
      <c r="P137" s="86">
        <f t="shared" si="93"/>
        <v>0</v>
      </c>
      <c r="Q137" s="86">
        <f t="shared" si="93"/>
        <v>0</v>
      </c>
      <c r="R137" s="86">
        <f t="shared" si="93"/>
        <v>0</v>
      </c>
      <c r="S137" s="86">
        <f t="shared" si="93"/>
        <v>0</v>
      </c>
      <c r="T137" s="86">
        <f t="shared" si="93"/>
        <v>0</v>
      </c>
      <c r="U137" s="86">
        <f t="shared" si="93"/>
        <v>0</v>
      </c>
      <c r="V137" s="86">
        <f t="shared" si="93"/>
        <v>0</v>
      </c>
      <c r="W137" s="86">
        <f t="shared" si="93"/>
        <v>0</v>
      </c>
      <c r="X137" s="86">
        <f t="shared" si="93"/>
        <v>0</v>
      </c>
      <c r="Y137" s="86">
        <f t="shared" si="93"/>
        <v>0</v>
      </c>
      <c r="Z137" s="86">
        <f t="shared" si="93"/>
        <v>0</v>
      </c>
      <c r="AA137" s="86">
        <f t="shared" si="93"/>
        <v>0</v>
      </c>
      <c r="AB137" s="86">
        <f t="shared" si="93"/>
        <v>0</v>
      </c>
      <c r="AC137" s="86">
        <f t="shared" si="93"/>
        <v>0</v>
      </c>
      <c r="AD137" s="86">
        <f t="shared" si="93"/>
        <v>0</v>
      </c>
      <c r="AE137" s="86">
        <f t="shared" si="93"/>
        <v>0</v>
      </c>
      <c r="AF137" s="86">
        <f t="shared" si="93"/>
        <v>0</v>
      </c>
      <c r="AG137" s="86">
        <f t="shared" si="93"/>
        <v>0</v>
      </c>
      <c r="AH137" s="86">
        <f t="shared" si="93"/>
        <v>0</v>
      </c>
      <c r="AI137" s="86">
        <f t="shared" si="93"/>
        <v>0</v>
      </c>
      <c r="AJ137" s="86">
        <f t="shared" si="93"/>
        <v>0</v>
      </c>
      <c r="AK137" s="86">
        <f t="shared" si="93"/>
        <v>0</v>
      </c>
      <c r="AL137" s="86">
        <f t="shared" si="93"/>
        <v>0</v>
      </c>
      <c r="AM137" s="86">
        <f t="shared" si="93"/>
        <v>0</v>
      </c>
      <c r="AN137" s="86">
        <f t="shared" si="93"/>
        <v>0</v>
      </c>
      <c r="AO137" s="86">
        <f t="shared" si="93"/>
        <v>0</v>
      </c>
      <c r="AP137" s="86">
        <f t="shared" si="93"/>
        <v>0</v>
      </c>
    </row>
    <row r="138" spans="1:42" x14ac:dyDescent="0.25">
      <c r="A138" t="str">
        <f t="shared" ref="A138:B138" si="98">+A114</f>
        <v/>
      </c>
      <c r="B138" t="str">
        <f t="shared" si="98"/>
        <v>Fabbricati</v>
      </c>
      <c r="G138" s="86">
        <f t="shared" si="85"/>
        <v>0</v>
      </c>
      <c r="H138" s="86">
        <f t="shared" si="86"/>
        <v>0</v>
      </c>
      <c r="I138" s="86">
        <f t="shared" si="93"/>
        <v>0</v>
      </c>
      <c r="J138" s="86">
        <f t="shared" si="93"/>
        <v>0</v>
      </c>
      <c r="K138" s="86">
        <f t="shared" si="93"/>
        <v>0</v>
      </c>
      <c r="L138" s="86">
        <f t="shared" si="93"/>
        <v>0</v>
      </c>
      <c r="M138" s="86">
        <f t="shared" si="93"/>
        <v>0</v>
      </c>
      <c r="N138" s="86">
        <f t="shared" si="93"/>
        <v>0</v>
      </c>
      <c r="O138" s="86">
        <f t="shared" si="93"/>
        <v>0</v>
      </c>
      <c r="P138" s="86">
        <f t="shared" si="93"/>
        <v>0</v>
      </c>
      <c r="Q138" s="86">
        <f t="shared" si="93"/>
        <v>0</v>
      </c>
      <c r="R138" s="86">
        <f t="shared" si="93"/>
        <v>0</v>
      </c>
      <c r="S138" s="86">
        <f t="shared" si="93"/>
        <v>0</v>
      </c>
      <c r="T138" s="86">
        <f t="shared" si="93"/>
        <v>0</v>
      </c>
      <c r="U138" s="86">
        <f t="shared" si="93"/>
        <v>0</v>
      </c>
      <c r="V138" s="86">
        <f t="shared" si="93"/>
        <v>0</v>
      </c>
      <c r="W138" s="86">
        <f t="shared" si="93"/>
        <v>0</v>
      </c>
      <c r="X138" s="86">
        <f t="shared" si="93"/>
        <v>0</v>
      </c>
      <c r="Y138" s="86">
        <f t="shared" si="93"/>
        <v>0</v>
      </c>
      <c r="Z138" s="86">
        <f t="shared" si="93"/>
        <v>0</v>
      </c>
      <c r="AA138" s="86">
        <f t="shared" si="93"/>
        <v>0</v>
      </c>
      <c r="AB138" s="86">
        <f t="shared" si="93"/>
        <v>0</v>
      </c>
      <c r="AC138" s="86">
        <f t="shared" si="93"/>
        <v>0</v>
      </c>
      <c r="AD138" s="86">
        <f t="shared" si="93"/>
        <v>0</v>
      </c>
      <c r="AE138" s="86">
        <f t="shared" si="93"/>
        <v>0</v>
      </c>
      <c r="AF138" s="86">
        <f t="shared" si="93"/>
        <v>0</v>
      </c>
      <c r="AG138" s="86">
        <f t="shared" si="93"/>
        <v>0</v>
      </c>
      <c r="AH138" s="86">
        <f t="shared" si="93"/>
        <v>0</v>
      </c>
      <c r="AI138" s="86">
        <f t="shared" si="93"/>
        <v>0</v>
      </c>
      <c r="AJ138" s="86">
        <f t="shared" si="93"/>
        <v>0</v>
      </c>
      <c r="AK138" s="86">
        <f t="shared" si="93"/>
        <v>0</v>
      </c>
      <c r="AL138" s="86">
        <f t="shared" si="93"/>
        <v>0</v>
      </c>
      <c r="AM138" s="86">
        <f t="shared" si="93"/>
        <v>0</v>
      </c>
      <c r="AN138" s="86">
        <f t="shared" si="93"/>
        <v>0</v>
      </c>
      <c r="AO138" s="86">
        <f t="shared" si="93"/>
        <v>0</v>
      </c>
      <c r="AP138" s="86">
        <f t="shared" si="93"/>
        <v>0</v>
      </c>
    </row>
    <row r="139" spans="1:42" x14ac:dyDescent="0.25">
      <c r="A139" t="str">
        <f t="shared" ref="A139:B139" si="99">+A115</f>
        <v/>
      </c>
      <c r="B139" t="str">
        <f t="shared" si="99"/>
        <v>Fabbricati</v>
      </c>
      <c r="G139" s="86">
        <f t="shared" si="85"/>
        <v>0</v>
      </c>
      <c r="H139" s="86">
        <f t="shared" si="86"/>
        <v>0</v>
      </c>
      <c r="I139" s="86">
        <f t="shared" si="93"/>
        <v>0</v>
      </c>
      <c r="J139" s="86">
        <f t="shared" si="93"/>
        <v>0</v>
      </c>
      <c r="K139" s="86">
        <f t="shared" si="93"/>
        <v>0</v>
      </c>
      <c r="L139" s="86">
        <f t="shared" si="93"/>
        <v>0</v>
      </c>
      <c r="M139" s="86">
        <f t="shared" si="93"/>
        <v>0</v>
      </c>
      <c r="N139" s="86">
        <f t="shared" si="93"/>
        <v>0</v>
      </c>
      <c r="O139" s="86">
        <f t="shared" si="93"/>
        <v>0</v>
      </c>
      <c r="P139" s="86">
        <f t="shared" si="93"/>
        <v>0</v>
      </c>
      <c r="Q139" s="86">
        <f t="shared" si="93"/>
        <v>0</v>
      </c>
      <c r="R139" s="86">
        <f t="shared" si="93"/>
        <v>0</v>
      </c>
      <c r="S139" s="86">
        <f t="shared" si="93"/>
        <v>0</v>
      </c>
      <c r="T139" s="86">
        <f t="shared" si="93"/>
        <v>0</v>
      </c>
      <c r="U139" s="86">
        <f t="shared" si="93"/>
        <v>0</v>
      </c>
      <c r="V139" s="86">
        <f t="shared" si="93"/>
        <v>0</v>
      </c>
      <c r="W139" s="86">
        <f t="shared" si="93"/>
        <v>0</v>
      </c>
      <c r="X139" s="86">
        <f t="shared" si="93"/>
        <v>0</v>
      </c>
      <c r="Y139" s="86">
        <f t="shared" si="93"/>
        <v>0</v>
      </c>
      <c r="Z139" s="86">
        <f t="shared" si="93"/>
        <v>0</v>
      </c>
      <c r="AA139" s="86">
        <f t="shared" si="93"/>
        <v>0</v>
      </c>
      <c r="AB139" s="86">
        <f t="shared" si="93"/>
        <v>0</v>
      </c>
      <c r="AC139" s="86">
        <f t="shared" si="93"/>
        <v>0</v>
      </c>
      <c r="AD139" s="86">
        <f t="shared" si="93"/>
        <v>0</v>
      </c>
      <c r="AE139" s="86">
        <f t="shared" si="93"/>
        <v>0</v>
      </c>
      <c r="AF139" s="86">
        <f t="shared" si="93"/>
        <v>0</v>
      </c>
      <c r="AG139" s="86">
        <f t="shared" si="93"/>
        <v>0</v>
      </c>
      <c r="AH139" s="86">
        <f t="shared" si="93"/>
        <v>0</v>
      </c>
      <c r="AI139" s="86">
        <f t="shared" si="93"/>
        <v>0</v>
      </c>
      <c r="AJ139" s="86">
        <f t="shared" si="93"/>
        <v>0</v>
      </c>
      <c r="AK139" s="86">
        <f t="shared" si="93"/>
        <v>0</v>
      </c>
      <c r="AL139" s="86">
        <f t="shared" si="93"/>
        <v>0</v>
      </c>
      <c r="AM139" s="86">
        <f t="shared" si="93"/>
        <v>0</v>
      </c>
      <c r="AN139" s="86">
        <f t="shared" si="93"/>
        <v>0</v>
      </c>
      <c r="AO139" s="86">
        <f t="shared" si="93"/>
        <v>0</v>
      </c>
      <c r="AP139" s="86">
        <f t="shared" si="93"/>
        <v>0</v>
      </c>
    </row>
    <row r="140" spans="1:42" x14ac:dyDescent="0.25">
      <c r="A140" t="str">
        <f t="shared" ref="A140:B140" si="100">+A116</f>
        <v/>
      </c>
      <c r="B140" t="str">
        <f t="shared" si="100"/>
        <v>Fabbricati</v>
      </c>
      <c r="G140" s="86">
        <f t="shared" si="85"/>
        <v>0</v>
      </c>
      <c r="H140" s="86">
        <f t="shared" si="86"/>
        <v>0</v>
      </c>
      <c r="I140" s="86">
        <f t="shared" si="93"/>
        <v>0</v>
      </c>
      <c r="J140" s="86">
        <f t="shared" si="93"/>
        <v>0</v>
      </c>
      <c r="K140" s="86">
        <f t="shared" si="93"/>
        <v>0</v>
      </c>
      <c r="L140" s="86">
        <f t="shared" si="93"/>
        <v>0</v>
      </c>
      <c r="M140" s="86">
        <f t="shared" si="93"/>
        <v>0</v>
      </c>
      <c r="N140" s="86">
        <f t="shared" si="93"/>
        <v>0</v>
      </c>
      <c r="O140" s="86">
        <f t="shared" si="93"/>
        <v>0</v>
      </c>
      <c r="P140" s="86">
        <f t="shared" si="93"/>
        <v>0</v>
      </c>
      <c r="Q140" s="86">
        <f t="shared" si="93"/>
        <v>0</v>
      </c>
      <c r="R140" s="86">
        <f t="shared" si="93"/>
        <v>0</v>
      </c>
      <c r="S140" s="86">
        <f t="shared" si="93"/>
        <v>0</v>
      </c>
      <c r="T140" s="86">
        <f t="shared" si="93"/>
        <v>0</v>
      </c>
      <c r="U140" s="86">
        <f t="shared" si="93"/>
        <v>0</v>
      </c>
      <c r="V140" s="86">
        <f t="shared" si="93"/>
        <v>0</v>
      </c>
      <c r="W140" s="86">
        <f t="shared" si="93"/>
        <v>0</v>
      </c>
      <c r="X140" s="86">
        <f t="shared" si="93"/>
        <v>0</v>
      </c>
      <c r="Y140" s="86">
        <f t="shared" si="93"/>
        <v>0</v>
      </c>
      <c r="Z140" s="86">
        <f t="shared" si="93"/>
        <v>0</v>
      </c>
      <c r="AA140" s="86">
        <f t="shared" si="93"/>
        <v>0</v>
      </c>
      <c r="AB140" s="86">
        <f t="shared" si="93"/>
        <v>0</v>
      </c>
      <c r="AC140" s="86">
        <f t="shared" si="93"/>
        <v>0</v>
      </c>
      <c r="AD140" s="86">
        <f t="shared" si="93"/>
        <v>0</v>
      </c>
      <c r="AE140" s="86">
        <f t="shared" si="93"/>
        <v>0</v>
      </c>
      <c r="AF140" s="86">
        <f t="shared" si="93"/>
        <v>0</v>
      </c>
      <c r="AG140" s="86">
        <f t="shared" si="93"/>
        <v>0</v>
      </c>
      <c r="AH140" s="86">
        <f t="shared" si="93"/>
        <v>0</v>
      </c>
      <c r="AI140" s="86">
        <f t="shared" si="93"/>
        <v>0</v>
      </c>
      <c r="AJ140" s="86">
        <f t="shared" si="93"/>
        <v>0</v>
      </c>
      <c r="AK140" s="86">
        <f t="shared" si="93"/>
        <v>0</v>
      </c>
      <c r="AL140" s="86">
        <f t="shared" si="93"/>
        <v>0</v>
      </c>
      <c r="AM140" s="86">
        <f t="shared" si="93"/>
        <v>0</v>
      </c>
      <c r="AN140" s="86">
        <f t="shared" si="93"/>
        <v>0</v>
      </c>
      <c r="AO140" s="86">
        <f t="shared" si="93"/>
        <v>0</v>
      </c>
      <c r="AP140" s="86">
        <f t="shared" si="93"/>
        <v>0</v>
      </c>
    </row>
    <row r="141" spans="1:42" x14ac:dyDescent="0.25">
      <c r="A141" t="str">
        <f t="shared" ref="A141:B141" si="101">+A117</f>
        <v/>
      </c>
      <c r="B141" t="str">
        <f t="shared" si="101"/>
        <v>Fabbricati</v>
      </c>
      <c r="G141" s="86">
        <f t="shared" si="85"/>
        <v>0</v>
      </c>
      <c r="H141" s="86">
        <f t="shared" si="86"/>
        <v>0</v>
      </c>
      <c r="I141" s="86">
        <f t="shared" si="93"/>
        <v>0</v>
      </c>
      <c r="J141" s="86">
        <f t="shared" si="93"/>
        <v>0</v>
      </c>
      <c r="K141" s="86">
        <f t="shared" si="93"/>
        <v>0</v>
      </c>
      <c r="L141" s="86">
        <f t="shared" si="93"/>
        <v>0</v>
      </c>
      <c r="M141" s="86">
        <f t="shared" si="93"/>
        <v>0</v>
      </c>
      <c r="N141" s="86">
        <f t="shared" si="93"/>
        <v>0</v>
      </c>
      <c r="O141" s="86">
        <f t="shared" si="93"/>
        <v>0</v>
      </c>
      <c r="P141" s="86">
        <f t="shared" si="93"/>
        <v>0</v>
      </c>
      <c r="Q141" s="86">
        <f t="shared" si="93"/>
        <v>0</v>
      </c>
      <c r="R141" s="86">
        <f t="shared" si="93"/>
        <v>0</v>
      </c>
      <c r="S141" s="86">
        <f t="shared" si="93"/>
        <v>0</v>
      </c>
      <c r="T141" s="86">
        <f t="shared" si="93"/>
        <v>0</v>
      </c>
      <c r="U141" s="86">
        <f t="shared" si="93"/>
        <v>0</v>
      </c>
      <c r="V141" s="86">
        <f t="shared" si="93"/>
        <v>0</v>
      </c>
      <c r="W141" s="86">
        <f t="shared" si="93"/>
        <v>0</v>
      </c>
      <c r="X141" s="86">
        <f t="shared" ref="I141:AP144" si="102">+W141+X117</f>
        <v>0</v>
      </c>
      <c r="Y141" s="86">
        <f t="shared" si="102"/>
        <v>0</v>
      </c>
      <c r="Z141" s="86">
        <f t="shared" si="102"/>
        <v>0</v>
      </c>
      <c r="AA141" s="86">
        <f t="shared" si="102"/>
        <v>0</v>
      </c>
      <c r="AB141" s="86">
        <f t="shared" si="102"/>
        <v>0</v>
      </c>
      <c r="AC141" s="86">
        <f t="shared" si="102"/>
        <v>0</v>
      </c>
      <c r="AD141" s="86">
        <f t="shared" si="102"/>
        <v>0</v>
      </c>
      <c r="AE141" s="86">
        <f t="shared" si="102"/>
        <v>0</v>
      </c>
      <c r="AF141" s="86">
        <f t="shared" si="102"/>
        <v>0</v>
      </c>
      <c r="AG141" s="86">
        <f t="shared" si="102"/>
        <v>0</v>
      </c>
      <c r="AH141" s="86">
        <f t="shared" si="102"/>
        <v>0</v>
      </c>
      <c r="AI141" s="86">
        <f t="shared" si="102"/>
        <v>0</v>
      </c>
      <c r="AJ141" s="86">
        <f t="shared" si="102"/>
        <v>0</v>
      </c>
      <c r="AK141" s="86">
        <f t="shared" si="102"/>
        <v>0</v>
      </c>
      <c r="AL141" s="86">
        <f t="shared" si="102"/>
        <v>0</v>
      </c>
      <c r="AM141" s="86">
        <f t="shared" si="102"/>
        <v>0</v>
      </c>
      <c r="AN141" s="86">
        <f t="shared" si="102"/>
        <v>0</v>
      </c>
      <c r="AO141" s="86">
        <f t="shared" si="102"/>
        <v>0</v>
      </c>
      <c r="AP141" s="86">
        <f t="shared" si="102"/>
        <v>0</v>
      </c>
    </row>
    <row r="142" spans="1:42" x14ac:dyDescent="0.25">
      <c r="A142" t="str">
        <f t="shared" ref="A142:B142" si="103">+A118</f>
        <v/>
      </c>
      <c r="B142" t="str">
        <f t="shared" si="103"/>
        <v>Fabbricati</v>
      </c>
      <c r="G142" s="86">
        <f t="shared" si="85"/>
        <v>0</v>
      </c>
      <c r="H142" s="86">
        <f t="shared" si="86"/>
        <v>0</v>
      </c>
      <c r="I142" s="86">
        <f t="shared" si="102"/>
        <v>0</v>
      </c>
      <c r="J142" s="86">
        <f t="shared" si="102"/>
        <v>0</v>
      </c>
      <c r="K142" s="86">
        <f t="shared" si="102"/>
        <v>0</v>
      </c>
      <c r="L142" s="86">
        <f t="shared" si="102"/>
        <v>0</v>
      </c>
      <c r="M142" s="86">
        <f t="shared" si="102"/>
        <v>0</v>
      </c>
      <c r="N142" s="86">
        <f t="shared" si="102"/>
        <v>0</v>
      </c>
      <c r="O142" s="86">
        <f t="shared" si="102"/>
        <v>0</v>
      </c>
      <c r="P142" s="86">
        <f t="shared" si="102"/>
        <v>0</v>
      </c>
      <c r="Q142" s="86">
        <f t="shared" si="102"/>
        <v>0</v>
      </c>
      <c r="R142" s="86">
        <f t="shared" si="102"/>
        <v>0</v>
      </c>
      <c r="S142" s="86">
        <f t="shared" si="102"/>
        <v>0</v>
      </c>
      <c r="T142" s="86">
        <f t="shared" si="102"/>
        <v>0</v>
      </c>
      <c r="U142" s="86">
        <f t="shared" si="102"/>
        <v>0</v>
      </c>
      <c r="V142" s="86">
        <f t="shared" si="102"/>
        <v>0</v>
      </c>
      <c r="W142" s="86">
        <f t="shared" si="102"/>
        <v>0</v>
      </c>
      <c r="X142" s="86">
        <f t="shared" si="102"/>
        <v>0</v>
      </c>
      <c r="Y142" s="86">
        <f t="shared" si="102"/>
        <v>0</v>
      </c>
      <c r="Z142" s="86">
        <f t="shared" si="102"/>
        <v>0</v>
      </c>
      <c r="AA142" s="86">
        <f t="shared" si="102"/>
        <v>0</v>
      </c>
      <c r="AB142" s="86">
        <f t="shared" si="102"/>
        <v>0</v>
      </c>
      <c r="AC142" s="86">
        <f t="shared" si="102"/>
        <v>0</v>
      </c>
      <c r="AD142" s="86">
        <f t="shared" si="102"/>
        <v>0</v>
      </c>
      <c r="AE142" s="86">
        <f t="shared" si="102"/>
        <v>0</v>
      </c>
      <c r="AF142" s="86">
        <f t="shared" si="102"/>
        <v>0</v>
      </c>
      <c r="AG142" s="86">
        <f t="shared" si="102"/>
        <v>0</v>
      </c>
      <c r="AH142" s="86">
        <f t="shared" si="102"/>
        <v>0</v>
      </c>
      <c r="AI142" s="86">
        <f t="shared" si="102"/>
        <v>0</v>
      </c>
      <c r="AJ142" s="86">
        <f t="shared" si="102"/>
        <v>0</v>
      </c>
      <c r="AK142" s="86">
        <f t="shared" si="102"/>
        <v>0</v>
      </c>
      <c r="AL142" s="86">
        <f t="shared" si="102"/>
        <v>0</v>
      </c>
      <c r="AM142" s="86">
        <f t="shared" si="102"/>
        <v>0</v>
      </c>
      <c r="AN142" s="86">
        <f t="shared" si="102"/>
        <v>0</v>
      </c>
      <c r="AO142" s="86">
        <f t="shared" si="102"/>
        <v>0</v>
      </c>
      <c r="AP142" s="86">
        <f t="shared" si="102"/>
        <v>0</v>
      </c>
    </row>
    <row r="143" spans="1:42" x14ac:dyDescent="0.25">
      <c r="A143" t="str">
        <f t="shared" ref="A143:B143" si="104">+A119</f>
        <v/>
      </c>
      <c r="B143" t="str">
        <f t="shared" si="104"/>
        <v>Fabbricati</v>
      </c>
      <c r="G143" s="86">
        <f t="shared" si="85"/>
        <v>0</v>
      </c>
      <c r="H143" s="86">
        <f t="shared" si="86"/>
        <v>0</v>
      </c>
      <c r="I143" s="86">
        <f t="shared" si="102"/>
        <v>0</v>
      </c>
      <c r="J143" s="86">
        <f t="shared" si="102"/>
        <v>0</v>
      </c>
      <c r="K143" s="86">
        <f t="shared" si="102"/>
        <v>0</v>
      </c>
      <c r="L143" s="86">
        <f t="shared" si="102"/>
        <v>0</v>
      </c>
      <c r="M143" s="86">
        <f t="shared" si="102"/>
        <v>0</v>
      </c>
      <c r="N143" s="86">
        <f t="shared" si="102"/>
        <v>0</v>
      </c>
      <c r="O143" s="86">
        <f t="shared" si="102"/>
        <v>0</v>
      </c>
      <c r="P143" s="86">
        <f t="shared" si="102"/>
        <v>0</v>
      </c>
      <c r="Q143" s="86">
        <f t="shared" si="102"/>
        <v>0</v>
      </c>
      <c r="R143" s="86">
        <f t="shared" si="102"/>
        <v>0</v>
      </c>
      <c r="S143" s="86">
        <f t="shared" si="102"/>
        <v>0</v>
      </c>
      <c r="T143" s="86">
        <f t="shared" si="102"/>
        <v>0</v>
      </c>
      <c r="U143" s="86">
        <f t="shared" si="102"/>
        <v>0</v>
      </c>
      <c r="V143" s="86">
        <f t="shared" si="102"/>
        <v>0</v>
      </c>
      <c r="W143" s="86">
        <f t="shared" si="102"/>
        <v>0</v>
      </c>
      <c r="X143" s="86">
        <f t="shared" si="102"/>
        <v>0</v>
      </c>
      <c r="Y143" s="86">
        <f t="shared" si="102"/>
        <v>0</v>
      </c>
      <c r="Z143" s="86">
        <f t="shared" si="102"/>
        <v>0</v>
      </c>
      <c r="AA143" s="86">
        <f t="shared" si="102"/>
        <v>0</v>
      </c>
      <c r="AB143" s="86">
        <f t="shared" si="102"/>
        <v>0</v>
      </c>
      <c r="AC143" s="86">
        <f t="shared" si="102"/>
        <v>0</v>
      </c>
      <c r="AD143" s="86">
        <f t="shared" si="102"/>
        <v>0</v>
      </c>
      <c r="AE143" s="86">
        <f t="shared" si="102"/>
        <v>0</v>
      </c>
      <c r="AF143" s="86">
        <f t="shared" si="102"/>
        <v>0</v>
      </c>
      <c r="AG143" s="86">
        <f t="shared" si="102"/>
        <v>0</v>
      </c>
      <c r="AH143" s="86">
        <f t="shared" si="102"/>
        <v>0</v>
      </c>
      <c r="AI143" s="86">
        <f t="shared" si="102"/>
        <v>0</v>
      </c>
      <c r="AJ143" s="86">
        <f t="shared" si="102"/>
        <v>0</v>
      </c>
      <c r="AK143" s="86">
        <f t="shared" si="102"/>
        <v>0</v>
      </c>
      <c r="AL143" s="86">
        <f t="shared" si="102"/>
        <v>0</v>
      </c>
      <c r="AM143" s="86">
        <f t="shared" si="102"/>
        <v>0</v>
      </c>
      <c r="AN143" s="86">
        <f t="shared" si="102"/>
        <v>0</v>
      </c>
      <c r="AO143" s="86">
        <f t="shared" si="102"/>
        <v>0</v>
      </c>
      <c r="AP143" s="86">
        <f t="shared" si="102"/>
        <v>0</v>
      </c>
    </row>
    <row r="144" spans="1:42" x14ac:dyDescent="0.25">
      <c r="A144" t="str">
        <f t="shared" ref="A144:B144" si="105">+A120</f>
        <v/>
      </c>
      <c r="B144" t="str">
        <f t="shared" si="105"/>
        <v>Fabbricati</v>
      </c>
      <c r="G144" s="86">
        <f t="shared" si="85"/>
        <v>0</v>
      </c>
      <c r="H144" s="86">
        <f t="shared" si="86"/>
        <v>0</v>
      </c>
      <c r="I144" s="86">
        <f t="shared" si="102"/>
        <v>0</v>
      </c>
      <c r="J144" s="86">
        <f t="shared" si="102"/>
        <v>0</v>
      </c>
      <c r="K144" s="86">
        <f t="shared" si="102"/>
        <v>0</v>
      </c>
      <c r="L144" s="86">
        <f t="shared" si="102"/>
        <v>0</v>
      </c>
      <c r="M144" s="86">
        <f t="shared" si="102"/>
        <v>0</v>
      </c>
      <c r="N144" s="86">
        <f t="shared" si="102"/>
        <v>0</v>
      </c>
      <c r="O144" s="86">
        <f t="shared" si="102"/>
        <v>0</v>
      </c>
      <c r="P144" s="86">
        <f t="shared" si="102"/>
        <v>0</v>
      </c>
      <c r="Q144" s="86">
        <f t="shared" si="102"/>
        <v>0</v>
      </c>
      <c r="R144" s="86">
        <f t="shared" si="102"/>
        <v>0</v>
      </c>
      <c r="S144" s="86">
        <f t="shared" si="102"/>
        <v>0</v>
      </c>
      <c r="T144" s="86">
        <f t="shared" si="102"/>
        <v>0</v>
      </c>
      <c r="U144" s="86">
        <f t="shared" si="102"/>
        <v>0</v>
      </c>
      <c r="V144" s="86">
        <f t="shared" si="102"/>
        <v>0</v>
      </c>
      <c r="W144" s="86">
        <f t="shared" si="102"/>
        <v>0</v>
      </c>
      <c r="X144" s="86">
        <f t="shared" si="102"/>
        <v>0</v>
      </c>
      <c r="Y144" s="86">
        <f t="shared" si="102"/>
        <v>0</v>
      </c>
      <c r="Z144" s="86">
        <f t="shared" si="102"/>
        <v>0</v>
      </c>
      <c r="AA144" s="86">
        <f t="shared" si="102"/>
        <v>0</v>
      </c>
      <c r="AB144" s="86">
        <f t="shared" si="102"/>
        <v>0</v>
      </c>
      <c r="AC144" s="86">
        <f t="shared" si="102"/>
        <v>0</v>
      </c>
      <c r="AD144" s="86">
        <f t="shared" si="102"/>
        <v>0</v>
      </c>
      <c r="AE144" s="86">
        <f t="shared" si="102"/>
        <v>0</v>
      </c>
      <c r="AF144" s="86">
        <f t="shared" si="102"/>
        <v>0</v>
      </c>
      <c r="AG144" s="86">
        <f t="shared" si="102"/>
        <v>0</v>
      </c>
      <c r="AH144" s="86">
        <f t="shared" si="102"/>
        <v>0</v>
      </c>
      <c r="AI144" s="86">
        <f t="shared" si="102"/>
        <v>0</v>
      </c>
      <c r="AJ144" s="86">
        <f t="shared" si="102"/>
        <v>0</v>
      </c>
      <c r="AK144" s="86">
        <f t="shared" si="102"/>
        <v>0</v>
      </c>
      <c r="AL144" s="86">
        <f t="shared" si="102"/>
        <v>0</v>
      </c>
      <c r="AM144" s="86">
        <f t="shared" si="102"/>
        <v>0</v>
      </c>
      <c r="AN144" s="86">
        <f t="shared" si="102"/>
        <v>0</v>
      </c>
      <c r="AO144" s="86">
        <f t="shared" si="102"/>
        <v>0</v>
      </c>
      <c r="AP144" s="86">
        <f t="shared" si="102"/>
        <v>0</v>
      </c>
    </row>
    <row r="146" spans="1:81" s="20" customFormat="1" x14ac:dyDescent="0.25">
      <c r="B146" s="20" t="s">
        <v>175</v>
      </c>
      <c r="G146" s="95">
        <f>SUM(G126:G145)</f>
        <v>5833.333333333333</v>
      </c>
      <c r="H146" s="95">
        <f t="shared" ref="H146:AP146" si="106">SUM(H126:H145)</f>
        <v>11750</v>
      </c>
      <c r="I146" s="95">
        <f t="shared" si="106"/>
        <v>17700</v>
      </c>
      <c r="J146" s="95">
        <f t="shared" si="106"/>
        <v>23650</v>
      </c>
      <c r="K146" s="95">
        <f t="shared" si="106"/>
        <v>29683.333333333336</v>
      </c>
      <c r="L146" s="95">
        <f t="shared" si="106"/>
        <v>35716.666666666664</v>
      </c>
      <c r="M146" s="95">
        <f t="shared" si="106"/>
        <v>41750.000000000007</v>
      </c>
      <c r="N146" s="95">
        <f t="shared" si="106"/>
        <v>47783.333333333336</v>
      </c>
      <c r="O146" s="95">
        <f t="shared" si="106"/>
        <v>53816.666666666664</v>
      </c>
      <c r="P146" s="95">
        <f t="shared" si="106"/>
        <v>59849.999999999993</v>
      </c>
      <c r="Q146" s="95">
        <f t="shared" si="106"/>
        <v>65883.333333333328</v>
      </c>
      <c r="R146" s="95">
        <f t="shared" si="106"/>
        <v>71916.666666666672</v>
      </c>
      <c r="S146" s="95">
        <f t="shared" si="106"/>
        <v>77950</v>
      </c>
      <c r="T146" s="95">
        <f t="shared" si="106"/>
        <v>83983.333333333314</v>
      </c>
      <c r="U146" s="95">
        <f t="shared" si="106"/>
        <v>90016.666666666657</v>
      </c>
      <c r="V146" s="95">
        <f t="shared" si="106"/>
        <v>96050.000000000015</v>
      </c>
      <c r="W146" s="95">
        <f t="shared" si="106"/>
        <v>102083.33333333333</v>
      </c>
      <c r="X146" s="95">
        <f t="shared" si="106"/>
        <v>108116.66666666667</v>
      </c>
      <c r="Y146" s="95">
        <f t="shared" si="106"/>
        <v>114150.00000000003</v>
      </c>
      <c r="Z146" s="95">
        <f t="shared" si="106"/>
        <v>120183.33333333334</v>
      </c>
      <c r="AA146" s="95">
        <f t="shared" si="106"/>
        <v>126216.66666666669</v>
      </c>
      <c r="AB146" s="95">
        <f t="shared" si="106"/>
        <v>132250.00000000003</v>
      </c>
      <c r="AC146" s="95">
        <f t="shared" si="106"/>
        <v>138283.33333333337</v>
      </c>
      <c r="AD146" s="95">
        <f t="shared" si="106"/>
        <v>144316.66666666669</v>
      </c>
      <c r="AE146" s="95">
        <f t="shared" si="106"/>
        <v>145350.00000000003</v>
      </c>
      <c r="AF146" s="95">
        <f t="shared" si="106"/>
        <v>146383.33333333337</v>
      </c>
      <c r="AG146" s="95">
        <f t="shared" si="106"/>
        <v>147416.66666666669</v>
      </c>
      <c r="AH146" s="95">
        <f t="shared" si="106"/>
        <v>148450.00000000003</v>
      </c>
      <c r="AI146" s="95">
        <f t="shared" si="106"/>
        <v>149483.33333333337</v>
      </c>
      <c r="AJ146" s="95">
        <f t="shared" si="106"/>
        <v>150516.66666666669</v>
      </c>
      <c r="AK146" s="95">
        <f t="shared" si="106"/>
        <v>151550</v>
      </c>
      <c r="AL146" s="95">
        <f t="shared" si="106"/>
        <v>152583.33333333337</v>
      </c>
      <c r="AM146" s="95">
        <f t="shared" si="106"/>
        <v>153616.66666666669</v>
      </c>
      <c r="AN146" s="95">
        <f t="shared" si="106"/>
        <v>154650</v>
      </c>
      <c r="AO146" s="95">
        <f t="shared" si="106"/>
        <v>155683.33333333337</v>
      </c>
      <c r="AP146" s="95">
        <f t="shared" si="106"/>
        <v>156716.66666666666</v>
      </c>
    </row>
    <row r="149" spans="1:81" x14ac:dyDescent="0.25">
      <c r="A149" t="s">
        <v>278</v>
      </c>
      <c r="AT149" t="s">
        <v>277</v>
      </c>
    </row>
    <row r="150" spans="1:81" ht="30" x14ac:dyDescent="0.25">
      <c r="A150" s="39" t="str">
        <f>+A125</f>
        <v>Descrizione</v>
      </c>
      <c r="B150" s="39" t="str">
        <f>+B125</f>
        <v>Tipologia</v>
      </c>
      <c r="C150" s="93" t="s">
        <v>279</v>
      </c>
      <c r="G150" s="33">
        <f>+G4</f>
        <v>41640</v>
      </c>
      <c r="H150" s="33">
        <f t="shared" ref="H150:AP150" si="107">+H4</f>
        <v>41698</v>
      </c>
      <c r="I150" s="33">
        <f t="shared" si="107"/>
        <v>41729</v>
      </c>
      <c r="J150" s="33">
        <f t="shared" si="107"/>
        <v>41759</v>
      </c>
      <c r="K150" s="33">
        <f t="shared" si="107"/>
        <v>41790</v>
      </c>
      <c r="L150" s="33">
        <f t="shared" si="107"/>
        <v>41820</v>
      </c>
      <c r="M150" s="33">
        <f t="shared" si="107"/>
        <v>41851</v>
      </c>
      <c r="N150" s="33">
        <f t="shared" si="107"/>
        <v>41882</v>
      </c>
      <c r="O150" s="33">
        <f t="shared" si="107"/>
        <v>41912</v>
      </c>
      <c r="P150" s="33">
        <f t="shared" si="107"/>
        <v>41943</v>
      </c>
      <c r="Q150" s="33">
        <f t="shared" si="107"/>
        <v>41973</v>
      </c>
      <c r="R150" s="33">
        <f t="shared" si="107"/>
        <v>42004</v>
      </c>
      <c r="S150" s="33">
        <f t="shared" si="107"/>
        <v>42035</v>
      </c>
      <c r="T150" s="33">
        <f t="shared" si="107"/>
        <v>42063</v>
      </c>
      <c r="U150" s="33">
        <f t="shared" si="107"/>
        <v>42094</v>
      </c>
      <c r="V150" s="33">
        <f t="shared" si="107"/>
        <v>42124</v>
      </c>
      <c r="W150" s="33">
        <f t="shared" si="107"/>
        <v>42155</v>
      </c>
      <c r="X150" s="33">
        <f t="shared" si="107"/>
        <v>42185</v>
      </c>
      <c r="Y150" s="33">
        <f t="shared" si="107"/>
        <v>42216</v>
      </c>
      <c r="Z150" s="33">
        <f t="shared" si="107"/>
        <v>42247</v>
      </c>
      <c r="AA150" s="33">
        <f t="shared" si="107"/>
        <v>42277</v>
      </c>
      <c r="AB150" s="33">
        <f t="shared" si="107"/>
        <v>42308</v>
      </c>
      <c r="AC150" s="33">
        <f t="shared" si="107"/>
        <v>42338</v>
      </c>
      <c r="AD150" s="33">
        <f t="shared" si="107"/>
        <v>42369</v>
      </c>
      <c r="AE150" s="33">
        <f t="shared" si="107"/>
        <v>42400</v>
      </c>
      <c r="AF150" s="33">
        <f t="shared" si="107"/>
        <v>42429</v>
      </c>
      <c r="AG150" s="33">
        <f t="shared" si="107"/>
        <v>42460</v>
      </c>
      <c r="AH150" s="33">
        <f t="shared" si="107"/>
        <v>42490</v>
      </c>
      <c r="AI150" s="33">
        <f t="shared" si="107"/>
        <v>42521</v>
      </c>
      <c r="AJ150" s="33">
        <f t="shared" si="107"/>
        <v>42551</v>
      </c>
      <c r="AK150" s="33">
        <f t="shared" si="107"/>
        <v>42582</v>
      </c>
      <c r="AL150" s="33">
        <f t="shared" si="107"/>
        <v>42613</v>
      </c>
      <c r="AM150" s="33">
        <f t="shared" si="107"/>
        <v>42643</v>
      </c>
      <c r="AN150" s="33">
        <f t="shared" si="107"/>
        <v>42674</v>
      </c>
      <c r="AO150" s="33">
        <f t="shared" si="107"/>
        <v>42704</v>
      </c>
      <c r="AP150" s="33">
        <f t="shared" si="107"/>
        <v>42735</v>
      </c>
      <c r="AT150" s="94">
        <v>1</v>
      </c>
      <c r="AU150" s="94">
        <f>+AT150+1</f>
        <v>2</v>
      </c>
      <c r="AV150" s="94">
        <f t="shared" ref="AV150" si="108">+AU150+1</f>
        <v>3</v>
      </c>
      <c r="AW150" s="94">
        <f t="shared" ref="AW150" si="109">+AV150+1</f>
        <v>4</v>
      </c>
      <c r="AX150" s="94">
        <f t="shared" ref="AX150" si="110">+AW150+1</f>
        <v>5</v>
      </c>
      <c r="AY150" s="94">
        <f t="shared" ref="AY150" si="111">+AX150+1</f>
        <v>6</v>
      </c>
      <c r="AZ150" s="94">
        <f t="shared" ref="AZ150" si="112">+AY150+1</f>
        <v>7</v>
      </c>
      <c r="BA150" s="94">
        <f t="shared" ref="BA150" si="113">+AZ150+1</f>
        <v>8</v>
      </c>
      <c r="BB150" s="94">
        <f t="shared" ref="BB150" si="114">+BA150+1</f>
        <v>9</v>
      </c>
      <c r="BC150" s="94">
        <f t="shared" ref="BC150" si="115">+BB150+1</f>
        <v>10</v>
      </c>
      <c r="BD150" s="94">
        <f t="shared" ref="BD150" si="116">+BC150+1</f>
        <v>11</v>
      </c>
      <c r="BE150" s="94">
        <f t="shared" ref="BE150" si="117">+BD150+1</f>
        <v>12</v>
      </c>
      <c r="BF150" s="94">
        <f t="shared" ref="BF150" si="118">+BE150+1</f>
        <v>13</v>
      </c>
      <c r="BG150" s="94">
        <f t="shared" ref="BG150" si="119">+BF150+1</f>
        <v>14</v>
      </c>
      <c r="BH150" s="94">
        <f t="shared" ref="BH150" si="120">+BG150+1</f>
        <v>15</v>
      </c>
      <c r="BI150" s="94">
        <f t="shared" ref="BI150" si="121">+BH150+1</f>
        <v>16</v>
      </c>
      <c r="BJ150" s="94">
        <f t="shared" ref="BJ150" si="122">+BI150+1</f>
        <v>17</v>
      </c>
      <c r="BK150" s="94">
        <f t="shared" ref="BK150" si="123">+BJ150+1</f>
        <v>18</v>
      </c>
      <c r="BL150" s="94">
        <f t="shared" ref="BL150" si="124">+BK150+1</f>
        <v>19</v>
      </c>
      <c r="BM150" s="94">
        <f t="shared" ref="BM150" si="125">+BL150+1</f>
        <v>20</v>
      </c>
      <c r="BN150" s="94">
        <f t="shared" ref="BN150" si="126">+BM150+1</f>
        <v>21</v>
      </c>
      <c r="BO150" s="94">
        <f t="shared" ref="BO150" si="127">+BN150+1</f>
        <v>22</v>
      </c>
      <c r="BP150" s="94">
        <f t="shared" ref="BP150" si="128">+BO150+1</f>
        <v>23</v>
      </c>
      <c r="BQ150" s="94">
        <f t="shared" ref="BQ150" si="129">+BP150+1</f>
        <v>24</v>
      </c>
      <c r="BR150" s="94">
        <f t="shared" ref="BR150" si="130">+BQ150+1</f>
        <v>25</v>
      </c>
      <c r="BS150" s="94">
        <f t="shared" ref="BS150" si="131">+BR150+1</f>
        <v>26</v>
      </c>
      <c r="BT150" s="94">
        <f t="shared" ref="BT150" si="132">+BS150+1</f>
        <v>27</v>
      </c>
      <c r="BU150" s="94">
        <f t="shared" ref="BU150" si="133">+BT150+1</f>
        <v>28</v>
      </c>
      <c r="BV150" s="94">
        <f t="shared" ref="BV150" si="134">+BU150+1</f>
        <v>29</v>
      </c>
      <c r="BW150" s="94">
        <f t="shared" ref="BW150" si="135">+BV150+1</f>
        <v>30</v>
      </c>
      <c r="BX150" s="94">
        <f t="shared" ref="BX150" si="136">+BW150+1</f>
        <v>31</v>
      </c>
      <c r="BY150" s="94">
        <f t="shared" ref="BY150" si="137">+BX150+1</f>
        <v>32</v>
      </c>
      <c r="BZ150" s="94">
        <f t="shared" ref="BZ150" si="138">+BY150+1</f>
        <v>33</v>
      </c>
      <c r="CA150" s="94">
        <f t="shared" ref="CA150" si="139">+BZ150+1</f>
        <v>34</v>
      </c>
      <c r="CB150" s="94">
        <f t="shared" ref="CB150" si="140">+CA150+1</f>
        <v>35</v>
      </c>
      <c r="CC150" s="94">
        <f t="shared" ref="CC150" si="141">+CB150+1</f>
        <v>36</v>
      </c>
    </row>
    <row r="151" spans="1:81" x14ac:dyDescent="0.25">
      <c r="A151" t="str">
        <f>+A126</f>
        <v>Fabbricato 1</v>
      </c>
      <c r="B151" t="str">
        <f>+B126</f>
        <v>Fabbricati</v>
      </c>
      <c r="C151" s="87">
        <v>0.1</v>
      </c>
      <c r="G151" s="86">
        <f>+(G5*$C151)/12</f>
        <v>166.66666666666666</v>
      </c>
      <c r="H151" s="86">
        <f>+((SUM($G5:H5)*$C151)/12)*AT151</f>
        <v>166.66666666666666</v>
      </c>
      <c r="I151" s="86">
        <f>+((SUM($G5:I5)*$C151)/12)*AU151</f>
        <v>166.66666666666666</v>
      </c>
      <c r="J151" s="86">
        <f>+((SUM($G5:J5)*$C151)/12)*AV151</f>
        <v>166.66666666666666</v>
      </c>
      <c r="K151" s="86">
        <f>+((SUM($G5:K5)*$C151)/12)*AW151</f>
        <v>166.66666666666666</v>
      </c>
      <c r="L151" s="86">
        <f>+((SUM($G5:L5)*$C151)/12)*AX151</f>
        <v>166.66666666666666</v>
      </c>
      <c r="M151" s="86">
        <f>+((SUM($G5:M5)*$C151)/12)*AY151</f>
        <v>166.66666666666666</v>
      </c>
      <c r="N151" s="86">
        <f>+((SUM($G5:N5)*$C151)/12)*AZ151</f>
        <v>166.66666666666666</v>
      </c>
      <c r="O151" s="86">
        <f>+((SUM($G5:O5)*$C151)/12)*BA151</f>
        <v>166.66666666666666</v>
      </c>
      <c r="P151" s="86">
        <f>+((SUM($G5:P5)*$C151)/12)*BB151</f>
        <v>166.66666666666666</v>
      </c>
      <c r="Q151" s="86">
        <f>+((SUM($G5:Q5)*$C151)/12)*BC151</f>
        <v>166.66666666666666</v>
      </c>
      <c r="R151" s="86">
        <f>+((SUM($G5:R5)*$C151)/12)*BD151</f>
        <v>166.66666666666666</v>
      </c>
      <c r="S151" s="86">
        <f>+((SUM($G5:S5)*$C151)/12)*BE151</f>
        <v>166.66666666666666</v>
      </c>
      <c r="T151" s="86">
        <f>+((SUM($G5:T5)*$C151)/12)*BF151</f>
        <v>166.66666666666666</v>
      </c>
      <c r="U151" s="86">
        <f>+((SUM($G5:U5)*$C151)/12)*BG151</f>
        <v>166.66666666666666</v>
      </c>
      <c r="V151" s="86">
        <f>+((SUM($G5:V5)*$C151)/12)*BH151</f>
        <v>166.66666666666666</v>
      </c>
      <c r="W151" s="86">
        <f>+((SUM($G5:W5)*$C151)/12)*BI151</f>
        <v>166.66666666666666</v>
      </c>
      <c r="X151" s="86">
        <f>+((SUM($G5:X5)*$C151)/12)*BJ151</f>
        <v>166.66666666666666</v>
      </c>
      <c r="Y151" s="86">
        <f>+((SUM($G5:Y5)*$C151)/12)*BK151</f>
        <v>166.66666666666666</v>
      </c>
      <c r="Z151" s="86">
        <f>+((SUM($G5:Z5)*$C151)/12)*BL151</f>
        <v>166.66666666666666</v>
      </c>
      <c r="AA151" s="86">
        <f>+((SUM($G5:AA5)*$C151)/12)*BM151</f>
        <v>166.66666666666666</v>
      </c>
      <c r="AB151" s="86">
        <f>+((SUM($G5:AB5)*$C151)/12)*BN151</f>
        <v>166.66666666666666</v>
      </c>
      <c r="AC151" s="86">
        <f>+((SUM($G5:AC5)*$C151)/12)*BO151</f>
        <v>166.66666666666666</v>
      </c>
      <c r="AD151" s="86">
        <f>+((SUM($G5:AD5)*$C151)/12)*BP151</f>
        <v>166.66666666666666</v>
      </c>
      <c r="AE151" s="86">
        <f>+((SUM($G5:AE5)*$C151)/12)*BQ151</f>
        <v>166.66666666666666</v>
      </c>
      <c r="AF151" s="86">
        <f>+((SUM($G5:AF5)*$C151)/12)*BR151</f>
        <v>166.66666666666666</v>
      </c>
      <c r="AG151" s="86">
        <f>+((SUM($G5:AG5)*$C151)/12)*BS151</f>
        <v>166.66666666666666</v>
      </c>
      <c r="AH151" s="86">
        <f>+((SUM($G5:AH5)*$C151)/12)*BT151</f>
        <v>166.66666666666666</v>
      </c>
      <c r="AI151" s="86">
        <f>+((SUM($G5:AI5)*$C151)/12)*BU151</f>
        <v>166.66666666666666</v>
      </c>
      <c r="AJ151" s="86">
        <f>+((SUM($G5:AJ5)*$C151)/12)*BV151</f>
        <v>166.66666666666666</v>
      </c>
      <c r="AK151" s="86">
        <f>+((SUM($G5:AK5)*$C151)/12)*BW151</f>
        <v>166.66666666666666</v>
      </c>
      <c r="AL151" s="86">
        <f>+((SUM($G5:AL5)*$C151)/12)*BX151</f>
        <v>166.66666666666666</v>
      </c>
      <c r="AM151" s="86">
        <f>+((SUM($G5:AM5)*$C151)/12)*BY151</f>
        <v>166.66666666666666</v>
      </c>
      <c r="AN151" s="86">
        <f>+((SUM($G5:AN5)*$C151)/12)*BZ151</f>
        <v>166.66666666666666</v>
      </c>
      <c r="AO151" s="86">
        <f>+((SUM($G5:AO5)*$C151)/12)*CA151</f>
        <v>166.66666666666666</v>
      </c>
      <c r="AP151" s="86">
        <f>+((SUM($G5:AP5)*$C151)/12)*CB151</f>
        <v>166.66666666666666</v>
      </c>
      <c r="AT151" s="94">
        <v>1</v>
      </c>
      <c r="AU151" s="94">
        <f>+IF(H175=0,1,IF(H175=$AQ5,0,1))</f>
        <v>1</v>
      </c>
      <c r="AV151" s="94">
        <f t="shared" ref="AV151:CC158" si="142">+IF(I175=0,1,IF(I175=$AQ5,0,1))</f>
        <v>1</v>
      </c>
      <c r="AW151" s="94">
        <f t="shared" si="142"/>
        <v>1</v>
      </c>
      <c r="AX151" s="94">
        <f t="shared" si="142"/>
        <v>1</v>
      </c>
      <c r="AY151" s="94">
        <f t="shared" si="142"/>
        <v>1</v>
      </c>
      <c r="AZ151" s="94">
        <f t="shared" si="142"/>
        <v>1</v>
      </c>
      <c r="BA151" s="94">
        <f t="shared" si="142"/>
        <v>1</v>
      </c>
      <c r="BB151" s="94">
        <f t="shared" si="142"/>
        <v>1</v>
      </c>
      <c r="BC151" s="94">
        <f t="shared" si="142"/>
        <v>1</v>
      </c>
      <c r="BD151" s="94">
        <f t="shared" si="142"/>
        <v>1</v>
      </c>
      <c r="BE151" s="94">
        <f t="shared" si="142"/>
        <v>1</v>
      </c>
      <c r="BF151" s="94">
        <f t="shared" si="142"/>
        <v>1</v>
      </c>
      <c r="BG151" s="94">
        <f t="shared" si="142"/>
        <v>1</v>
      </c>
      <c r="BH151" s="94">
        <f t="shared" si="142"/>
        <v>1</v>
      </c>
      <c r="BI151" s="94">
        <f t="shared" si="142"/>
        <v>1</v>
      </c>
      <c r="BJ151" s="94">
        <f t="shared" si="142"/>
        <v>1</v>
      </c>
      <c r="BK151" s="94">
        <f t="shared" si="142"/>
        <v>1</v>
      </c>
      <c r="BL151" s="94">
        <f t="shared" si="142"/>
        <v>1</v>
      </c>
      <c r="BM151" s="94">
        <f t="shared" si="142"/>
        <v>1</v>
      </c>
      <c r="BN151" s="94">
        <f t="shared" si="142"/>
        <v>1</v>
      </c>
      <c r="BO151" s="94">
        <f t="shared" si="142"/>
        <v>1</v>
      </c>
      <c r="BP151" s="94">
        <f t="shared" si="142"/>
        <v>1</v>
      </c>
      <c r="BQ151" s="94">
        <f t="shared" si="142"/>
        <v>1</v>
      </c>
      <c r="BR151" s="94">
        <f t="shared" si="142"/>
        <v>1</v>
      </c>
      <c r="BS151" s="94">
        <f t="shared" si="142"/>
        <v>1</v>
      </c>
      <c r="BT151" s="94">
        <f t="shared" si="142"/>
        <v>1</v>
      </c>
      <c r="BU151" s="94">
        <f t="shared" si="142"/>
        <v>1</v>
      </c>
      <c r="BV151" s="94">
        <f t="shared" si="142"/>
        <v>1</v>
      </c>
      <c r="BW151" s="94">
        <f t="shared" si="142"/>
        <v>1</v>
      </c>
      <c r="BX151" s="94">
        <f t="shared" si="142"/>
        <v>1</v>
      </c>
      <c r="BY151" s="94">
        <f t="shared" si="142"/>
        <v>1</v>
      </c>
      <c r="BZ151" s="94">
        <f t="shared" si="142"/>
        <v>1</v>
      </c>
      <c r="CA151" s="94">
        <f t="shared" si="142"/>
        <v>1</v>
      </c>
      <c r="CB151" s="94">
        <f t="shared" si="142"/>
        <v>1</v>
      </c>
      <c r="CC151" s="94">
        <f t="shared" si="142"/>
        <v>1</v>
      </c>
    </row>
    <row r="152" spans="1:81" x14ac:dyDescent="0.25">
      <c r="A152" t="str">
        <f t="shared" ref="A152:B152" si="143">+A127</f>
        <v>Impianti 1</v>
      </c>
      <c r="B152" t="str">
        <f t="shared" si="143"/>
        <v>Impianti e Macchinari</v>
      </c>
      <c r="C152" s="87">
        <v>0.1</v>
      </c>
      <c r="G152" s="86">
        <f t="shared" ref="G152:G169" si="144">+(G6*$C152)/12</f>
        <v>833.33333333333337</v>
      </c>
      <c r="H152" s="86">
        <f>+((SUM($G6:H6)*$C152)/12)*AT152</f>
        <v>833.33333333333337</v>
      </c>
      <c r="I152" s="86">
        <f>+((SUM($G6:I6)*$C152)/12)*AU152</f>
        <v>833.33333333333337</v>
      </c>
      <c r="J152" s="86">
        <f>+((SUM($G6:J6)*$C152)/12)*AV152</f>
        <v>833.33333333333337</v>
      </c>
      <c r="K152" s="86">
        <f>+((SUM($G6:K6)*$C152)/12)*AW152</f>
        <v>833.33333333333337</v>
      </c>
      <c r="L152" s="86">
        <f>+((SUM($G6:L6)*$C152)/12)*AX152</f>
        <v>833.33333333333337</v>
      </c>
      <c r="M152" s="86">
        <f>+((SUM($G6:M6)*$C152)/12)*AY152</f>
        <v>833.33333333333337</v>
      </c>
      <c r="N152" s="86">
        <f>+((SUM($G6:N6)*$C152)/12)*AZ152</f>
        <v>833.33333333333337</v>
      </c>
      <c r="O152" s="86">
        <f>+((SUM($G6:O6)*$C152)/12)*BA152</f>
        <v>833.33333333333337</v>
      </c>
      <c r="P152" s="86">
        <f>+((SUM($G6:P6)*$C152)/12)*BB152</f>
        <v>833.33333333333337</v>
      </c>
      <c r="Q152" s="86">
        <f>+((SUM($G6:Q6)*$C152)/12)*BC152</f>
        <v>833.33333333333337</v>
      </c>
      <c r="R152" s="86">
        <f>+((SUM($G6:R6)*$C152)/12)*BD152</f>
        <v>833.33333333333337</v>
      </c>
      <c r="S152" s="86">
        <f>+((SUM($G6:S6)*$C152)/12)*BE152</f>
        <v>833.33333333333337</v>
      </c>
      <c r="T152" s="86">
        <f>+((SUM($G6:T6)*$C152)/12)*BF152</f>
        <v>833.33333333333337</v>
      </c>
      <c r="U152" s="86">
        <f>+((SUM($G6:U6)*$C152)/12)*BG152</f>
        <v>833.33333333333337</v>
      </c>
      <c r="V152" s="86">
        <f>+((SUM($G6:V6)*$C152)/12)*BH152</f>
        <v>833.33333333333337</v>
      </c>
      <c r="W152" s="86">
        <f>+((SUM($G6:W6)*$C152)/12)*BI152</f>
        <v>833.33333333333337</v>
      </c>
      <c r="X152" s="86">
        <f>+((SUM($G6:X6)*$C152)/12)*BJ152</f>
        <v>833.33333333333337</v>
      </c>
      <c r="Y152" s="86">
        <f>+((SUM($G6:Y6)*$C152)/12)*BK152</f>
        <v>833.33333333333337</v>
      </c>
      <c r="Z152" s="86">
        <f>+((SUM($G6:Z6)*$C152)/12)*BL152</f>
        <v>833.33333333333337</v>
      </c>
      <c r="AA152" s="86">
        <f>+((SUM($G6:AA6)*$C152)/12)*BM152</f>
        <v>833.33333333333337</v>
      </c>
      <c r="AB152" s="86">
        <f>+((SUM($G6:AB6)*$C152)/12)*BN152</f>
        <v>833.33333333333337</v>
      </c>
      <c r="AC152" s="86">
        <f>+((SUM($G6:AC6)*$C152)/12)*BO152</f>
        <v>833.33333333333337</v>
      </c>
      <c r="AD152" s="86">
        <f>+((SUM($G6:AD6)*$C152)/12)*BP152</f>
        <v>833.33333333333337</v>
      </c>
      <c r="AE152" s="86">
        <f>+((SUM($G6:AE6)*$C152)/12)*BQ152</f>
        <v>833.33333333333337</v>
      </c>
      <c r="AF152" s="86">
        <f>+((SUM($G6:AF6)*$C152)/12)*BR152</f>
        <v>833.33333333333337</v>
      </c>
      <c r="AG152" s="86">
        <f>+((SUM($G6:AG6)*$C152)/12)*BS152</f>
        <v>833.33333333333337</v>
      </c>
      <c r="AH152" s="86">
        <f>+((SUM($G6:AH6)*$C152)/12)*BT152</f>
        <v>833.33333333333337</v>
      </c>
      <c r="AI152" s="86">
        <f>+((SUM($G6:AI6)*$C152)/12)*BU152</f>
        <v>833.33333333333337</v>
      </c>
      <c r="AJ152" s="86">
        <f>+((SUM($G6:AJ6)*$C152)/12)*BV152</f>
        <v>833.33333333333337</v>
      </c>
      <c r="AK152" s="86">
        <f>+((SUM($G6:AK6)*$C152)/12)*BW152</f>
        <v>833.33333333333337</v>
      </c>
      <c r="AL152" s="86">
        <f>+((SUM($G6:AL6)*$C152)/12)*BX152</f>
        <v>833.33333333333337</v>
      </c>
      <c r="AM152" s="86">
        <f>+((SUM($G6:AM6)*$C152)/12)*BY152</f>
        <v>833.33333333333337</v>
      </c>
      <c r="AN152" s="86">
        <f>+((SUM($G6:AN6)*$C152)/12)*BZ152</f>
        <v>833.33333333333337</v>
      </c>
      <c r="AO152" s="86">
        <f>+((SUM($G6:AO6)*$C152)/12)*CA152</f>
        <v>833.33333333333337</v>
      </c>
      <c r="AP152" s="86">
        <f>+((SUM($G6:AP6)*$C152)/12)*CB152</f>
        <v>833.33333333333337</v>
      </c>
      <c r="AT152" s="94">
        <v>1</v>
      </c>
      <c r="AU152" s="94">
        <f t="shared" ref="AU152:AU169" si="145">+IF(H176=0,1,IF(H176=$AQ6,0,1))</f>
        <v>1</v>
      </c>
      <c r="AV152" s="94">
        <f t="shared" si="142"/>
        <v>1</v>
      </c>
      <c r="AW152" s="94">
        <f t="shared" si="142"/>
        <v>1</v>
      </c>
      <c r="AX152" s="94">
        <f t="shared" si="142"/>
        <v>1</v>
      </c>
      <c r="AY152" s="94">
        <f t="shared" si="142"/>
        <v>1</v>
      </c>
      <c r="AZ152" s="94">
        <f t="shared" si="142"/>
        <v>1</v>
      </c>
      <c r="BA152" s="94">
        <f t="shared" si="142"/>
        <v>1</v>
      </c>
      <c r="BB152" s="94">
        <f t="shared" si="142"/>
        <v>1</v>
      </c>
      <c r="BC152" s="94">
        <f t="shared" si="142"/>
        <v>1</v>
      </c>
      <c r="BD152" s="94">
        <f t="shared" si="142"/>
        <v>1</v>
      </c>
      <c r="BE152" s="94">
        <f t="shared" si="142"/>
        <v>1</v>
      </c>
      <c r="BF152" s="94">
        <f t="shared" si="142"/>
        <v>1</v>
      </c>
      <c r="BG152" s="94">
        <f t="shared" si="142"/>
        <v>1</v>
      </c>
      <c r="BH152" s="94">
        <f t="shared" si="142"/>
        <v>1</v>
      </c>
      <c r="BI152" s="94">
        <f t="shared" si="142"/>
        <v>1</v>
      </c>
      <c r="BJ152" s="94">
        <f t="shared" si="142"/>
        <v>1</v>
      </c>
      <c r="BK152" s="94">
        <f t="shared" si="142"/>
        <v>1</v>
      </c>
      <c r="BL152" s="94">
        <f t="shared" si="142"/>
        <v>1</v>
      </c>
      <c r="BM152" s="94">
        <f t="shared" si="142"/>
        <v>1</v>
      </c>
      <c r="BN152" s="94">
        <f t="shared" si="142"/>
        <v>1</v>
      </c>
      <c r="BO152" s="94">
        <f t="shared" si="142"/>
        <v>1</v>
      </c>
      <c r="BP152" s="94">
        <f t="shared" si="142"/>
        <v>1</v>
      </c>
      <c r="BQ152" s="94">
        <f t="shared" si="142"/>
        <v>1</v>
      </c>
      <c r="BR152" s="94">
        <f t="shared" si="142"/>
        <v>1</v>
      </c>
      <c r="BS152" s="94">
        <f t="shared" si="142"/>
        <v>1</v>
      </c>
      <c r="BT152" s="94">
        <f t="shared" si="142"/>
        <v>1</v>
      </c>
      <c r="BU152" s="94">
        <f t="shared" si="142"/>
        <v>1</v>
      </c>
      <c r="BV152" s="94">
        <f t="shared" si="142"/>
        <v>1</v>
      </c>
      <c r="BW152" s="94">
        <f t="shared" si="142"/>
        <v>1</v>
      </c>
      <c r="BX152" s="94">
        <f t="shared" si="142"/>
        <v>1</v>
      </c>
      <c r="BY152" s="94">
        <f t="shared" si="142"/>
        <v>1</v>
      </c>
      <c r="BZ152" s="94">
        <f t="shared" si="142"/>
        <v>1</v>
      </c>
      <c r="CA152" s="94">
        <f t="shared" si="142"/>
        <v>1</v>
      </c>
      <c r="CB152" s="94">
        <f t="shared" si="142"/>
        <v>1</v>
      </c>
      <c r="CC152" s="94">
        <f t="shared" si="142"/>
        <v>1</v>
      </c>
    </row>
    <row r="153" spans="1:81" x14ac:dyDescent="0.25">
      <c r="A153" t="str">
        <f t="shared" ref="A153:B153" si="146">+A128</f>
        <v>Attrezzature 1</v>
      </c>
      <c r="B153" t="str">
        <f t="shared" si="146"/>
        <v>Attrezzature industriali e commerciali</v>
      </c>
      <c r="C153" s="87">
        <v>0.1</v>
      </c>
      <c r="G153" s="86">
        <f t="shared" si="144"/>
        <v>416.66666666666669</v>
      </c>
      <c r="H153" s="86">
        <f>+((SUM($G7:H7)*$C153)/12)*AT153</f>
        <v>416.66666666666669</v>
      </c>
      <c r="I153" s="86">
        <f>+((SUM($G7:I7)*$C153)/12)*AU153</f>
        <v>416.66666666666669</v>
      </c>
      <c r="J153" s="86">
        <f>+((SUM($G7:J7)*$C153)/12)*AV153</f>
        <v>416.66666666666669</v>
      </c>
      <c r="K153" s="86">
        <f>+((SUM($G7:K7)*$C153)/12)*AW153</f>
        <v>416.66666666666669</v>
      </c>
      <c r="L153" s="86">
        <f>+((SUM($G7:L7)*$C153)/12)*AX153</f>
        <v>416.66666666666669</v>
      </c>
      <c r="M153" s="86">
        <f>+((SUM($G7:M7)*$C153)/12)*AY153</f>
        <v>416.66666666666669</v>
      </c>
      <c r="N153" s="86">
        <f>+((SUM($G7:N7)*$C153)/12)*AZ153</f>
        <v>416.66666666666669</v>
      </c>
      <c r="O153" s="86">
        <f>+((SUM($G7:O7)*$C153)/12)*BA153</f>
        <v>416.66666666666669</v>
      </c>
      <c r="P153" s="86">
        <f>+((SUM($G7:P7)*$C153)/12)*BB153</f>
        <v>416.66666666666669</v>
      </c>
      <c r="Q153" s="86">
        <f>+((SUM($G7:Q7)*$C153)/12)*BC153</f>
        <v>416.66666666666669</v>
      </c>
      <c r="R153" s="86">
        <f>+((SUM($G7:R7)*$C153)/12)*BD153</f>
        <v>416.66666666666669</v>
      </c>
      <c r="S153" s="86">
        <f>+((SUM($G7:S7)*$C153)/12)*BE153</f>
        <v>416.66666666666669</v>
      </c>
      <c r="T153" s="86">
        <f>+((SUM($G7:T7)*$C153)/12)*BF153</f>
        <v>416.66666666666669</v>
      </c>
      <c r="U153" s="86">
        <f>+((SUM($G7:U7)*$C153)/12)*BG153</f>
        <v>416.66666666666669</v>
      </c>
      <c r="V153" s="86">
        <f>+((SUM($G7:V7)*$C153)/12)*BH153</f>
        <v>416.66666666666669</v>
      </c>
      <c r="W153" s="86">
        <f>+((SUM($G7:W7)*$C153)/12)*BI153</f>
        <v>416.66666666666669</v>
      </c>
      <c r="X153" s="86">
        <f>+((SUM($G7:X7)*$C153)/12)*BJ153</f>
        <v>416.66666666666669</v>
      </c>
      <c r="Y153" s="86">
        <f>+((SUM($G7:Y7)*$C153)/12)*BK153</f>
        <v>416.66666666666669</v>
      </c>
      <c r="Z153" s="86">
        <f>+((SUM($G7:Z7)*$C153)/12)*BL153</f>
        <v>416.66666666666669</v>
      </c>
      <c r="AA153" s="86">
        <f>+((SUM($G7:AA7)*$C153)/12)*BM153</f>
        <v>416.66666666666669</v>
      </c>
      <c r="AB153" s="86">
        <f>+((SUM($G7:AB7)*$C153)/12)*BN153</f>
        <v>416.66666666666669</v>
      </c>
      <c r="AC153" s="86">
        <f>+((SUM($G7:AC7)*$C153)/12)*BO153</f>
        <v>416.66666666666669</v>
      </c>
      <c r="AD153" s="86">
        <f>+((SUM($G7:AD7)*$C153)/12)*BP153</f>
        <v>416.66666666666669</v>
      </c>
      <c r="AE153" s="86">
        <f>+((SUM($G7:AE7)*$C153)/12)*BQ153</f>
        <v>416.66666666666669</v>
      </c>
      <c r="AF153" s="86">
        <f>+((SUM($G7:AF7)*$C153)/12)*BR153</f>
        <v>416.66666666666669</v>
      </c>
      <c r="AG153" s="86">
        <f>+((SUM($G7:AG7)*$C153)/12)*BS153</f>
        <v>416.66666666666669</v>
      </c>
      <c r="AH153" s="86">
        <f>+((SUM($G7:AH7)*$C153)/12)*BT153</f>
        <v>416.66666666666669</v>
      </c>
      <c r="AI153" s="86">
        <f>+((SUM($G7:AI7)*$C153)/12)*BU153</f>
        <v>416.66666666666669</v>
      </c>
      <c r="AJ153" s="86">
        <f>+((SUM($G7:AJ7)*$C153)/12)*BV153</f>
        <v>416.66666666666669</v>
      </c>
      <c r="AK153" s="86">
        <f>+((SUM($G7:AK7)*$C153)/12)*BW153</f>
        <v>416.66666666666669</v>
      </c>
      <c r="AL153" s="86">
        <f>+((SUM($G7:AL7)*$C153)/12)*BX153</f>
        <v>416.66666666666669</v>
      </c>
      <c r="AM153" s="86">
        <f>+((SUM($G7:AM7)*$C153)/12)*BY153</f>
        <v>416.66666666666669</v>
      </c>
      <c r="AN153" s="86">
        <f>+((SUM($G7:AN7)*$C153)/12)*BZ153</f>
        <v>416.66666666666669</v>
      </c>
      <c r="AO153" s="86">
        <f>+((SUM($G7:AO7)*$C153)/12)*CA153</f>
        <v>416.66666666666669</v>
      </c>
      <c r="AP153" s="86">
        <f>+((SUM($G7:AP7)*$C153)/12)*CB153</f>
        <v>416.66666666666669</v>
      </c>
      <c r="AT153" s="94">
        <v>1</v>
      </c>
      <c r="AU153" s="94">
        <f t="shared" si="145"/>
        <v>1</v>
      </c>
      <c r="AV153" s="94">
        <f t="shared" si="142"/>
        <v>1</v>
      </c>
      <c r="AW153" s="94">
        <f t="shared" si="142"/>
        <v>1</v>
      </c>
      <c r="AX153" s="94">
        <f t="shared" si="142"/>
        <v>1</v>
      </c>
      <c r="AY153" s="94">
        <f t="shared" si="142"/>
        <v>1</v>
      </c>
      <c r="AZ153" s="94">
        <f t="shared" si="142"/>
        <v>1</v>
      </c>
      <c r="BA153" s="94">
        <f t="shared" si="142"/>
        <v>1</v>
      </c>
      <c r="BB153" s="94">
        <f t="shared" si="142"/>
        <v>1</v>
      </c>
      <c r="BC153" s="94">
        <f t="shared" si="142"/>
        <v>1</v>
      </c>
      <c r="BD153" s="94">
        <f t="shared" si="142"/>
        <v>1</v>
      </c>
      <c r="BE153" s="94">
        <f t="shared" si="142"/>
        <v>1</v>
      </c>
      <c r="BF153" s="94">
        <f t="shared" si="142"/>
        <v>1</v>
      </c>
      <c r="BG153" s="94">
        <f t="shared" si="142"/>
        <v>1</v>
      </c>
      <c r="BH153" s="94">
        <f t="shared" si="142"/>
        <v>1</v>
      </c>
      <c r="BI153" s="94">
        <f t="shared" si="142"/>
        <v>1</v>
      </c>
      <c r="BJ153" s="94">
        <f t="shared" si="142"/>
        <v>1</v>
      </c>
      <c r="BK153" s="94">
        <f t="shared" si="142"/>
        <v>1</v>
      </c>
      <c r="BL153" s="94">
        <f t="shared" si="142"/>
        <v>1</v>
      </c>
      <c r="BM153" s="94">
        <f t="shared" si="142"/>
        <v>1</v>
      </c>
      <c r="BN153" s="94">
        <f t="shared" si="142"/>
        <v>1</v>
      </c>
      <c r="BO153" s="94">
        <f t="shared" si="142"/>
        <v>1</v>
      </c>
      <c r="BP153" s="94">
        <f t="shared" si="142"/>
        <v>1</v>
      </c>
      <c r="BQ153" s="94">
        <f t="shared" si="142"/>
        <v>1</v>
      </c>
      <c r="BR153" s="94">
        <f t="shared" si="142"/>
        <v>1</v>
      </c>
      <c r="BS153" s="94">
        <f t="shared" si="142"/>
        <v>1</v>
      </c>
      <c r="BT153" s="94">
        <f t="shared" si="142"/>
        <v>1</v>
      </c>
      <c r="BU153" s="94">
        <f t="shared" si="142"/>
        <v>1</v>
      </c>
      <c r="BV153" s="94">
        <f t="shared" si="142"/>
        <v>1</v>
      </c>
      <c r="BW153" s="94">
        <f t="shared" si="142"/>
        <v>1</v>
      </c>
      <c r="BX153" s="94">
        <f t="shared" si="142"/>
        <v>1</v>
      </c>
      <c r="BY153" s="94">
        <f t="shared" si="142"/>
        <v>1</v>
      </c>
      <c r="BZ153" s="94">
        <f t="shared" si="142"/>
        <v>1</v>
      </c>
      <c r="CA153" s="94">
        <f t="shared" si="142"/>
        <v>1</v>
      </c>
      <c r="CB153" s="94">
        <f t="shared" si="142"/>
        <v>1</v>
      </c>
      <c r="CC153" s="94">
        <f t="shared" si="142"/>
        <v>1</v>
      </c>
    </row>
    <row r="154" spans="1:81" x14ac:dyDescent="0.25">
      <c r="A154" t="str">
        <f t="shared" ref="A154:B154" si="147">+A129</f>
        <v>Costi Impianto 1</v>
      </c>
      <c r="B154" t="str">
        <f t="shared" si="147"/>
        <v>Costi d'impianto e ampliamento</v>
      </c>
      <c r="C154" s="87">
        <v>0.1</v>
      </c>
      <c r="G154" s="86">
        <f t="shared" si="144"/>
        <v>0</v>
      </c>
      <c r="H154" s="86">
        <f>+((SUM($G8:H8)*$C154)/12)*AT154</f>
        <v>25</v>
      </c>
      <c r="I154" s="86">
        <f>+((SUM($G8:I8)*$C154)/12)*AU154</f>
        <v>25</v>
      </c>
      <c r="J154" s="86">
        <f>+((SUM($G8:J8)*$C154)/12)*AV154</f>
        <v>25</v>
      </c>
      <c r="K154" s="86">
        <f>+((SUM($G8:K8)*$C154)/12)*AW154</f>
        <v>25</v>
      </c>
      <c r="L154" s="86">
        <f>+((SUM($G8:L8)*$C154)/12)*AX154</f>
        <v>25</v>
      </c>
      <c r="M154" s="86">
        <f>+((SUM($G8:M8)*$C154)/12)*AY154</f>
        <v>25</v>
      </c>
      <c r="N154" s="86">
        <f>+((SUM($G8:N8)*$C154)/12)*AZ154</f>
        <v>25</v>
      </c>
      <c r="O154" s="86">
        <f>+((SUM($G8:O8)*$C154)/12)*BA154</f>
        <v>25</v>
      </c>
      <c r="P154" s="86">
        <f>+((SUM($G8:P8)*$C154)/12)*BB154</f>
        <v>25</v>
      </c>
      <c r="Q154" s="86">
        <f>+((SUM($G8:Q8)*$C154)/12)*BC154</f>
        <v>25</v>
      </c>
      <c r="R154" s="86">
        <f>+((SUM($G8:R8)*$C154)/12)*BD154</f>
        <v>25</v>
      </c>
      <c r="S154" s="86">
        <f>+((SUM($G8:S8)*$C154)/12)*BE154</f>
        <v>25</v>
      </c>
      <c r="T154" s="86">
        <f>+((SUM($G8:T8)*$C154)/12)*BF154</f>
        <v>25</v>
      </c>
      <c r="U154" s="86">
        <f>+((SUM($G8:U8)*$C154)/12)*BG154</f>
        <v>25</v>
      </c>
      <c r="V154" s="86">
        <f>+((SUM($G8:V8)*$C154)/12)*BH154</f>
        <v>25</v>
      </c>
      <c r="W154" s="86">
        <f>+((SUM($G8:W8)*$C154)/12)*BI154</f>
        <v>25</v>
      </c>
      <c r="X154" s="86">
        <f>+((SUM($G8:X8)*$C154)/12)*BJ154</f>
        <v>25</v>
      </c>
      <c r="Y154" s="86">
        <f>+((SUM($G8:Y8)*$C154)/12)*BK154</f>
        <v>25</v>
      </c>
      <c r="Z154" s="86">
        <f>+((SUM($G8:Z8)*$C154)/12)*BL154</f>
        <v>25</v>
      </c>
      <c r="AA154" s="86">
        <f>+((SUM($G8:AA8)*$C154)/12)*BM154</f>
        <v>25</v>
      </c>
      <c r="AB154" s="86">
        <f>+((SUM($G8:AB8)*$C154)/12)*BN154</f>
        <v>25</v>
      </c>
      <c r="AC154" s="86">
        <f>+((SUM($G8:AC8)*$C154)/12)*BO154</f>
        <v>25</v>
      </c>
      <c r="AD154" s="86">
        <f>+((SUM($G8:AD8)*$C154)/12)*BP154</f>
        <v>25</v>
      </c>
      <c r="AE154" s="86">
        <f>+((SUM($G8:AE8)*$C154)/12)*BQ154</f>
        <v>25</v>
      </c>
      <c r="AF154" s="86">
        <f>+((SUM($G8:AF8)*$C154)/12)*BR154</f>
        <v>25</v>
      </c>
      <c r="AG154" s="86">
        <f>+((SUM($G8:AG8)*$C154)/12)*BS154</f>
        <v>25</v>
      </c>
      <c r="AH154" s="86">
        <f>+((SUM($G8:AH8)*$C154)/12)*BT154</f>
        <v>25</v>
      </c>
      <c r="AI154" s="86">
        <f>+((SUM($G8:AI8)*$C154)/12)*BU154</f>
        <v>25</v>
      </c>
      <c r="AJ154" s="86">
        <f>+((SUM($G8:AJ8)*$C154)/12)*BV154</f>
        <v>25</v>
      </c>
      <c r="AK154" s="86">
        <f>+((SUM($G8:AK8)*$C154)/12)*BW154</f>
        <v>25</v>
      </c>
      <c r="AL154" s="86">
        <f>+((SUM($G8:AL8)*$C154)/12)*BX154</f>
        <v>25</v>
      </c>
      <c r="AM154" s="86">
        <f>+((SUM($G8:AM8)*$C154)/12)*BY154</f>
        <v>25</v>
      </c>
      <c r="AN154" s="86">
        <f>+((SUM($G8:AN8)*$C154)/12)*BZ154</f>
        <v>25</v>
      </c>
      <c r="AO154" s="86">
        <f>+((SUM($G8:AO8)*$C154)/12)*CA154</f>
        <v>25</v>
      </c>
      <c r="AP154" s="86">
        <f>+((SUM($G8:AP8)*$C154)/12)*CB154</f>
        <v>25</v>
      </c>
      <c r="AT154" s="94">
        <v>1</v>
      </c>
      <c r="AU154" s="94">
        <f t="shared" si="145"/>
        <v>1</v>
      </c>
      <c r="AV154" s="94">
        <f t="shared" si="142"/>
        <v>1</v>
      </c>
      <c r="AW154" s="94">
        <f t="shared" si="142"/>
        <v>1</v>
      </c>
      <c r="AX154" s="94">
        <f t="shared" si="142"/>
        <v>1</v>
      </c>
      <c r="AY154" s="94">
        <f t="shared" si="142"/>
        <v>1</v>
      </c>
      <c r="AZ154" s="94">
        <f t="shared" si="142"/>
        <v>1</v>
      </c>
      <c r="BA154" s="94">
        <f t="shared" si="142"/>
        <v>1</v>
      </c>
      <c r="BB154" s="94">
        <f t="shared" si="142"/>
        <v>1</v>
      </c>
      <c r="BC154" s="94">
        <f t="shared" si="142"/>
        <v>1</v>
      </c>
      <c r="BD154" s="94">
        <f t="shared" si="142"/>
        <v>1</v>
      </c>
      <c r="BE154" s="94">
        <f t="shared" si="142"/>
        <v>1</v>
      </c>
      <c r="BF154" s="94">
        <f t="shared" si="142"/>
        <v>1</v>
      </c>
      <c r="BG154" s="94">
        <f t="shared" si="142"/>
        <v>1</v>
      </c>
      <c r="BH154" s="94">
        <f t="shared" si="142"/>
        <v>1</v>
      </c>
      <c r="BI154" s="94">
        <f t="shared" si="142"/>
        <v>1</v>
      </c>
      <c r="BJ154" s="94">
        <f t="shared" si="142"/>
        <v>1</v>
      </c>
      <c r="BK154" s="94">
        <f t="shared" si="142"/>
        <v>1</v>
      </c>
      <c r="BL154" s="94">
        <f t="shared" si="142"/>
        <v>1</v>
      </c>
      <c r="BM154" s="94">
        <f t="shared" si="142"/>
        <v>1</v>
      </c>
      <c r="BN154" s="94">
        <f t="shared" si="142"/>
        <v>1</v>
      </c>
      <c r="BO154" s="94">
        <f t="shared" si="142"/>
        <v>1</v>
      </c>
      <c r="BP154" s="94">
        <f t="shared" si="142"/>
        <v>1</v>
      </c>
      <c r="BQ154" s="94">
        <f t="shared" si="142"/>
        <v>1</v>
      </c>
      <c r="BR154" s="94">
        <f t="shared" si="142"/>
        <v>1</v>
      </c>
      <c r="BS154" s="94">
        <f t="shared" si="142"/>
        <v>1</v>
      </c>
      <c r="BT154" s="94">
        <f t="shared" si="142"/>
        <v>1</v>
      </c>
      <c r="BU154" s="94">
        <f t="shared" si="142"/>
        <v>1</v>
      </c>
      <c r="BV154" s="94">
        <f t="shared" si="142"/>
        <v>1</v>
      </c>
      <c r="BW154" s="94">
        <f t="shared" si="142"/>
        <v>1</v>
      </c>
      <c r="BX154" s="94">
        <f t="shared" si="142"/>
        <v>1</v>
      </c>
      <c r="BY154" s="94">
        <f t="shared" si="142"/>
        <v>1</v>
      </c>
      <c r="BZ154" s="94">
        <f t="shared" si="142"/>
        <v>1</v>
      </c>
      <c r="CA154" s="94">
        <f t="shared" si="142"/>
        <v>1</v>
      </c>
      <c r="CB154" s="94">
        <f t="shared" si="142"/>
        <v>1</v>
      </c>
      <c r="CC154" s="94">
        <f t="shared" si="142"/>
        <v>1</v>
      </c>
    </row>
    <row r="155" spans="1:81" x14ac:dyDescent="0.25">
      <c r="A155" t="str">
        <f t="shared" ref="A155:B155" si="148">+A130</f>
        <v>Brevetti</v>
      </c>
      <c r="B155" t="str">
        <f t="shared" si="148"/>
        <v>Ricerca&amp; Sviluppo</v>
      </c>
      <c r="C155" s="87">
        <v>0.1</v>
      </c>
      <c r="G155" s="86">
        <f t="shared" si="144"/>
        <v>0</v>
      </c>
      <c r="H155" s="86">
        <f>+((SUM($G9:H9)*$C155)/12)*AT155</f>
        <v>0</v>
      </c>
      <c r="I155" s="86">
        <f>+((SUM($G9:I9)*$C155)/12)*AU155</f>
        <v>0</v>
      </c>
      <c r="J155" s="86">
        <f>+((SUM($G9:J9)*$C155)/12)*AV155</f>
        <v>0</v>
      </c>
      <c r="K155" s="86">
        <f>+((SUM($G9:K9)*$C155)/12)*AW155</f>
        <v>25</v>
      </c>
      <c r="L155" s="86">
        <f>+((SUM($G9:L9)*$C155)/12)*AX155</f>
        <v>25</v>
      </c>
      <c r="M155" s="86">
        <f>+((SUM($G9:M9)*$C155)/12)*AY155</f>
        <v>25</v>
      </c>
      <c r="N155" s="86">
        <f>+((SUM($G9:N9)*$C155)/12)*AZ155</f>
        <v>25</v>
      </c>
      <c r="O155" s="86">
        <f>+((SUM($G9:O9)*$C155)/12)*BA155</f>
        <v>25</v>
      </c>
      <c r="P155" s="86">
        <f>+((SUM($G9:P9)*$C155)/12)*BB155</f>
        <v>25</v>
      </c>
      <c r="Q155" s="86">
        <f>+((SUM($G9:Q9)*$C155)/12)*BC155</f>
        <v>25</v>
      </c>
      <c r="R155" s="86">
        <f>+((SUM($G9:R9)*$C155)/12)*BD155</f>
        <v>25</v>
      </c>
      <c r="S155" s="86">
        <f>+((SUM($G9:S9)*$C155)/12)*BE155</f>
        <v>25</v>
      </c>
      <c r="T155" s="86">
        <f>+((SUM($G9:T9)*$C155)/12)*BF155</f>
        <v>25</v>
      </c>
      <c r="U155" s="86">
        <f>+((SUM($G9:U9)*$C155)/12)*BG155</f>
        <v>25</v>
      </c>
      <c r="V155" s="86">
        <f>+((SUM($G9:V9)*$C155)/12)*BH155</f>
        <v>25</v>
      </c>
      <c r="W155" s="86">
        <f>+((SUM($G9:W9)*$C155)/12)*BI155</f>
        <v>25</v>
      </c>
      <c r="X155" s="86">
        <f>+((SUM($G9:X9)*$C155)/12)*BJ155</f>
        <v>25</v>
      </c>
      <c r="Y155" s="86">
        <f>+((SUM($G9:Y9)*$C155)/12)*BK155</f>
        <v>25</v>
      </c>
      <c r="Z155" s="86">
        <f>+((SUM($G9:Z9)*$C155)/12)*BL155</f>
        <v>25</v>
      </c>
      <c r="AA155" s="86">
        <f>+((SUM($G9:AA9)*$C155)/12)*BM155</f>
        <v>25</v>
      </c>
      <c r="AB155" s="86">
        <f>+((SUM($G9:AB9)*$C155)/12)*BN155</f>
        <v>25</v>
      </c>
      <c r="AC155" s="86">
        <f>+((SUM($G9:AC9)*$C155)/12)*BO155</f>
        <v>25</v>
      </c>
      <c r="AD155" s="86">
        <f>+((SUM($G9:AD9)*$C155)/12)*BP155</f>
        <v>25</v>
      </c>
      <c r="AE155" s="86">
        <f>+((SUM($G9:AE9)*$C155)/12)*BQ155</f>
        <v>25</v>
      </c>
      <c r="AF155" s="86">
        <f>+((SUM($G9:AF9)*$C155)/12)*BR155</f>
        <v>25</v>
      </c>
      <c r="AG155" s="86">
        <f>+((SUM($G9:AG9)*$C155)/12)*BS155</f>
        <v>25</v>
      </c>
      <c r="AH155" s="86">
        <f>+((SUM($G9:AH9)*$C155)/12)*BT155</f>
        <v>25</v>
      </c>
      <c r="AI155" s="86">
        <f>+((SUM($G9:AI9)*$C155)/12)*BU155</f>
        <v>25</v>
      </c>
      <c r="AJ155" s="86">
        <f>+((SUM($G9:AJ9)*$C155)/12)*BV155</f>
        <v>25</v>
      </c>
      <c r="AK155" s="86">
        <f>+((SUM($G9:AK9)*$C155)/12)*BW155</f>
        <v>25</v>
      </c>
      <c r="AL155" s="86">
        <f>+((SUM($G9:AL9)*$C155)/12)*BX155</f>
        <v>25</v>
      </c>
      <c r="AM155" s="86">
        <f>+((SUM($G9:AM9)*$C155)/12)*BY155</f>
        <v>25</v>
      </c>
      <c r="AN155" s="86">
        <f>+((SUM($G9:AN9)*$C155)/12)*BZ155</f>
        <v>25</v>
      </c>
      <c r="AO155" s="86">
        <f>+((SUM($G9:AO9)*$C155)/12)*CA155</f>
        <v>25</v>
      </c>
      <c r="AP155" s="86">
        <f>+((SUM($G9:AP9)*$C155)/12)*CB155</f>
        <v>25</v>
      </c>
      <c r="AT155" s="94">
        <v>1</v>
      </c>
      <c r="AU155" s="94">
        <f t="shared" si="145"/>
        <v>1</v>
      </c>
      <c r="AV155" s="94">
        <f t="shared" si="142"/>
        <v>1</v>
      </c>
      <c r="AW155" s="94">
        <f t="shared" si="142"/>
        <v>1</v>
      </c>
      <c r="AX155" s="94">
        <f t="shared" si="142"/>
        <v>1</v>
      </c>
      <c r="AY155" s="94">
        <f t="shared" si="142"/>
        <v>1</v>
      </c>
      <c r="AZ155" s="94">
        <f t="shared" si="142"/>
        <v>1</v>
      </c>
      <c r="BA155" s="94">
        <f t="shared" si="142"/>
        <v>1</v>
      </c>
      <c r="BB155" s="94">
        <f t="shared" si="142"/>
        <v>1</v>
      </c>
      <c r="BC155" s="94">
        <f t="shared" si="142"/>
        <v>1</v>
      </c>
      <c r="BD155" s="94">
        <f t="shared" si="142"/>
        <v>1</v>
      </c>
      <c r="BE155" s="94">
        <f t="shared" si="142"/>
        <v>1</v>
      </c>
      <c r="BF155" s="94">
        <f t="shared" si="142"/>
        <v>1</v>
      </c>
      <c r="BG155" s="94">
        <f t="shared" si="142"/>
        <v>1</v>
      </c>
      <c r="BH155" s="94">
        <f t="shared" si="142"/>
        <v>1</v>
      </c>
      <c r="BI155" s="94">
        <f t="shared" si="142"/>
        <v>1</v>
      </c>
      <c r="BJ155" s="94">
        <f t="shared" si="142"/>
        <v>1</v>
      </c>
      <c r="BK155" s="94">
        <f t="shared" si="142"/>
        <v>1</v>
      </c>
      <c r="BL155" s="94">
        <f t="shared" si="142"/>
        <v>1</v>
      </c>
      <c r="BM155" s="94">
        <f t="shared" si="142"/>
        <v>1</v>
      </c>
      <c r="BN155" s="94">
        <f t="shared" si="142"/>
        <v>1</v>
      </c>
      <c r="BO155" s="94">
        <f t="shared" si="142"/>
        <v>1</v>
      </c>
      <c r="BP155" s="94">
        <f t="shared" si="142"/>
        <v>1</v>
      </c>
      <c r="BQ155" s="94">
        <f t="shared" si="142"/>
        <v>1</v>
      </c>
      <c r="BR155" s="94">
        <f t="shared" si="142"/>
        <v>1</v>
      </c>
      <c r="BS155" s="94">
        <f t="shared" si="142"/>
        <v>1</v>
      </c>
      <c r="BT155" s="94">
        <f t="shared" si="142"/>
        <v>1</v>
      </c>
      <c r="BU155" s="94">
        <f t="shared" si="142"/>
        <v>1</v>
      </c>
      <c r="BV155" s="94">
        <f t="shared" si="142"/>
        <v>1</v>
      </c>
      <c r="BW155" s="94">
        <f t="shared" si="142"/>
        <v>1</v>
      </c>
      <c r="BX155" s="94">
        <f t="shared" si="142"/>
        <v>1</v>
      </c>
      <c r="BY155" s="94">
        <f t="shared" si="142"/>
        <v>1</v>
      </c>
      <c r="BZ155" s="94">
        <f t="shared" si="142"/>
        <v>1</v>
      </c>
      <c r="CA155" s="94">
        <f t="shared" si="142"/>
        <v>1</v>
      </c>
      <c r="CB155" s="94">
        <f t="shared" si="142"/>
        <v>1</v>
      </c>
      <c r="CC155" s="94">
        <f t="shared" si="142"/>
        <v>1</v>
      </c>
    </row>
    <row r="156" spans="1:81" x14ac:dyDescent="0.25">
      <c r="A156" t="str">
        <f t="shared" ref="A156:B156" si="149">+A131</f>
        <v>Pubblicità</v>
      </c>
      <c r="B156" t="str">
        <f t="shared" si="149"/>
        <v>Altre immobilizzazioni immateriali</v>
      </c>
      <c r="C156" s="87">
        <v>0.1</v>
      </c>
      <c r="G156" s="86">
        <f t="shared" si="144"/>
        <v>0</v>
      </c>
      <c r="H156" s="86">
        <f>+((SUM($G10:H10)*$C156)/12)*AT156</f>
        <v>16.666666666666668</v>
      </c>
      <c r="I156" s="86">
        <f>+((SUM($G10:I10)*$C156)/12)*AU156</f>
        <v>16.666666666666668</v>
      </c>
      <c r="J156" s="86">
        <f>+((SUM($G10:J10)*$C156)/12)*AV156</f>
        <v>16.666666666666668</v>
      </c>
      <c r="K156" s="86">
        <f>+((SUM($G10:K10)*$C156)/12)*AW156</f>
        <v>16.666666666666668</v>
      </c>
      <c r="L156" s="86">
        <f>+((SUM($G10:L10)*$C156)/12)*AX156</f>
        <v>16.666666666666668</v>
      </c>
      <c r="M156" s="86">
        <f>+((SUM($G10:M10)*$C156)/12)*AY156</f>
        <v>16.666666666666668</v>
      </c>
      <c r="N156" s="86">
        <f>+((SUM($G10:N10)*$C156)/12)*AZ156</f>
        <v>16.666666666666668</v>
      </c>
      <c r="O156" s="86">
        <f>+((SUM($G10:O10)*$C156)/12)*BA156</f>
        <v>16.666666666666668</v>
      </c>
      <c r="P156" s="86">
        <f>+((SUM($G10:P10)*$C156)/12)*BB156</f>
        <v>16.666666666666668</v>
      </c>
      <c r="Q156" s="86">
        <f>+((SUM($G10:Q10)*$C156)/12)*BC156</f>
        <v>16.666666666666668</v>
      </c>
      <c r="R156" s="86">
        <f>+((SUM($G10:R10)*$C156)/12)*BD156</f>
        <v>16.666666666666668</v>
      </c>
      <c r="S156" s="86">
        <f>+((SUM($G10:S10)*$C156)/12)*BE156</f>
        <v>16.666666666666668</v>
      </c>
      <c r="T156" s="86">
        <f>+((SUM($G10:T10)*$C156)/12)*BF156</f>
        <v>16.666666666666668</v>
      </c>
      <c r="U156" s="86">
        <f>+((SUM($G10:U10)*$C156)/12)*BG156</f>
        <v>16.666666666666668</v>
      </c>
      <c r="V156" s="86">
        <f>+((SUM($G10:V10)*$C156)/12)*BH156</f>
        <v>16.666666666666668</v>
      </c>
      <c r="W156" s="86">
        <f>+((SUM($G10:W10)*$C156)/12)*BI156</f>
        <v>16.666666666666668</v>
      </c>
      <c r="X156" s="86">
        <f>+((SUM($G10:X10)*$C156)/12)*BJ156</f>
        <v>16.666666666666668</v>
      </c>
      <c r="Y156" s="86">
        <f>+((SUM($G10:Y10)*$C156)/12)*BK156</f>
        <v>16.666666666666668</v>
      </c>
      <c r="Z156" s="86">
        <f>+((SUM($G10:Z10)*$C156)/12)*BL156</f>
        <v>16.666666666666668</v>
      </c>
      <c r="AA156" s="86">
        <f>+((SUM($G10:AA10)*$C156)/12)*BM156</f>
        <v>16.666666666666668</v>
      </c>
      <c r="AB156" s="86">
        <f>+((SUM($G10:AB10)*$C156)/12)*BN156</f>
        <v>16.666666666666668</v>
      </c>
      <c r="AC156" s="86">
        <f>+((SUM($G10:AC10)*$C156)/12)*BO156</f>
        <v>16.666666666666668</v>
      </c>
      <c r="AD156" s="86">
        <f>+((SUM($G10:AD10)*$C156)/12)*BP156</f>
        <v>16.666666666666668</v>
      </c>
      <c r="AE156" s="86">
        <f>+((SUM($G10:AE10)*$C156)/12)*BQ156</f>
        <v>16.666666666666668</v>
      </c>
      <c r="AF156" s="86">
        <f>+((SUM($G10:AF10)*$C156)/12)*BR156</f>
        <v>16.666666666666668</v>
      </c>
      <c r="AG156" s="86">
        <f>+((SUM($G10:AG10)*$C156)/12)*BS156</f>
        <v>16.666666666666668</v>
      </c>
      <c r="AH156" s="86">
        <f>+((SUM($G10:AH10)*$C156)/12)*BT156</f>
        <v>16.666666666666668</v>
      </c>
      <c r="AI156" s="86">
        <f>+((SUM($G10:AI10)*$C156)/12)*BU156</f>
        <v>16.666666666666668</v>
      </c>
      <c r="AJ156" s="86">
        <f>+((SUM($G10:AJ10)*$C156)/12)*BV156</f>
        <v>16.666666666666668</v>
      </c>
      <c r="AK156" s="86">
        <f>+((SUM($G10:AK10)*$C156)/12)*BW156</f>
        <v>16.666666666666668</v>
      </c>
      <c r="AL156" s="86">
        <f>+((SUM($G10:AL10)*$C156)/12)*BX156</f>
        <v>16.666666666666668</v>
      </c>
      <c r="AM156" s="86">
        <f>+((SUM($G10:AM10)*$C156)/12)*BY156</f>
        <v>16.666666666666668</v>
      </c>
      <c r="AN156" s="86">
        <f>+((SUM($G10:AN10)*$C156)/12)*BZ156</f>
        <v>16.666666666666668</v>
      </c>
      <c r="AO156" s="86">
        <f>+((SUM($G10:AO10)*$C156)/12)*CA156</f>
        <v>16.666666666666668</v>
      </c>
      <c r="AP156" s="86">
        <f>+((SUM($G10:AP10)*$C156)/12)*CB156</f>
        <v>16.666666666666668</v>
      </c>
      <c r="AT156" s="94">
        <v>1</v>
      </c>
      <c r="AU156" s="94">
        <f t="shared" si="145"/>
        <v>1</v>
      </c>
      <c r="AV156" s="94">
        <f t="shared" si="142"/>
        <v>1</v>
      </c>
      <c r="AW156" s="94">
        <f t="shared" si="142"/>
        <v>1</v>
      </c>
      <c r="AX156" s="94">
        <f t="shared" si="142"/>
        <v>1</v>
      </c>
      <c r="AY156" s="94">
        <f t="shared" si="142"/>
        <v>1</v>
      </c>
      <c r="AZ156" s="94">
        <f t="shared" si="142"/>
        <v>1</v>
      </c>
      <c r="BA156" s="94">
        <f t="shared" si="142"/>
        <v>1</v>
      </c>
      <c r="BB156" s="94">
        <f t="shared" si="142"/>
        <v>1</v>
      </c>
      <c r="BC156" s="94">
        <f t="shared" si="142"/>
        <v>1</v>
      </c>
      <c r="BD156" s="94">
        <f t="shared" si="142"/>
        <v>1</v>
      </c>
      <c r="BE156" s="94">
        <f t="shared" si="142"/>
        <v>1</v>
      </c>
      <c r="BF156" s="94">
        <f t="shared" si="142"/>
        <v>1</v>
      </c>
      <c r="BG156" s="94">
        <f t="shared" si="142"/>
        <v>1</v>
      </c>
      <c r="BH156" s="94">
        <f t="shared" si="142"/>
        <v>1</v>
      </c>
      <c r="BI156" s="94">
        <f t="shared" si="142"/>
        <v>1</v>
      </c>
      <c r="BJ156" s="94">
        <f t="shared" si="142"/>
        <v>1</v>
      </c>
      <c r="BK156" s="94">
        <f t="shared" si="142"/>
        <v>1</v>
      </c>
      <c r="BL156" s="94">
        <f t="shared" si="142"/>
        <v>1</v>
      </c>
      <c r="BM156" s="94">
        <f t="shared" si="142"/>
        <v>1</v>
      </c>
      <c r="BN156" s="94">
        <f t="shared" si="142"/>
        <v>1</v>
      </c>
      <c r="BO156" s="94">
        <f t="shared" si="142"/>
        <v>1</v>
      </c>
      <c r="BP156" s="94">
        <f t="shared" si="142"/>
        <v>1</v>
      </c>
      <c r="BQ156" s="94">
        <f t="shared" si="142"/>
        <v>1</v>
      </c>
      <c r="BR156" s="94">
        <f t="shared" si="142"/>
        <v>1</v>
      </c>
      <c r="BS156" s="94">
        <f t="shared" si="142"/>
        <v>1</v>
      </c>
      <c r="BT156" s="94">
        <f t="shared" si="142"/>
        <v>1</v>
      </c>
      <c r="BU156" s="94">
        <f t="shared" si="142"/>
        <v>1</v>
      </c>
      <c r="BV156" s="94">
        <f t="shared" si="142"/>
        <v>1</v>
      </c>
      <c r="BW156" s="94">
        <f t="shared" si="142"/>
        <v>1</v>
      </c>
      <c r="BX156" s="94">
        <f t="shared" si="142"/>
        <v>1</v>
      </c>
      <c r="BY156" s="94">
        <f t="shared" si="142"/>
        <v>1</v>
      </c>
      <c r="BZ156" s="94">
        <f t="shared" si="142"/>
        <v>1</v>
      </c>
      <c r="CA156" s="94">
        <f t="shared" si="142"/>
        <v>1</v>
      </c>
      <c r="CB156" s="94">
        <f t="shared" si="142"/>
        <v>1</v>
      </c>
      <c r="CC156" s="94">
        <f t="shared" si="142"/>
        <v>1</v>
      </c>
    </row>
    <row r="157" spans="1:81" x14ac:dyDescent="0.25">
      <c r="A157" t="str">
        <f t="shared" ref="A157:B157" si="150">+A132</f>
        <v>Fabbricato 2</v>
      </c>
      <c r="B157" t="str">
        <f t="shared" si="150"/>
        <v>Fabbricati</v>
      </c>
      <c r="C157" s="87">
        <v>0.1</v>
      </c>
      <c r="G157" s="86">
        <f t="shared" si="144"/>
        <v>0</v>
      </c>
      <c r="H157" s="86">
        <f>+((SUM($G11:H11)*$C157)/12)*AT157</f>
        <v>0</v>
      </c>
      <c r="I157" s="86">
        <f>+((SUM($G11:I11)*$C157)/12)*AU157</f>
        <v>16.666666666666668</v>
      </c>
      <c r="J157" s="86">
        <f>+((SUM($G11:J11)*$C157)/12)*AV157</f>
        <v>16.666666666666668</v>
      </c>
      <c r="K157" s="86">
        <f>+((SUM($G11:K11)*$C157)/12)*AW157</f>
        <v>16.666666666666668</v>
      </c>
      <c r="L157" s="86">
        <f>+((SUM($G11:L11)*$C157)/12)*AX157</f>
        <v>16.666666666666668</v>
      </c>
      <c r="M157" s="86">
        <f>+((SUM($G11:M11)*$C157)/12)*AY157</f>
        <v>16.666666666666668</v>
      </c>
      <c r="N157" s="86">
        <f>+((SUM($G11:N11)*$C157)/12)*AZ157</f>
        <v>16.666666666666668</v>
      </c>
      <c r="O157" s="86">
        <f>+((SUM($G11:O11)*$C157)/12)*BA157</f>
        <v>16.666666666666668</v>
      </c>
      <c r="P157" s="86">
        <f>+((SUM($G11:P11)*$C157)/12)*BB157</f>
        <v>16.666666666666668</v>
      </c>
      <c r="Q157" s="86">
        <f>+((SUM($G11:Q11)*$C157)/12)*BC157</f>
        <v>16.666666666666668</v>
      </c>
      <c r="R157" s="86">
        <f>+((SUM($G11:R11)*$C157)/12)*BD157</f>
        <v>16.666666666666668</v>
      </c>
      <c r="S157" s="86">
        <f>+((SUM($G11:S11)*$C157)/12)*BE157</f>
        <v>16.666666666666668</v>
      </c>
      <c r="T157" s="86">
        <f>+((SUM($G11:T11)*$C157)/12)*BF157</f>
        <v>16.666666666666668</v>
      </c>
      <c r="U157" s="86">
        <f>+((SUM($G11:U11)*$C157)/12)*BG157</f>
        <v>16.666666666666668</v>
      </c>
      <c r="V157" s="86">
        <f>+((SUM($G11:V11)*$C157)/12)*BH157</f>
        <v>16.666666666666668</v>
      </c>
      <c r="W157" s="86">
        <f>+((SUM($G11:W11)*$C157)/12)*BI157</f>
        <v>16.666666666666668</v>
      </c>
      <c r="X157" s="86">
        <f>+((SUM($G11:X11)*$C157)/12)*BJ157</f>
        <v>16.666666666666668</v>
      </c>
      <c r="Y157" s="86">
        <f>+((SUM($G11:Y11)*$C157)/12)*BK157</f>
        <v>16.666666666666668</v>
      </c>
      <c r="Z157" s="86">
        <f>+((SUM($G11:Z11)*$C157)/12)*BL157</f>
        <v>16.666666666666668</v>
      </c>
      <c r="AA157" s="86">
        <f>+((SUM($G11:AA11)*$C157)/12)*BM157</f>
        <v>16.666666666666668</v>
      </c>
      <c r="AB157" s="86">
        <f>+((SUM($G11:AB11)*$C157)/12)*BN157</f>
        <v>16.666666666666668</v>
      </c>
      <c r="AC157" s="86">
        <f>+((SUM($G11:AC11)*$C157)/12)*BO157</f>
        <v>16.666666666666668</v>
      </c>
      <c r="AD157" s="86">
        <f>+((SUM($G11:AD11)*$C157)/12)*BP157</f>
        <v>16.666666666666668</v>
      </c>
      <c r="AE157" s="86">
        <f>+((SUM($G11:AE11)*$C157)/12)*BQ157</f>
        <v>16.666666666666668</v>
      </c>
      <c r="AF157" s="86">
        <f>+((SUM($G11:AF11)*$C157)/12)*BR157</f>
        <v>16.666666666666668</v>
      </c>
      <c r="AG157" s="86">
        <f>+((SUM($G11:AG11)*$C157)/12)*BS157</f>
        <v>16.666666666666668</v>
      </c>
      <c r="AH157" s="86">
        <f>+((SUM($G11:AH11)*$C157)/12)*BT157</f>
        <v>16.666666666666668</v>
      </c>
      <c r="AI157" s="86">
        <f>+((SUM($G11:AI11)*$C157)/12)*BU157</f>
        <v>16.666666666666668</v>
      </c>
      <c r="AJ157" s="86">
        <f>+((SUM($G11:AJ11)*$C157)/12)*BV157</f>
        <v>16.666666666666668</v>
      </c>
      <c r="AK157" s="86">
        <f>+((SUM($G11:AK11)*$C157)/12)*BW157</f>
        <v>16.666666666666668</v>
      </c>
      <c r="AL157" s="86">
        <f>+((SUM($G11:AL11)*$C157)/12)*BX157</f>
        <v>16.666666666666668</v>
      </c>
      <c r="AM157" s="86">
        <f>+((SUM($G11:AM11)*$C157)/12)*BY157</f>
        <v>16.666666666666668</v>
      </c>
      <c r="AN157" s="86">
        <f>+((SUM($G11:AN11)*$C157)/12)*BZ157</f>
        <v>16.666666666666668</v>
      </c>
      <c r="AO157" s="86">
        <f>+((SUM($G11:AO11)*$C157)/12)*CA157</f>
        <v>16.666666666666668</v>
      </c>
      <c r="AP157" s="86">
        <f>+((SUM($G11:AP11)*$C157)/12)*CB157</f>
        <v>16.666666666666668</v>
      </c>
      <c r="AT157" s="94">
        <v>1</v>
      </c>
      <c r="AU157" s="94">
        <f t="shared" si="145"/>
        <v>1</v>
      </c>
      <c r="AV157" s="94">
        <f t="shared" si="142"/>
        <v>1</v>
      </c>
      <c r="AW157" s="94">
        <f t="shared" si="142"/>
        <v>1</v>
      </c>
      <c r="AX157" s="94">
        <f t="shared" si="142"/>
        <v>1</v>
      </c>
      <c r="AY157" s="94">
        <f t="shared" si="142"/>
        <v>1</v>
      </c>
      <c r="AZ157" s="94">
        <f t="shared" si="142"/>
        <v>1</v>
      </c>
      <c r="BA157" s="94">
        <f t="shared" si="142"/>
        <v>1</v>
      </c>
      <c r="BB157" s="94">
        <f t="shared" si="142"/>
        <v>1</v>
      </c>
      <c r="BC157" s="94">
        <f t="shared" si="142"/>
        <v>1</v>
      </c>
      <c r="BD157" s="94">
        <f t="shared" si="142"/>
        <v>1</v>
      </c>
      <c r="BE157" s="94">
        <f t="shared" si="142"/>
        <v>1</v>
      </c>
      <c r="BF157" s="94">
        <f t="shared" si="142"/>
        <v>1</v>
      </c>
      <c r="BG157" s="94">
        <f t="shared" si="142"/>
        <v>1</v>
      </c>
      <c r="BH157" s="94">
        <f t="shared" si="142"/>
        <v>1</v>
      </c>
      <c r="BI157" s="94">
        <f t="shared" si="142"/>
        <v>1</v>
      </c>
      <c r="BJ157" s="94">
        <f t="shared" si="142"/>
        <v>1</v>
      </c>
      <c r="BK157" s="94">
        <f t="shared" si="142"/>
        <v>1</v>
      </c>
      <c r="BL157" s="94">
        <f t="shared" si="142"/>
        <v>1</v>
      </c>
      <c r="BM157" s="94">
        <f t="shared" si="142"/>
        <v>1</v>
      </c>
      <c r="BN157" s="94">
        <f t="shared" si="142"/>
        <v>1</v>
      </c>
      <c r="BO157" s="94">
        <f t="shared" si="142"/>
        <v>1</v>
      </c>
      <c r="BP157" s="94">
        <f t="shared" si="142"/>
        <v>1</v>
      </c>
      <c r="BQ157" s="94">
        <f t="shared" si="142"/>
        <v>1</v>
      </c>
      <c r="BR157" s="94">
        <f t="shared" si="142"/>
        <v>1</v>
      </c>
      <c r="BS157" s="94">
        <f t="shared" si="142"/>
        <v>1</v>
      </c>
      <c r="BT157" s="94">
        <f t="shared" si="142"/>
        <v>1</v>
      </c>
      <c r="BU157" s="94">
        <f t="shared" si="142"/>
        <v>1</v>
      </c>
      <c r="BV157" s="94">
        <f t="shared" si="142"/>
        <v>1</v>
      </c>
      <c r="BW157" s="94">
        <f t="shared" si="142"/>
        <v>1</v>
      </c>
      <c r="BX157" s="94">
        <f t="shared" si="142"/>
        <v>1</v>
      </c>
      <c r="BY157" s="94">
        <f t="shared" si="142"/>
        <v>1</v>
      </c>
      <c r="BZ157" s="94">
        <f t="shared" si="142"/>
        <v>1</v>
      </c>
      <c r="CA157" s="94">
        <f t="shared" si="142"/>
        <v>1</v>
      </c>
      <c r="CB157" s="94">
        <f t="shared" si="142"/>
        <v>1</v>
      </c>
      <c r="CC157" s="94">
        <f t="shared" si="142"/>
        <v>1</v>
      </c>
    </row>
    <row r="158" spans="1:81" x14ac:dyDescent="0.25">
      <c r="A158" t="str">
        <f t="shared" ref="A158:B158" si="151">+A133</f>
        <v/>
      </c>
      <c r="B158" t="str">
        <f t="shared" si="151"/>
        <v>Impianti e Macchinari</v>
      </c>
      <c r="C158" s="87">
        <v>0.1</v>
      </c>
      <c r="G158" s="86">
        <f t="shared" si="144"/>
        <v>0</v>
      </c>
      <c r="H158" s="86">
        <f>+((SUM($G12:H12)*$C158)/12)*AT158</f>
        <v>0</v>
      </c>
      <c r="I158" s="86">
        <f>+((SUM($G12:I12)*$C158)/12)*AU158</f>
        <v>0</v>
      </c>
      <c r="J158" s="86">
        <f>+((SUM($G12:J12)*$C158)/12)*AV158</f>
        <v>0</v>
      </c>
      <c r="K158" s="86">
        <f>+((SUM($G12:K12)*$C158)/12)*AW158</f>
        <v>16.666666666666668</v>
      </c>
      <c r="L158" s="86">
        <f>+((SUM($G12:L12)*$C158)/12)*AX158</f>
        <v>16.666666666666668</v>
      </c>
      <c r="M158" s="86">
        <f>+((SUM($G12:M12)*$C158)/12)*AY158</f>
        <v>16.666666666666668</v>
      </c>
      <c r="N158" s="86">
        <f>+((SUM($G12:N12)*$C158)/12)*AZ158</f>
        <v>16.666666666666668</v>
      </c>
      <c r="O158" s="86">
        <f>+((SUM($G12:O12)*$C158)/12)*BA158</f>
        <v>16.666666666666668</v>
      </c>
      <c r="P158" s="86">
        <f>+((SUM($G12:P12)*$C158)/12)*BB158</f>
        <v>16.666666666666668</v>
      </c>
      <c r="Q158" s="86">
        <f>+((SUM($G12:Q12)*$C158)/12)*BC158</f>
        <v>16.666666666666668</v>
      </c>
      <c r="R158" s="86">
        <f>+((SUM($G12:R12)*$C158)/12)*BD158</f>
        <v>16.666666666666668</v>
      </c>
      <c r="S158" s="86">
        <f>+((SUM($G12:S12)*$C158)/12)*BE158</f>
        <v>16.666666666666668</v>
      </c>
      <c r="T158" s="86">
        <f>+((SUM($G12:T12)*$C158)/12)*BF158</f>
        <v>16.666666666666668</v>
      </c>
      <c r="U158" s="86">
        <f>+((SUM($G12:U12)*$C158)/12)*BG158</f>
        <v>16.666666666666668</v>
      </c>
      <c r="V158" s="86">
        <f>+((SUM($G12:V12)*$C158)/12)*BH158</f>
        <v>16.666666666666668</v>
      </c>
      <c r="W158" s="86">
        <f>+((SUM($G12:W12)*$C158)/12)*BI158</f>
        <v>16.666666666666668</v>
      </c>
      <c r="X158" s="86">
        <f>+((SUM($G12:X12)*$C158)/12)*BJ158</f>
        <v>16.666666666666668</v>
      </c>
      <c r="Y158" s="86">
        <f>+((SUM($G12:Y12)*$C158)/12)*BK158</f>
        <v>16.666666666666668</v>
      </c>
      <c r="Z158" s="86">
        <f>+((SUM($G12:Z12)*$C158)/12)*BL158</f>
        <v>16.666666666666668</v>
      </c>
      <c r="AA158" s="86">
        <f>+((SUM($G12:AA12)*$C158)/12)*BM158</f>
        <v>16.666666666666668</v>
      </c>
      <c r="AB158" s="86">
        <f>+((SUM($G12:AB12)*$C158)/12)*BN158</f>
        <v>16.666666666666668</v>
      </c>
      <c r="AC158" s="86">
        <f>+((SUM($G12:AC12)*$C158)/12)*BO158</f>
        <v>16.666666666666668</v>
      </c>
      <c r="AD158" s="86">
        <f>+((SUM($G12:AD12)*$C158)/12)*BP158</f>
        <v>16.666666666666668</v>
      </c>
      <c r="AE158" s="86">
        <f>+((SUM($G12:AE12)*$C158)/12)*BQ158</f>
        <v>16.666666666666668</v>
      </c>
      <c r="AF158" s="86">
        <f>+((SUM($G12:AF12)*$C158)/12)*BR158</f>
        <v>16.666666666666668</v>
      </c>
      <c r="AG158" s="86">
        <f>+((SUM($G12:AG12)*$C158)/12)*BS158</f>
        <v>16.666666666666668</v>
      </c>
      <c r="AH158" s="86">
        <f>+((SUM($G12:AH12)*$C158)/12)*BT158</f>
        <v>16.666666666666668</v>
      </c>
      <c r="AI158" s="86">
        <f>+((SUM($G12:AI12)*$C158)/12)*BU158</f>
        <v>16.666666666666668</v>
      </c>
      <c r="AJ158" s="86">
        <f>+((SUM($G12:AJ12)*$C158)/12)*BV158</f>
        <v>16.666666666666668</v>
      </c>
      <c r="AK158" s="86">
        <f>+((SUM($G12:AK12)*$C158)/12)*BW158</f>
        <v>16.666666666666668</v>
      </c>
      <c r="AL158" s="86">
        <f>+((SUM($G12:AL12)*$C158)/12)*BX158</f>
        <v>16.666666666666668</v>
      </c>
      <c r="AM158" s="86">
        <f>+((SUM($G12:AM12)*$C158)/12)*BY158</f>
        <v>16.666666666666668</v>
      </c>
      <c r="AN158" s="86">
        <f>+((SUM($G12:AN12)*$C158)/12)*BZ158</f>
        <v>16.666666666666668</v>
      </c>
      <c r="AO158" s="86">
        <f>+((SUM($G12:AO12)*$C158)/12)*CA158</f>
        <v>16.666666666666668</v>
      </c>
      <c r="AP158" s="86">
        <f>+((SUM($G12:AP12)*$C158)/12)*CB158</f>
        <v>16.666666666666668</v>
      </c>
      <c r="AT158" s="94">
        <v>1</v>
      </c>
      <c r="AU158" s="94">
        <f t="shared" si="145"/>
        <v>1</v>
      </c>
      <c r="AV158" s="94">
        <f t="shared" si="142"/>
        <v>1</v>
      </c>
      <c r="AW158" s="94">
        <f t="shared" si="142"/>
        <v>1</v>
      </c>
      <c r="AX158" s="94">
        <f t="shared" si="142"/>
        <v>1</v>
      </c>
      <c r="AY158" s="94">
        <f t="shared" si="142"/>
        <v>1</v>
      </c>
      <c r="AZ158" s="94">
        <f t="shared" si="142"/>
        <v>1</v>
      </c>
      <c r="BA158" s="94">
        <f t="shared" si="142"/>
        <v>1</v>
      </c>
      <c r="BB158" s="94">
        <f t="shared" si="142"/>
        <v>1</v>
      </c>
      <c r="BC158" s="94">
        <f t="shared" si="142"/>
        <v>1</v>
      </c>
      <c r="BD158" s="94">
        <f t="shared" si="142"/>
        <v>1</v>
      </c>
      <c r="BE158" s="94">
        <f t="shared" si="142"/>
        <v>1</v>
      </c>
      <c r="BF158" s="94">
        <f t="shared" si="142"/>
        <v>1</v>
      </c>
      <c r="BG158" s="94">
        <f t="shared" si="142"/>
        <v>1</v>
      </c>
      <c r="BH158" s="94">
        <f t="shared" si="142"/>
        <v>1</v>
      </c>
      <c r="BI158" s="94">
        <f t="shared" si="142"/>
        <v>1</v>
      </c>
      <c r="BJ158" s="94">
        <f t="shared" si="142"/>
        <v>1</v>
      </c>
      <c r="BK158" s="94">
        <f t="shared" si="142"/>
        <v>1</v>
      </c>
      <c r="BL158" s="94">
        <f t="shared" si="142"/>
        <v>1</v>
      </c>
      <c r="BM158" s="94">
        <f t="shared" ref="BM158:BM169" si="152">+IF(Z182=0,1,IF(Z182=$AQ12,0,1))</f>
        <v>1</v>
      </c>
      <c r="BN158" s="94">
        <f t="shared" ref="BN158:BN169" si="153">+IF(AA182=0,1,IF(AA182=$AQ12,0,1))</f>
        <v>1</v>
      </c>
      <c r="BO158" s="94">
        <f t="shared" ref="BO158:BO169" si="154">+IF(AB182=0,1,IF(AB182=$AQ12,0,1))</f>
        <v>1</v>
      </c>
      <c r="BP158" s="94">
        <f t="shared" ref="BP158:BP169" si="155">+IF(AC182=0,1,IF(AC182=$AQ12,0,1))</f>
        <v>1</v>
      </c>
      <c r="BQ158" s="94">
        <f t="shared" ref="BQ158:BQ169" si="156">+IF(AD182=0,1,IF(AD182=$AQ12,0,1))</f>
        <v>1</v>
      </c>
      <c r="BR158" s="94">
        <f t="shared" ref="BR158:BR169" si="157">+IF(AE182=0,1,IF(AE182=$AQ12,0,1))</f>
        <v>1</v>
      </c>
      <c r="BS158" s="94">
        <f t="shared" ref="BS158:BS169" si="158">+IF(AF182=0,1,IF(AF182=$AQ12,0,1))</f>
        <v>1</v>
      </c>
      <c r="BT158" s="94">
        <f t="shared" ref="BT158:BT169" si="159">+IF(AG182=0,1,IF(AG182=$AQ12,0,1))</f>
        <v>1</v>
      </c>
      <c r="BU158" s="94">
        <f t="shared" ref="BU158:BU169" si="160">+IF(AH182=0,1,IF(AH182=$AQ12,0,1))</f>
        <v>1</v>
      </c>
      <c r="BV158" s="94">
        <f t="shared" ref="BV158:BV169" si="161">+IF(AI182=0,1,IF(AI182=$AQ12,0,1))</f>
        <v>1</v>
      </c>
      <c r="BW158" s="94">
        <f t="shared" ref="BW158:BW169" si="162">+IF(AJ182=0,1,IF(AJ182=$AQ12,0,1))</f>
        <v>1</v>
      </c>
      <c r="BX158" s="94">
        <f t="shared" ref="BX158:BX169" si="163">+IF(AK182=0,1,IF(AK182=$AQ12,0,1))</f>
        <v>1</v>
      </c>
      <c r="BY158" s="94">
        <f t="shared" ref="BY158:BY169" si="164">+IF(AL182=0,1,IF(AL182=$AQ12,0,1))</f>
        <v>1</v>
      </c>
      <c r="BZ158" s="94">
        <f t="shared" ref="BZ158:BZ169" si="165">+IF(AM182=0,1,IF(AM182=$AQ12,0,1))</f>
        <v>1</v>
      </c>
      <c r="CA158" s="94">
        <f t="shared" ref="CA158:CA169" si="166">+IF(AN182=0,1,IF(AN182=$AQ12,0,1))</f>
        <v>1</v>
      </c>
      <c r="CB158" s="94">
        <f t="shared" ref="CB158:CB169" si="167">+IF(AO182=0,1,IF(AO182=$AQ12,0,1))</f>
        <v>1</v>
      </c>
      <c r="CC158" s="94">
        <f t="shared" ref="CC158:CC169" si="168">+IF(AP182=0,1,IF(AP182=$AQ12,0,1))</f>
        <v>1</v>
      </c>
    </row>
    <row r="159" spans="1:81" x14ac:dyDescent="0.25">
      <c r="A159" t="str">
        <f t="shared" ref="A159:B159" si="169">+A134</f>
        <v/>
      </c>
      <c r="B159" t="str">
        <f t="shared" si="169"/>
        <v>Attrezzature industriali e commerciali</v>
      </c>
      <c r="C159" s="87">
        <v>0.1</v>
      </c>
      <c r="G159" s="86">
        <f t="shared" si="144"/>
        <v>0</v>
      </c>
      <c r="H159" s="86">
        <f>+((SUM($G13:H13)*$C159)/12)*AT159</f>
        <v>0</v>
      </c>
      <c r="I159" s="86">
        <f>+((SUM($G13:I13)*$C159)/12)*AU159</f>
        <v>0</v>
      </c>
      <c r="J159" s="86">
        <f>+((SUM($G13:J13)*$C159)/12)*AV159</f>
        <v>0</v>
      </c>
      <c r="K159" s="86">
        <f>+((SUM($G13:K13)*$C159)/12)*AW159</f>
        <v>0</v>
      </c>
      <c r="L159" s="86">
        <f>+((SUM($G13:L13)*$C159)/12)*AX159</f>
        <v>0</v>
      </c>
      <c r="M159" s="86">
        <f>+((SUM($G13:M13)*$C159)/12)*AY159</f>
        <v>0</v>
      </c>
      <c r="N159" s="86">
        <f>+((SUM($G13:N13)*$C159)/12)*AZ159</f>
        <v>0</v>
      </c>
      <c r="O159" s="86">
        <f>+((SUM($G13:O13)*$C159)/12)*BA159</f>
        <v>0</v>
      </c>
      <c r="P159" s="86">
        <f>+((SUM($G13:P13)*$C159)/12)*BB159</f>
        <v>0</v>
      </c>
      <c r="Q159" s="86">
        <f>+((SUM($G13:Q13)*$C159)/12)*BC159</f>
        <v>0</v>
      </c>
      <c r="R159" s="86">
        <f>+((SUM($G13:R13)*$C159)/12)*BD159</f>
        <v>0</v>
      </c>
      <c r="S159" s="86">
        <f>+((SUM($G13:S13)*$C159)/12)*BE159</f>
        <v>0</v>
      </c>
      <c r="T159" s="86">
        <f>+((SUM($G13:T13)*$C159)/12)*BF159</f>
        <v>0</v>
      </c>
      <c r="U159" s="86">
        <f>+((SUM($G13:U13)*$C159)/12)*BG159</f>
        <v>0</v>
      </c>
      <c r="V159" s="86">
        <f>+((SUM($G13:V13)*$C159)/12)*BH159</f>
        <v>0</v>
      </c>
      <c r="W159" s="86">
        <f>+((SUM($G13:W13)*$C159)/12)*BI159</f>
        <v>0</v>
      </c>
      <c r="X159" s="86">
        <f>+((SUM($G13:X13)*$C159)/12)*BJ159</f>
        <v>0</v>
      </c>
      <c r="Y159" s="86">
        <f>+((SUM($G13:Y13)*$C159)/12)*BK159</f>
        <v>0</v>
      </c>
      <c r="Z159" s="86">
        <f>+((SUM($G13:Z13)*$C159)/12)*BL159</f>
        <v>0</v>
      </c>
      <c r="AA159" s="86">
        <f>+((SUM($G13:AA13)*$C159)/12)*BM159</f>
        <v>0</v>
      </c>
      <c r="AB159" s="86">
        <f>+((SUM($G13:AB13)*$C159)/12)*BN159</f>
        <v>0</v>
      </c>
      <c r="AC159" s="86">
        <f>+((SUM($G13:AC13)*$C159)/12)*BO159</f>
        <v>0</v>
      </c>
      <c r="AD159" s="86">
        <f>+((SUM($G13:AD13)*$C159)/12)*BP159</f>
        <v>0</v>
      </c>
      <c r="AE159" s="86">
        <f>+((SUM($G13:AE13)*$C159)/12)*BQ159</f>
        <v>0</v>
      </c>
      <c r="AF159" s="86">
        <f>+((SUM($G13:AF13)*$C159)/12)*BR159</f>
        <v>0</v>
      </c>
      <c r="AG159" s="86">
        <f>+((SUM($G13:AG13)*$C159)/12)*BS159</f>
        <v>0</v>
      </c>
      <c r="AH159" s="86">
        <f>+((SUM($G13:AH13)*$C159)/12)*BT159</f>
        <v>0</v>
      </c>
      <c r="AI159" s="86">
        <f>+((SUM($G13:AI13)*$C159)/12)*BU159</f>
        <v>0</v>
      </c>
      <c r="AJ159" s="86">
        <f>+((SUM($G13:AJ13)*$C159)/12)*BV159</f>
        <v>0</v>
      </c>
      <c r="AK159" s="86">
        <f>+((SUM($G13:AK13)*$C159)/12)*BW159</f>
        <v>0</v>
      </c>
      <c r="AL159" s="86">
        <f>+((SUM($G13:AL13)*$C159)/12)*BX159</f>
        <v>0</v>
      </c>
      <c r="AM159" s="86">
        <f>+((SUM($G13:AM13)*$C159)/12)*BY159</f>
        <v>0</v>
      </c>
      <c r="AN159" s="86">
        <f>+((SUM($G13:AN13)*$C159)/12)*BZ159</f>
        <v>0</v>
      </c>
      <c r="AO159" s="86">
        <f>+((SUM($G13:AO13)*$C159)/12)*CA159</f>
        <v>0</v>
      </c>
      <c r="AP159" s="86">
        <f>+((SUM($G13:AP13)*$C159)/12)*CB159</f>
        <v>0</v>
      </c>
      <c r="AT159" s="94">
        <v>1</v>
      </c>
      <c r="AU159" s="94">
        <f t="shared" si="145"/>
        <v>1</v>
      </c>
      <c r="AV159" s="94">
        <f t="shared" ref="AV159:AV169" si="170">+IF(I183=0,1,IF(I183=$AQ13,0,1))</f>
        <v>1</v>
      </c>
      <c r="AW159" s="94">
        <f t="shared" ref="AW159:AW169" si="171">+IF(J183=0,1,IF(J183=$AQ13,0,1))</f>
        <v>1</v>
      </c>
      <c r="AX159" s="94">
        <f t="shared" ref="AX159:AX169" si="172">+IF(K183=0,1,IF(K183=$AQ13,0,1))</f>
        <v>1</v>
      </c>
      <c r="AY159" s="94">
        <f t="shared" ref="AY159:AY169" si="173">+IF(L183=0,1,IF(L183=$AQ13,0,1))</f>
        <v>1</v>
      </c>
      <c r="AZ159" s="94">
        <f t="shared" ref="AZ159:AZ169" si="174">+IF(M183=0,1,IF(M183=$AQ13,0,1))</f>
        <v>1</v>
      </c>
      <c r="BA159" s="94">
        <f t="shared" ref="BA159:BA169" si="175">+IF(N183=0,1,IF(N183=$AQ13,0,1))</f>
        <v>1</v>
      </c>
      <c r="BB159" s="94">
        <f t="shared" ref="BB159:BB169" si="176">+IF(O183=0,1,IF(O183=$AQ13,0,1))</f>
        <v>1</v>
      </c>
      <c r="BC159" s="94">
        <f t="shared" ref="BC159:BC169" si="177">+IF(P183=0,1,IF(P183=$AQ13,0,1))</f>
        <v>1</v>
      </c>
      <c r="BD159" s="94">
        <f t="shared" ref="BD159:BD169" si="178">+IF(Q183=0,1,IF(Q183=$AQ13,0,1))</f>
        <v>1</v>
      </c>
      <c r="BE159" s="94">
        <f t="shared" ref="BE159:BE169" si="179">+IF(R183=0,1,IF(R183=$AQ13,0,1))</f>
        <v>1</v>
      </c>
      <c r="BF159" s="94">
        <f t="shared" ref="BF159:BF169" si="180">+IF(S183=0,1,IF(S183=$AQ13,0,1))</f>
        <v>1</v>
      </c>
      <c r="BG159" s="94">
        <f t="shared" ref="BG159:BG169" si="181">+IF(T183=0,1,IF(T183=$AQ13,0,1))</f>
        <v>1</v>
      </c>
      <c r="BH159" s="94">
        <f t="shared" ref="BH159:BH169" si="182">+IF(U183=0,1,IF(U183=$AQ13,0,1))</f>
        <v>1</v>
      </c>
      <c r="BI159" s="94">
        <f t="shared" ref="BI159:BI169" si="183">+IF(V183=0,1,IF(V183=$AQ13,0,1))</f>
        <v>1</v>
      </c>
      <c r="BJ159" s="94">
        <f t="shared" ref="BJ159:BJ169" si="184">+IF(W183=0,1,IF(W183=$AQ13,0,1))</f>
        <v>1</v>
      </c>
      <c r="BK159" s="94">
        <f t="shared" ref="BK159:BK169" si="185">+IF(X183=0,1,IF(X183=$AQ13,0,1))</f>
        <v>1</v>
      </c>
      <c r="BL159" s="94">
        <f t="shared" ref="BL159:BL169" si="186">+IF(Y183=0,1,IF(Y183=$AQ13,0,1))</f>
        <v>1</v>
      </c>
      <c r="BM159" s="94">
        <f t="shared" si="152"/>
        <v>1</v>
      </c>
      <c r="BN159" s="94">
        <f t="shared" si="153"/>
        <v>1</v>
      </c>
      <c r="BO159" s="94">
        <f t="shared" si="154"/>
        <v>1</v>
      </c>
      <c r="BP159" s="94">
        <f t="shared" si="155"/>
        <v>1</v>
      </c>
      <c r="BQ159" s="94">
        <f t="shared" si="156"/>
        <v>1</v>
      </c>
      <c r="BR159" s="94">
        <f t="shared" si="157"/>
        <v>1</v>
      </c>
      <c r="BS159" s="94">
        <f t="shared" si="158"/>
        <v>1</v>
      </c>
      <c r="BT159" s="94">
        <f t="shared" si="159"/>
        <v>1</v>
      </c>
      <c r="BU159" s="94">
        <f t="shared" si="160"/>
        <v>1</v>
      </c>
      <c r="BV159" s="94">
        <f t="shared" si="161"/>
        <v>1</v>
      </c>
      <c r="BW159" s="94">
        <f t="shared" si="162"/>
        <v>1</v>
      </c>
      <c r="BX159" s="94">
        <f t="shared" si="163"/>
        <v>1</v>
      </c>
      <c r="BY159" s="94">
        <f t="shared" si="164"/>
        <v>1</v>
      </c>
      <c r="BZ159" s="94">
        <f t="shared" si="165"/>
        <v>1</v>
      </c>
      <c r="CA159" s="94">
        <f t="shared" si="166"/>
        <v>1</v>
      </c>
      <c r="CB159" s="94">
        <f t="shared" si="167"/>
        <v>1</v>
      </c>
      <c r="CC159" s="94">
        <f t="shared" si="168"/>
        <v>1</v>
      </c>
    </row>
    <row r="160" spans="1:81" x14ac:dyDescent="0.25">
      <c r="A160" t="str">
        <f t="shared" ref="A160:B160" si="187">+A135</f>
        <v/>
      </c>
      <c r="B160" t="str">
        <f t="shared" si="187"/>
        <v>Costi d'impianto e ampliamento</v>
      </c>
      <c r="C160" s="87">
        <v>0.1</v>
      </c>
      <c r="G160" s="86">
        <f t="shared" si="144"/>
        <v>0</v>
      </c>
      <c r="H160" s="86">
        <f>+((SUM($G14:H14)*$C160)/12)*AT160</f>
        <v>0</v>
      </c>
      <c r="I160" s="86">
        <f>+((SUM($G14:I14)*$C160)/12)*AU160</f>
        <v>0</v>
      </c>
      <c r="J160" s="86">
        <f>+((SUM($G14:J14)*$C160)/12)*AV160</f>
        <v>0</v>
      </c>
      <c r="K160" s="86">
        <f>+((SUM($G14:K14)*$C160)/12)*AW160</f>
        <v>0</v>
      </c>
      <c r="L160" s="86">
        <f>+((SUM($G14:L14)*$C160)/12)*AX160</f>
        <v>0</v>
      </c>
      <c r="M160" s="86">
        <f>+((SUM($G14:M14)*$C160)/12)*AY160</f>
        <v>0</v>
      </c>
      <c r="N160" s="86">
        <f>+((SUM($G14:N14)*$C160)/12)*AZ160</f>
        <v>0</v>
      </c>
      <c r="O160" s="86">
        <f>+((SUM($G14:O14)*$C160)/12)*BA160</f>
        <v>0</v>
      </c>
      <c r="P160" s="86">
        <f>+((SUM($G14:P14)*$C160)/12)*BB160</f>
        <v>0</v>
      </c>
      <c r="Q160" s="86">
        <f>+((SUM($G14:Q14)*$C160)/12)*BC160</f>
        <v>0</v>
      </c>
      <c r="R160" s="86">
        <f>+((SUM($G14:R14)*$C160)/12)*BD160</f>
        <v>0</v>
      </c>
      <c r="S160" s="86">
        <f>+((SUM($G14:S14)*$C160)/12)*BE160</f>
        <v>0</v>
      </c>
      <c r="T160" s="86">
        <f>+((SUM($G14:T14)*$C160)/12)*BF160</f>
        <v>0</v>
      </c>
      <c r="U160" s="86">
        <f>+((SUM($G14:U14)*$C160)/12)*BG160</f>
        <v>0</v>
      </c>
      <c r="V160" s="86">
        <f>+((SUM($G14:V14)*$C160)/12)*BH160</f>
        <v>0</v>
      </c>
      <c r="W160" s="86">
        <f>+((SUM($G14:W14)*$C160)/12)*BI160</f>
        <v>0</v>
      </c>
      <c r="X160" s="86">
        <f>+((SUM($G14:X14)*$C160)/12)*BJ160</f>
        <v>0</v>
      </c>
      <c r="Y160" s="86">
        <f>+((SUM($G14:Y14)*$C160)/12)*BK160</f>
        <v>0</v>
      </c>
      <c r="Z160" s="86">
        <f>+((SUM($G14:Z14)*$C160)/12)*BL160</f>
        <v>0</v>
      </c>
      <c r="AA160" s="86">
        <f>+((SUM($G14:AA14)*$C160)/12)*BM160</f>
        <v>0</v>
      </c>
      <c r="AB160" s="86">
        <f>+((SUM($G14:AB14)*$C160)/12)*BN160</f>
        <v>0</v>
      </c>
      <c r="AC160" s="86">
        <f>+((SUM($G14:AC14)*$C160)/12)*BO160</f>
        <v>0</v>
      </c>
      <c r="AD160" s="86">
        <f>+((SUM($G14:AD14)*$C160)/12)*BP160</f>
        <v>0</v>
      </c>
      <c r="AE160" s="86">
        <f>+((SUM($G14:AE14)*$C160)/12)*BQ160</f>
        <v>0</v>
      </c>
      <c r="AF160" s="86">
        <f>+((SUM($G14:AF14)*$C160)/12)*BR160</f>
        <v>0</v>
      </c>
      <c r="AG160" s="86">
        <f>+((SUM($G14:AG14)*$C160)/12)*BS160</f>
        <v>0</v>
      </c>
      <c r="AH160" s="86">
        <f>+((SUM($G14:AH14)*$C160)/12)*BT160</f>
        <v>0</v>
      </c>
      <c r="AI160" s="86">
        <f>+((SUM($G14:AI14)*$C160)/12)*BU160</f>
        <v>0</v>
      </c>
      <c r="AJ160" s="86">
        <f>+((SUM($G14:AJ14)*$C160)/12)*BV160</f>
        <v>0</v>
      </c>
      <c r="AK160" s="86">
        <f>+((SUM($G14:AK14)*$C160)/12)*BW160</f>
        <v>0</v>
      </c>
      <c r="AL160" s="86">
        <f>+((SUM($G14:AL14)*$C160)/12)*BX160</f>
        <v>0</v>
      </c>
      <c r="AM160" s="86">
        <f>+((SUM($G14:AM14)*$C160)/12)*BY160</f>
        <v>0</v>
      </c>
      <c r="AN160" s="86">
        <f>+((SUM($G14:AN14)*$C160)/12)*BZ160</f>
        <v>0</v>
      </c>
      <c r="AO160" s="86">
        <f>+((SUM($G14:AO14)*$C160)/12)*CA160</f>
        <v>0</v>
      </c>
      <c r="AP160" s="86">
        <f>+((SUM($G14:AP14)*$C160)/12)*CB160</f>
        <v>0</v>
      </c>
      <c r="AT160" s="94">
        <v>1</v>
      </c>
      <c r="AU160" s="94">
        <f t="shared" si="145"/>
        <v>1</v>
      </c>
      <c r="AV160" s="94">
        <f t="shared" si="170"/>
        <v>1</v>
      </c>
      <c r="AW160" s="94">
        <f t="shared" si="171"/>
        <v>1</v>
      </c>
      <c r="AX160" s="94">
        <f t="shared" si="172"/>
        <v>1</v>
      </c>
      <c r="AY160" s="94">
        <f t="shared" si="173"/>
        <v>1</v>
      </c>
      <c r="AZ160" s="94">
        <f t="shared" si="174"/>
        <v>1</v>
      </c>
      <c r="BA160" s="94">
        <f t="shared" si="175"/>
        <v>1</v>
      </c>
      <c r="BB160" s="94">
        <f t="shared" si="176"/>
        <v>1</v>
      </c>
      <c r="BC160" s="94">
        <f t="shared" si="177"/>
        <v>1</v>
      </c>
      <c r="BD160" s="94">
        <f t="shared" si="178"/>
        <v>1</v>
      </c>
      <c r="BE160" s="94">
        <f t="shared" si="179"/>
        <v>1</v>
      </c>
      <c r="BF160" s="94">
        <f t="shared" si="180"/>
        <v>1</v>
      </c>
      <c r="BG160" s="94">
        <f t="shared" si="181"/>
        <v>1</v>
      </c>
      <c r="BH160" s="94">
        <f t="shared" si="182"/>
        <v>1</v>
      </c>
      <c r="BI160" s="94">
        <f t="shared" si="183"/>
        <v>1</v>
      </c>
      <c r="BJ160" s="94">
        <f t="shared" si="184"/>
        <v>1</v>
      </c>
      <c r="BK160" s="94">
        <f t="shared" si="185"/>
        <v>1</v>
      </c>
      <c r="BL160" s="94">
        <f t="shared" si="186"/>
        <v>1</v>
      </c>
      <c r="BM160" s="94">
        <f t="shared" si="152"/>
        <v>1</v>
      </c>
      <c r="BN160" s="94">
        <f t="shared" si="153"/>
        <v>1</v>
      </c>
      <c r="BO160" s="94">
        <f t="shared" si="154"/>
        <v>1</v>
      </c>
      <c r="BP160" s="94">
        <f t="shared" si="155"/>
        <v>1</v>
      </c>
      <c r="BQ160" s="94">
        <f t="shared" si="156"/>
        <v>1</v>
      </c>
      <c r="BR160" s="94">
        <f t="shared" si="157"/>
        <v>1</v>
      </c>
      <c r="BS160" s="94">
        <f t="shared" si="158"/>
        <v>1</v>
      </c>
      <c r="BT160" s="94">
        <f t="shared" si="159"/>
        <v>1</v>
      </c>
      <c r="BU160" s="94">
        <f t="shared" si="160"/>
        <v>1</v>
      </c>
      <c r="BV160" s="94">
        <f t="shared" si="161"/>
        <v>1</v>
      </c>
      <c r="BW160" s="94">
        <f t="shared" si="162"/>
        <v>1</v>
      </c>
      <c r="BX160" s="94">
        <f t="shared" si="163"/>
        <v>1</v>
      </c>
      <c r="BY160" s="94">
        <f t="shared" si="164"/>
        <v>1</v>
      </c>
      <c r="BZ160" s="94">
        <f t="shared" si="165"/>
        <v>1</v>
      </c>
      <c r="CA160" s="94">
        <f t="shared" si="166"/>
        <v>1</v>
      </c>
      <c r="CB160" s="94">
        <f t="shared" si="167"/>
        <v>1</v>
      </c>
      <c r="CC160" s="94">
        <f t="shared" si="168"/>
        <v>1</v>
      </c>
    </row>
    <row r="161" spans="1:81" x14ac:dyDescent="0.25">
      <c r="A161" t="str">
        <f t="shared" ref="A161:B161" si="188">+A136</f>
        <v/>
      </c>
      <c r="B161" t="str">
        <f t="shared" si="188"/>
        <v>Ricerca&amp; Sviluppo</v>
      </c>
      <c r="C161" s="87">
        <v>0.1</v>
      </c>
      <c r="G161" s="86">
        <f t="shared" si="144"/>
        <v>0</v>
      </c>
      <c r="H161" s="86">
        <f>+((SUM($G15:H15)*$C161)/12)*AT161</f>
        <v>0</v>
      </c>
      <c r="I161" s="86">
        <f>+((SUM($G15:I15)*$C161)/12)*AU161</f>
        <v>0</v>
      </c>
      <c r="J161" s="86">
        <f>+((SUM($G15:J15)*$C161)/12)*AV161</f>
        <v>0</v>
      </c>
      <c r="K161" s="86">
        <f>+((SUM($G15:K15)*$C161)/12)*AW161</f>
        <v>0</v>
      </c>
      <c r="L161" s="86">
        <f>+((SUM($G15:L15)*$C161)/12)*AX161</f>
        <v>0</v>
      </c>
      <c r="M161" s="86">
        <f>+((SUM($G15:M15)*$C161)/12)*AY161</f>
        <v>0</v>
      </c>
      <c r="N161" s="86">
        <f>+((SUM($G15:N15)*$C161)/12)*AZ161</f>
        <v>0</v>
      </c>
      <c r="O161" s="86">
        <f>+((SUM($G15:O15)*$C161)/12)*BA161</f>
        <v>0</v>
      </c>
      <c r="P161" s="86">
        <f>+((SUM($G15:P15)*$C161)/12)*BB161</f>
        <v>0</v>
      </c>
      <c r="Q161" s="86">
        <f>+((SUM($G15:Q15)*$C161)/12)*BC161</f>
        <v>0</v>
      </c>
      <c r="R161" s="86">
        <f>+((SUM($G15:R15)*$C161)/12)*BD161</f>
        <v>0</v>
      </c>
      <c r="S161" s="86">
        <f>+((SUM($G15:S15)*$C161)/12)*BE161</f>
        <v>0</v>
      </c>
      <c r="T161" s="86">
        <f>+((SUM($G15:T15)*$C161)/12)*BF161</f>
        <v>0</v>
      </c>
      <c r="U161" s="86">
        <f>+((SUM($G15:U15)*$C161)/12)*BG161</f>
        <v>0</v>
      </c>
      <c r="V161" s="86">
        <f>+((SUM($G15:V15)*$C161)/12)*BH161</f>
        <v>0</v>
      </c>
      <c r="W161" s="86">
        <f>+((SUM($G15:W15)*$C161)/12)*BI161</f>
        <v>0</v>
      </c>
      <c r="X161" s="86">
        <f>+((SUM($G15:X15)*$C161)/12)*BJ161</f>
        <v>0</v>
      </c>
      <c r="Y161" s="86">
        <f>+((SUM($G15:Y15)*$C161)/12)*BK161</f>
        <v>0</v>
      </c>
      <c r="Z161" s="86">
        <f>+((SUM($G15:Z15)*$C161)/12)*BL161</f>
        <v>0</v>
      </c>
      <c r="AA161" s="86">
        <f>+((SUM($G15:AA15)*$C161)/12)*BM161</f>
        <v>0</v>
      </c>
      <c r="AB161" s="86">
        <f>+((SUM($G15:AB15)*$C161)/12)*BN161</f>
        <v>0</v>
      </c>
      <c r="AC161" s="86">
        <f>+((SUM($G15:AC15)*$C161)/12)*BO161</f>
        <v>0</v>
      </c>
      <c r="AD161" s="86">
        <f>+((SUM($G15:AD15)*$C161)/12)*BP161</f>
        <v>0</v>
      </c>
      <c r="AE161" s="86">
        <f>+((SUM($G15:AE15)*$C161)/12)*BQ161</f>
        <v>0</v>
      </c>
      <c r="AF161" s="86">
        <f>+((SUM($G15:AF15)*$C161)/12)*BR161</f>
        <v>0</v>
      </c>
      <c r="AG161" s="86">
        <f>+((SUM($G15:AG15)*$C161)/12)*BS161</f>
        <v>0</v>
      </c>
      <c r="AH161" s="86">
        <f>+((SUM($G15:AH15)*$C161)/12)*BT161</f>
        <v>0</v>
      </c>
      <c r="AI161" s="86">
        <f>+((SUM($G15:AI15)*$C161)/12)*BU161</f>
        <v>0</v>
      </c>
      <c r="AJ161" s="86">
        <f>+((SUM($G15:AJ15)*$C161)/12)*BV161</f>
        <v>0</v>
      </c>
      <c r="AK161" s="86">
        <f>+((SUM($G15:AK15)*$C161)/12)*BW161</f>
        <v>0</v>
      </c>
      <c r="AL161" s="86">
        <f>+((SUM($G15:AL15)*$C161)/12)*BX161</f>
        <v>0</v>
      </c>
      <c r="AM161" s="86">
        <f>+((SUM($G15:AM15)*$C161)/12)*BY161</f>
        <v>0</v>
      </c>
      <c r="AN161" s="86">
        <f>+((SUM($G15:AN15)*$C161)/12)*BZ161</f>
        <v>0</v>
      </c>
      <c r="AO161" s="86">
        <f>+((SUM($G15:AO15)*$C161)/12)*CA161</f>
        <v>0</v>
      </c>
      <c r="AP161" s="86">
        <f>+((SUM($G15:AP15)*$C161)/12)*CB161</f>
        <v>0</v>
      </c>
      <c r="AT161" s="94">
        <v>1</v>
      </c>
      <c r="AU161" s="94">
        <f t="shared" si="145"/>
        <v>1</v>
      </c>
      <c r="AV161" s="94">
        <f t="shared" si="170"/>
        <v>1</v>
      </c>
      <c r="AW161" s="94">
        <f t="shared" si="171"/>
        <v>1</v>
      </c>
      <c r="AX161" s="94">
        <f t="shared" si="172"/>
        <v>1</v>
      </c>
      <c r="AY161" s="94">
        <f t="shared" si="173"/>
        <v>1</v>
      </c>
      <c r="AZ161" s="94">
        <f t="shared" si="174"/>
        <v>1</v>
      </c>
      <c r="BA161" s="94">
        <f t="shared" si="175"/>
        <v>1</v>
      </c>
      <c r="BB161" s="94">
        <f t="shared" si="176"/>
        <v>1</v>
      </c>
      <c r="BC161" s="94">
        <f t="shared" si="177"/>
        <v>1</v>
      </c>
      <c r="BD161" s="94">
        <f t="shared" si="178"/>
        <v>1</v>
      </c>
      <c r="BE161" s="94">
        <f t="shared" si="179"/>
        <v>1</v>
      </c>
      <c r="BF161" s="94">
        <f t="shared" si="180"/>
        <v>1</v>
      </c>
      <c r="BG161" s="94">
        <f t="shared" si="181"/>
        <v>1</v>
      </c>
      <c r="BH161" s="94">
        <f t="shared" si="182"/>
        <v>1</v>
      </c>
      <c r="BI161" s="94">
        <f t="shared" si="183"/>
        <v>1</v>
      </c>
      <c r="BJ161" s="94">
        <f t="shared" si="184"/>
        <v>1</v>
      </c>
      <c r="BK161" s="94">
        <f t="shared" si="185"/>
        <v>1</v>
      </c>
      <c r="BL161" s="94">
        <f t="shared" si="186"/>
        <v>1</v>
      </c>
      <c r="BM161" s="94">
        <f t="shared" si="152"/>
        <v>1</v>
      </c>
      <c r="BN161" s="94">
        <f t="shared" si="153"/>
        <v>1</v>
      </c>
      <c r="BO161" s="94">
        <f t="shared" si="154"/>
        <v>1</v>
      </c>
      <c r="BP161" s="94">
        <f t="shared" si="155"/>
        <v>1</v>
      </c>
      <c r="BQ161" s="94">
        <f t="shared" si="156"/>
        <v>1</v>
      </c>
      <c r="BR161" s="94">
        <f t="shared" si="157"/>
        <v>1</v>
      </c>
      <c r="BS161" s="94">
        <f t="shared" si="158"/>
        <v>1</v>
      </c>
      <c r="BT161" s="94">
        <f t="shared" si="159"/>
        <v>1</v>
      </c>
      <c r="BU161" s="94">
        <f t="shared" si="160"/>
        <v>1</v>
      </c>
      <c r="BV161" s="94">
        <f t="shared" si="161"/>
        <v>1</v>
      </c>
      <c r="BW161" s="94">
        <f t="shared" si="162"/>
        <v>1</v>
      </c>
      <c r="BX161" s="94">
        <f t="shared" si="163"/>
        <v>1</v>
      </c>
      <c r="BY161" s="94">
        <f t="shared" si="164"/>
        <v>1</v>
      </c>
      <c r="BZ161" s="94">
        <f t="shared" si="165"/>
        <v>1</v>
      </c>
      <c r="CA161" s="94">
        <f t="shared" si="166"/>
        <v>1</v>
      </c>
      <c r="CB161" s="94">
        <f t="shared" si="167"/>
        <v>1</v>
      </c>
      <c r="CC161" s="94">
        <f t="shared" si="168"/>
        <v>1</v>
      </c>
    </row>
    <row r="162" spans="1:81" x14ac:dyDescent="0.25">
      <c r="A162" t="str">
        <f t="shared" ref="A162:B162" si="189">+A137</f>
        <v/>
      </c>
      <c r="B162" t="str">
        <f t="shared" si="189"/>
        <v>Altre immobilizzazioni immateriali</v>
      </c>
      <c r="C162" s="87">
        <v>0.1</v>
      </c>
      <c r="G162" s="86">
        <f t="shared" si="144"/>
        <v>0</v>
      </c>
      <c r="H162" s="86">
        <f>+((SUM($G16:H16)*$C162)/12)*AT162</f>
        <v>0</v>
      </c>
      <c r="I162" s="86">
        <f>+((SUM($G16:I16)*$C162)/12)*AU162</f>
        <v>0</v>
      </c>
      <c r="J162" s="86">
        <f>+((SUM($G16:J16)*$C162)/12)*AV162</f>
        <v>0</v>
      </c>
      <c r="K162" s="86">
        <f>+((SUM($G16:K16)*$C162)/12)*AW162</f>
        <v>0</v>
      </c>
      <c r="L162" s="86">
        <f>+((SUM($G16:L16)*$C162)/12)*AX162</f>
        <v>0</v>
      </c>
      <c r="M162" s="86">
        <f>+((SUM($G16:M16)*$C162)/12)*AY162</f>
        <v>0</v>
      </c>
      <c r="N162" s="86">
        <f>+((SUM($G16:N16)*$C162)/12)*AZ162</f>
        <v>0</v>
      </c>
      <c r="O162" s="86">
        <f>+((SUM($G16:O16)*$C162)/12)*BA162</f>
        <v>0</v>
      </c>
      <c r="P162" s="86">
        <f>+((SUM($G16:P16)*$C162)/12)*BB162</f>
        <v>0</v>
      </c>
      <c r="Q162" s="86">
        <f>+((SUM($G16:Q16)*$C162)/12)*BC162</f>
        <v>0</v>
      </c>
      <c r="R162" s="86">
        <f>+((SUM($G16:R16)*$C162)/12)*BD162</f>
        <v>0</v>
      </c>
      <c r="S162" s="86">
        <f>+((SUM($G16:S16)*$C162)/12)*BE162</f>
        <v>0</v>
      </c>
      <c r="T162" s="86">
        <f>+((SUM($G16:T16)*$C162)/12)*BF162</f>
        <v>0</v>
      </c>
      <c r="U162" s="86">
        <f>+((SUM($G16:U16)*$C162)/12)*BG162</f>
        <v>0</v>
      </c>
      <c r="V162" s="86">
        <f>+((SUM($G16:V16)*$C162)/12)*BH162</f>
        <v>0</v>
      </c>
      <c r="W162" s="86">
        <f>+((SUM($G16:W16)*$C162)/12)*BI162</f>
        <v>0</v>
      </c>
      <c r="X162" s="86">
        <f>+((SUM($G16:X16)*$C162)/12)*BJ162</f>
        <v>0</v>
      </c>
      <c r="Y162" s="86">
        <f>+((SUM($G16:Y16)*$C162)/12)*BK162</f>
        <v>0</v>
      </c>
      <c r="Z162" s="86">
        <f>+((SUM($G16:Z16)*$C162)/12)*BL162</f>
        <v>0</v>
      </c>
      <c r="AA162" s="86">
        <f>+((SUM($G16:AA16)*$C162)/12)*BM162</f>
        <v>0</v>
      </c>
      <c r="AB162" s="86">
        <f>+((SUM($G16:AB16)*$C162)/12)*BN162</f>
        <v>0</v>
      </c>
      <c r="AC162" s="86">
        <f>+((SUM($G16:AC16)*$C162)/12)*BO162</f>
        <v>0</v>
      </c>
      <c r="AD162" s="86">
        <f>+((SUM($G16:AD16)*$C162)/12)*BP162</f>
        <v>0</v>
      </c>
      <c r="AE162" s="86">
        <f>+((SUM($G16:AE16)*$C162)/12)*BQ162</f>
        <v>0</v>
      </c>
      <c r="AF162" s="86">
        <f>+((SUM($G16:AF16)*$C162)/12)*BR162</f>
        <v>0</v>
      </c>
      <c r="AG162" s="86">
        <f>+((SUM($G16:AG16)*$C162)/12)*BS162</f>
        <v>0</v>
      </c>
      <c r="AH162" s="86">
        <f>+((SUM($G16:AH16)*$C162)/12)*BT162</f>
        <v>0</v>
      </c>
      <c r="AI162" s="86">
        <f>+((SUM($G16:AI16)*$C162)/12)*BU162</f>
        <v>0</v>
      </c>
      <c r="AJ162" s="86">
        <f>+((SUM($G16:AJ16)*$C162)/12)*BV162</f>
        <v>0</v>
      </c>
      <c r="AK162" s="86">
        <f>+((SUM($G16:AK16)*$C162)/12)*BW162</f>
        <v>0</v>
      </c>
      <c r="AL162" s="86">
        <f>+((SUM($G16:AL16)*$C162)/12)*BX162</f>
        <v>0</v>
      </c>
      <c r="AM162" s="86">
        <f>+((SUM($G16:AM16)*$C162)/12)*BY162</f>
        <v>0</v>
      </c>
      <c r="AN162" s="86">
        <f>+((SUM($G16:AN16)*$C162)/12)*BZ162</f>
        <v>0</v>
      </c>
      <c r="AO162" s="86">
        <f>+((SUM($G16:AO16)*$C162)/12)*CA162</f>
        <v>0</v>
      </c>
      <c r="AP162" s="86">
        <f>+((SUM($G16:AP16)*$C162)/12)*CB162</f>
        <v>0</v>
      </c>
      <c r="AT162" s="94">
        <v>1</v>
      </c>
      <c r="AU162" s="94">
        <f t="shared" si="145"/>
        <v>1</v>
      </c>
      <c r="AV162" s="94">
        <f t="shared" si="170"/>
        <v>1</v>
      </c>
      <c r="AW162" s="94">
        <f t="shared" si="171"/>
        <v>1</v>
      </c>
      <c r="AX162" s="94">
        <f t="shared" si="172"/>
        <v>1</v>
      </c>
      <c r="AY162" s="94">
        <f t="shared" si="173"/>
        <v>1</v>
      </c>
      <c r="AZ162" s="94">
        <f t="shared" si="174"/>
        <v>1</v>
      </c>
      <c r="BA162" s="94">
        <f t="shared" si="175"/>
        <v>1</v>
      </c>
      <c r="BB162" s="94">
        <f t="shared" si="176"/>
        <v>1</v>
      </c>
      <c r="BC162" s="94">
        <f t="shared" si="177"/>
        <v>1</v>
      </c>
      <c r="BD162" s="94">
        <f t="shared" si="178"/>
        <v>1</v>
      </c>
      <c r="BE162" s="94">
        <f t="shared" si="179"/>
        <v>1</v>
      </c>
      <c r="BF162" s="94">
        <f t="shared" si="180"/>
        <v>1</v>
      </c>
      <c r="BG162" s="94">
        <f t="shared" si="181"/>
        <v>1</v>
      </c>
      <c r="BH162" s="94">
        <f t="shared" si="182"/>
        <v>1</v>
      </c>
      <c r="BI162" s="94">
        <f t="shared" si="183"/>
        <v>1</v>
      </c>
      <c r="BJ162" s="94">
        <f t="shared" si="184"/>
        <v>1</v>
      </c>
      <c r="BK162" s="94">
        <f t="shared" si="185"/>
        <v>1</v>
      </c>
      <c r="BL162" s="94">
        <f t="shared" si="186"/>
        <v>1</v>
      </c>
      <c r="BM162" s="94">
        <f t="shared" si="152"/>
        <v>1</v>
      </c>
      <c r="BN162" s="94">
        <f t="shared" si="153"/>
        <v>1</v>
      </c>
      <c r="BO162" s="94">
        <f t="shared" si="154"/>
        <v>1</v>
      </c>
      <c r="BP162" s="94">
        <f t="shared" si="155"/>
        <v>1</v>
      </c>
      <c r="BQ162" s="94">
        <f t="shared" si="156"/>
        <v>1</v>
      </c>
      <c r="BR162" s="94">
        <f t="shared" si="157"/>
        <v>1</v>
      </c>
      <c r="BS162" s="94">
        <f t="shared" si="158"/>
        <v>1</v>
      </c>
      <c r="BT162" s="94">
        <f t="shared" si="159"/>
        <v>1</v>
      </c>
      <c r="BU162" s="94">
        <f t="shared" si="160"/>
        <v>1</v>
      </c>
      <c r="BV162" s="94">
        <f t="shared" si="161"/>
        <v>1</v>
      </c>
      <c r="BW162" s="94">
        <f t="shared" si="162"/>
        <v>1</v>
      </c>
      <c r="BX162" s="94">
        <f t="shared" si="163"/>
        <v>1</v>
      </c>
      <c r="BY162" s="94">
        <f t="shared" si="164"/>
        <v>1</v>
      </c>
      <c r="BZ162" s="94">
        <f t="shared" si="165"/>
        <v>1</v>
      </c>
      <c r="CA162" s="94">
        <f t="shared" si="166"/>
        <v>1</v>
      </c>
      <c r="CB162" s="94">
        <f t="shared" si="167"/>
        <v>1</v>
      </c>
      <c r="CC162" s="94">
        <f t="shared" si="168"/>
        <v>1</v>
      </c>
    </row>
    <row r="163" spans="1:81" x14ac:dyDescent="0.25">
      <c r="A163" t="str">
        <f t="shared" ref="A163:B163" si="190">+A138</f>
        <v/>
      </c>
      <c r="B163" t="str">
        <f t="shared" si="190"/>
        <v>Fabbricati</v>
      </c>
      <c r="C163" s="87">
        <v>0.1</v>
      </c>
      <c r="G163" s="86">
        <f t="shared" si="144"/>
        <v>0</v>
      </c>
      <c r="H163" s="86">
        <f>+((SUM($G17:H17)*$C163)/12)*AT163</f>
        <v>0</v>
      </c>
      <c r="I163" s="86">
        <f>+((SUM($G17:I17)*$C163)/12)*AU163</f>
        <v>0</v>
      </c>
      <c r="J163" s="86">
        <f>+((SUM($G17:J17)*$C163)/12)*AV163</f>
        <v>0</v>
      </c>
      <c r="K163" s="86">
        <f>+((SUM($G17:K17)*$C163)/12)*AW163</f>
        <v>0</v>
      </c>
      <c r="L163" s="86">
        <f>+((SUM($G17:L17)*$C163)/12)*AX163</f>
        <v>0</v>
      </c>
      <c r="M163" s="86">
        <f>+((SUM($G17:M17)*$C163)/12)*AY163</f>
        <v>0</v>
      </c>
      <c r="N163" s="86">
        <f>+((SUM($G17:N17)*$C163)/12)*AZ163</f>
        <v>0</v>
      </c>
      <c r="O163" s="86">
        <f>+((SUM($G17:O17)*$C163)/12)*BA163</f>
        <v>0</v>
      </c>
      <c r="P163" s="86">
        <f>+((SUM($G17:P17)*$C163)/12)*BB163</f>
        <v>0</v>
      </c>
      <c r="Q163" s="86">
        <f>+((SUM($G17:Q17)*$C163)/12)*BC163</f>
        <v>0</v>
      </c>
      <c r="R163" s="86">
        <f>+((SUM($G17:R17)*$C163)/12)*BD163</f>
        <v>0</v>
      </c>
      <c r="S163" s="86">
        <f>+((SUM($G17:S17)*$C163)/12)*BE163</f>
        <v>0</v>
      </c>
      <c r="T163" s="86">
        <f>+((SUM($G17:T17)*$C163)/12)*BF163</f>
        <v>0</v>
      </c>
      <c r="U163" s="86">
        <f>+((SUM($G17:U17)*$C163)/12)*BG163</f>
        <v>0</v>
      </c>
      <c r="V163" s="86">
        <f>+((SUM($G17:V17)*$C163)/12)*BH163</f>
        <v>0</v>
      </c>
      <c r="W163" s="86">
        <f>+((SUM($G17:W17)*$C163)/12)*BI163</f>
        <v>0</v>
      </c>
      <c r="X163" s="86">
        <f>+((SUM($G17:X17)*$C163)/12)*BJ163</f>
        <v>0</v>
      </c>
      <c r="Y163" s="86">
        <f>+((SUM($G17:Y17)*$C163)/12)*BK163</f>
        <v>0</v>
      </c>
      <c r="Z163" s="86">
        <f>+((SUM($G17:Z17)*$C163)/12)*BL163</f>
        <v>0</v>
      </c>
      <c r="AA163" s="86">
        <f>+((SUM($G17:AA17)*$C163)/12)*BM163</f>
        <v>0</v>
      </c>
      <c r="AB163" s="86">
        <f>+((SUM($G17:AB17)*$C163)/12)*BN163</f>
        <v>0</v>
      </c>
      <c r="AC163" s="86">
        <f>+((SUM($G17:AC17)*$C163)/12)*BO163</f>
        <v>0</v>
      </c>
      <c r="AD163" s="86">
        <f>+((SUM($G17:AD17)*$C163)/12)*BP163</f>
        <v>0</v>
      </c>
      <c r="AE163" s="86">
        <f>+((SUM($G17:AE17)*$C163)/12)*BQ163</f>
        <v>0</v>
      </c>
      <c r="AF163" s="86">
        <f>+((SUM($G17:AF17)*$C163)/12)*BR163</f>
        <v>0</v>
      </c>
      <c r="AG163" s="86">
        <f>+((SUM($G17:AG17)*$C163)/12)*BS163</f>
        <v>0</v>
      </c>
      <c r="AH163" s="86">
        <f>+((SUM($G17:AH17)*$C163)/12)*BT163</f>
        <v>0</v>
      </c>
      <c r="AI163" s="86">
        <f>+((SUM($G17:AI17)*$C163)/12)*BU163</f>
        <v>0</v>
      </c>
      <c r="AJ163" s="86">
        <f>+((SUM($G17:AJ17)*$C163)/12)*BV163</f>
        <v>0</v>
      </c>
      <c r="AK163" s="86">
        <f>+((SUM($G17:AK17)*$C163)/12)*BW163</f>
        <v>0</v>
      </c>
      <c r="AL163" s="86">
        <f>+((SUM($G17:AL17)*$C163)/12)*BX163</f>
        <v>0</v>
      </c>
      <c r="AM163" s="86">
        <f>+((SUM($G17:AM17)*$C163)/12)*BY163</f>
        <v>0</v>
      </c>
      <c r="AN163" s="86">
        <f>+((SUM($G17:AN17)*$C163)/12)*BZ163</f>
        <v>0</v>
      </c>
      <c r="AO163" s="86">
        <f>+((SUM($G17:AO17)*$C163)/12)*CA163</f>
        <v>0</v>
      </c>
      <c r="AP163" s="86">
        <f>+((SUM($G17:AP17)*$C163)/12)*CB163</f>
        <v>0</v>
      </c>
      <c r="AT163" s="94">
        <v>1</v>
      </c>
      <c r="AU163" s="94">
        <f t="shared" si="145"/>
        <v>1</v>
      </c>
      <c r="AV163" s="94">
        <f t="shared" si="170"/>
        <v>1</v>
      </c>
      <c r="AW163" s="94">
        <f t="shared" si="171"/>
        <v>1</v>
      </c>
      <c r="AX163" s="94">
        <f t="shared" si="172"/>
        <v>1</v>
      </c>
      <c r="AY163" s="94">
        <f t="shared" si="173"/>
        <v>1</v>
      </c>
      <c r="AZ163" s="94">
        <f t="shared" si="174"/>
        <v>1</v>
      </c>
      <c r="BA163" s="94">
        <f t="shared" si="175"/>
        <v>1</v>
      </c>
      <c r="BB163" s="94">
        <f t="shared" si="176"/>
        <v>1</v>
      </c>
      <c r="BC163" s="94">
        <f t="shared" si="177"/>
        <v>1</v>
      </c>
      <c r="BD163" s="94">
        <f t="shared" si="178"/>
        <v>1</v>
      </c>
      <c r="BE163" s="94">
        <f t="shared" si="179"/>
        <v>1</v>
      </c>
      <c r="BF163" s="94">
        <f t="shared" si="180"/>
        <v>1</v>
      </c>
      <c r="BG163" s="94">
        <f t="shared" si="181"/>
        <v>1</v>
      </c>
      <c r="BH163" s="94">
        <f t="shared" si="182"/>
        <v>1</v>
      </c>
      <c r="BI163" s="94">
        <f t="shared" si="183"/>
        <v>1</v>
      </c>
      <c r="BJ163" s="94">
        <f t="shared" si="184"/>
        <v>1</v>
      </c>
      <c r="BK163" s="94">
        <f t="shared" si="185"/>
        <v>1</v>
      </c>
      <c r="BL163" s="94">
        <f t="shared" si="186"/>
        <v>1</v>
      </c>
      <c r="BM163" s="94">
        <f t="shared" si="152"/>
        <v>1</v>
      </c>
      <c r="BN163" s="94">
        <f t="shared" si="153"/>
        <v>1</v>
      </c>
      <c r="BO163" s="94">
        <f t="shared" si="154"/>
        <v>1</v>
      </c>
      <c r="BP163" s="94">
        <f t="shared" si="155"/>
        <v>1</v>
      </c>
      <c r="BQ163" s="94">
        <f t="shared" si="156"/>
        <v>1</v>
      </c>
      <c r="BR163" s="94">
        <f t="shared" si="157"/>
        <v>1</v>
      </c>
      <c r="BS163" s="94">
        <f t="shared" si="158"/>
        <v>1</v>
      </c>
      <c r="BT163" s="94">
        <f t="shared" si="159"/>
        <v>1</v>
      </c>
      <c r="BU163" s="94">
        <f t="shared" si="160"/>
        <v>1</v>
      </c>
      <c r="BV163" s="94">
        <f t="shared" si="161"/>
        <v>1</v>
      </c>
      <c r="BW163" s="94">
        <f t="shared" si="162"/>
        <v>1</v>
      </c>
      <c r="BX163" s="94">
        <f t="shared" si="163"/>
        <v>1</v>
      </c>
      <c r="BY163" s="94">
        <f t="shared" si="164"/>
        <v>1</v>
      </c>
      <c r="BZ163" s="94">
        <f t="shared" si="165"/>
        <v>1</v>
      </c>
      <c r="CA163" s="94">
        <f t="shared" si="166"/>
        <v>1</v>
      </c>
      <c r="CB163" s="94">
        <f t="shared" si="167"/>
        <v>1</v>
      </c>
      <c r="CC163" s="94">
        <f t="shared" si="168"/>
        <v>1</v>
      </c>
    </row>
    <row r="164" spans="1:81" x14ac:dyDescent="0.25">
      <c r="A164" t="str">
        <f t="shared" ref="A164:B164" si="191">+A139</f>
        <v/>
      </c>
      <c r="B164" t="str">
        <f t="shared" si="191"/>
        <v>Fabbricati</v>
      </c>
      <c r="C164" s="87">
        <v>0.1</v>
      </c>
      <c r="G164" s="86">
        <f t="shared" si="144"/>
        <v>0</v>
      </c>
      <c r="H164" s="86">
        <f>+((SUM($G18:H18)*$C164)/12)*AT164</f>
        <v>0</v>
      </c>
      <c r="I164" s="86">
        <f>+((SUM($G18:I18)*$C164)/12)*AU164</f>
        <v>0</v>
      </c>
      <c r="J164" s="86">
        <f>+((SUM($G18:J18)*$C164)/12)*AV164</f>
        <v>0</v>
      </c>
      <c r="K164" s="86">
        <f>+((SUM($G18:K18)*$C164)/12)*AW164</f>
        <v>0</v>
      </c>
      <c r="L164" s="86">
        <f>+((SUM($G18:L18)*$C164)/12)*AX164</f>
        <v>0</v>
      </c>
      <c r="M164" s="86">
        <f>+((SUM($G18:M18)*$C164)/12)*AY164</f>
        <v>0</v>
      </c>
      <c r="N164" s="86">
        <f>+((SUM($G18:N18)*$C164)/12)*AZ164</f>
        <v>0</v>
      </c>
      <c r="O164" s="86">
        <f>+((SUM($G18:O18)*$C164)/12)*BA164</f>
        <v>0</v>
      </c>
      <c r="P164" s="86">
        <f>+((SUM($G18:P18)*$C164)/12)*BB164</f>
        <v>0</v>
      </c>
      <c r="Q164" s="86">
        <f>+((SUM($G18:Q18)*$C164)/12)*BC164</f>
        <v>0</v>
      </c>
      <c r="R164" s="86">
        <f>+((SUM($G18:R18)*$C164)/12)*BD164</f>
        <v>0</v>
      </c>
      <c r="S164" s="86">
        <f>+((SUM($G18:S18)*$C164)/12)*BE164</f>
        <v>0</v>
      </c>
      <c r="T164" s="86">
        <f>+((SUM($G18:T18)*$C164)/12)*BF164</f>
        <v>0</v>
      </c>
      <c r="U164" s="86">
        <f>+((SUM($G18:U18)*$C164)/12)*BG164</f>
        <v>0</v>
      </c>
      <c r="V164" s="86">
        <f>+((SUM($G18:V18)*$C164)/12)*BH164</f>
        <v>0</v>
      </c>
      <c r="W164" s="86">
        <f>+((SUM($G18:W18)*$C164)/12)*BI164</f>
        <v>0</v>
      </c>
      <c r="X164" s="86">
        <f>+((SUM($G18:X18)*$C164)/12)*BJ164</f>
        <v>0</v>
      </c>
      <c r="Y164" s="86">
        <f>+((SUM($G18:Y18)*$C164)/12)*BK164</f>
        <v>0</v>
      </c>
      <c r="Z164" s="86">
        <f>+((SUM($G18:Z18)*$C164)/12)*BL164</f>
        <v>0</v>
      </c>
      <c r="AA164" s="86">
        <f>+((SUM($G18:AA18)*$C164)/12)*BM164</f>
        <v>0</v>
      </c>
      <c r="AB164" s="86">
        <f>+((SUM($G18:AB18)*$C164)/12)*BN164</f>
        <v>0</v>
      </c>
      <c r="AC164" s="86">
        <f>+((SUM($G18:AC18)*$C164)/12)*BO164</f>
        <v>0</v>
      </c>
      <c r="AD164" s="86">
        <f>+((SUM($G18:AD18)*$C164)/12)*BP164</f>
        <v>0</v>
      </c>
      <c r="AE164" s="86">
        <f>+((SUM($G18:AE18)*$C164)/12)*BQ164</f>
        <v>0</v>
      </c>
      <c r="AF164" s="86">
        <f>+((SUM($G18:AF18)*$C164)/12)*BR164</f>
        <v>0</v>
      </c>
      <c r="AG164" s="86">
        <f>+((SUM($G18:AG18)*$C164)/12)*BS164</f>
        <v>0</v>
      </c>
      <c r="AH164" s="86">
        <f>+((SUM($G18:AH18)*$C164)/12)*BT164</f>
        <v>0</v>
      </c>
      <c r="AI164" s="86">
        <f>+((SUM($G18:AI18)*$C164)/12)*BU164</f>
        <v>0</v>
      </c>
      <c r="AJ164" s="86">
        <f>+((SUM($G18:AJ18)*$C164)/12)*BV164</f>
        <v>0</v>
      </c>
      <c r="AK164" s="86">
        <f>+((SUM($G18:AK18)*$C164)/12)*BW164</f>
        <v>0</v>
      </c>
      <c r="AL164" s="86">
        <f>+((SUM($G18:AL18)*$C164)/12)*BX164</f>
        <v>0</v>
      </c>
      <c r="AM164" s="86">
        <f>+((SUM($G18:AM18)*$C164)/12)*BY164</f>
        <v>0</v>
      </c>
      <c r="AN164" s="86">
        <f>+((SUM($G18:AN18)*$C164)/12)*BZ164</f>
        <v>0</v>
      </c>
      <c r="AO164" s="86">
        <f>+((SUM($G18:AO18)*$C164)/12)*CA164</f>
        <v>0</v>
      </c>
      <c r="AP164" s="86">
        <f>+((SUM($G18:AP18)*$C164)/12)*CB164</f>
        <v>0</v>
      </c>
      <c r="AT164" s="94">
        <v>1</v>
      </c>
      <c r="AU164" s="94">
        <f t="shared" si="145"/>
        <v>1</v>
      </c>
      <c r="AV164" s="94">
        <f t="shared" si="170"/>
        <v>1</v>
      </c>
      <c r="AW164" s="94">
        <f t="shared" si="171"/>
        <v>1</v>
      </c>
      <c r="AX164" s="94">
        <f t="shared" si="172"/>
        <v>1</v>
      </c>
      <c r="AY164" s="94">
        <f t="shared" si="173"/>
        <v>1</v>
      </c>
      <c r="AZ164" s="94">
        <f t="shared" si="174"/>
        <v>1</v>
      </c>
      <c r="BA164" s="94">
        <f t="shared" si="175"/>
        <v>1</v>
      </c>
      <c r="BB164" s="94">
        <f t="shared" si="176"/>
        <v>1</v>
      </c>
      <c r="BC164" s="94">
        <f t="shared" si="177"/>
        <v>1</v>
      </c>
      <c r="BD164" s="94">
        <f t="shared" si="178"/>
        <v>1</v>
      </c>
      <c r="BE164" s="94">
        <f t="shared" si="179"/>
        <v>1</v>
      </c>
      <c r="BF164" s="94">
        <f t="shared" si="180"/>
        <v>1</v>
      </c>
      <c r="BG164" s="94">
        <f t="shared" si="181"/>
        <v>1</v>
      </c>
      <c r="BH164" s="94">
        <f t="shared" si="182"/>
        <v>1</v>
      </c>
      <c r="BI164" s="94">
        <f t="shared" si="183"/>
        <v>1</v>
      </c>
      <c r="BJ164" s="94">
        <f t="shared" si="184"/>
        <v>1</v>
      </c>
      <c r="BK164" s="94">
        <f t="shared" si="185"/>
        <v>1</v>
      </c>
      <c r="BL164" s="94">
        <f t="shared" si="186"/>
        <v>1</v>
      </c>
      <c r="BM164" s="94">
        <f t="shared" si="152"/>
        <v>1</v>
      </c>
      <c r="BN164" s="94">
        <f t="shared" si="153"/>
        <v>1</v>
      </c>
      <c r="BO164" s="94">
        <f t="shared" si="154"/>
        <v>1</v>
      </c>
      <c r="BP164" s="94">
        <f t="shared" si="155"/>
        <v>1</v>
      </c>
      <c r="BQ164" s="94">
        <f t="shared" si="156"/>
        <v>1</v>
      </c>
      <c r="BR164" s="94">
        <f t="shared" si="157"/>
        <v>1</v>
      </c>
      <c r="BS164" s="94">
        <f t="shared" si="158"/>
        <v>1</v>
      </c>
      <c r="BT164" s="94">
        <f t="shared" si="159"/>
        <v>1</v>
      </c>
      <c r="BU164" s="94">
        <f t="shared" si="160"/>
        <v>1</v>
      </c>
      <c r="BV164" s="94">
        <f t="shared" si="161"/>
        <v>1</v>
      </c>
      <c r="BW164" s="94">
        <f t="shared" si="162"/>
        <v>1</v>
      </c>
      <c r="BX164" s="94">
        <f t="shared" si="163"/>
        <v>1</v>
      </c>
      <c r="BY164" s="94">
        <f t="shared" si="164"/>
        <v>1</v>
      </c>
      <c r="BZ164" s="94">
        <f t="shared" si="165"/>
        <v>1</v>
      </c>
      <c r="CA164" s="94">
        <f t="shared" si="166"/>
        <v>1</v>
      </c>
      <c r="CB164" s="94">
        <f t="shared" si="167"/>
        <v>1</v>
      </c>
      <c r="CC164" s="94">
        <f t="shared" si="168"/>
        <v>1</v>
      </c>
    </row>
    <row r="165" spans="1:81" x14ac:dyDescent="0.25">
      <c r="A165" t="str">
        <f t="shared" ref="A165:B165" si="192">+A140</f>
        <v/>
      </c>
      <c r="B165" t="str">
        <f t="shared" si="192"/>
        <v>Fabbricati</v>
      </c>
      <c r="C165" s="87">
        <v>0.1</v>
      </c>
      <c r="G165" s="86">
        <f t="shared" si="144"/>
        <v>0</v>
      </c>
      <c r="H165" s="86">
        <f>+((SUM($G19:H19)*$C165)/12)*AT165</f>
        <v>0</v>
      </c>
      <c r="I165" s="86">
        <f>+((SUM($G19:I19)*$C165)/12)*AU165</f>
        <v>0</v>
      </c>
      <c r="J165" s="86">
        <f>+((SUM($G19:J19)*$C165)/12)*AV165</f>
        <v>0</v>
      </c>
      <c r="K165" s="86">
        <f>+((SUM($G19:K19)*$C165)/12)*AW165</f>
        <v>0</v>
      </c>
      <c r="L165" s="86">
        <f>+((SUM($G19:L19)*$C165)/12)*AX165</f>
        <v>0</v>
      </c>
      <c r="M165" s="86">
        <f>+((SUM($G19:M19)*$C165)/12)*AY165</f>
        <v>0</v>
      </c>
      <c r="N165" s="86">
        <f>+((SUM($G19:N19)*$C165)/12)*AZ165</f>
        <v>0</v>
      </c>
      <c r="O165" s="86">
        <f>+((SUM($G19:O19)*$C165)/12)*BA165</f>
        <v>0</v>
      </c>
      <c r="P165" s="86">
        <f>+((SUM($G19:P19)*$C165)/12)*BB165</f>
        <v>0</v>
      </c>
      <c r="Q165" s="86">
        <f>+((SUM($G19:Q19)*$C165)/12)*BC165</f>
        <v>0</v>
      </c>
      <c r="R165" s="86">
        <f>+((SUM($G19:R19)*$C165)/12)*BD165</f>
        <v>0</v>
      </c>
      <c r="S165" s="86">
        <f>+((SUM($G19:S19)*$C165)/12)*BE165</f>
        <v>0</v>
      </c>
      <c r="T165" s="86">
        <f>+((SUM($G19:T19)*$C165)/12)*BF165</f>
        <v>0</v>
      </c>
      <c r="U165" s="86">
        <f>+((SUM($G19:U19)*$C165)/12)*BG165</f>
        <v>0</v>
      </c>
      <c r="V165" s="86">
        <f>+((SUM($G19:V19)*$C165)/12)*BH165</f>
        <v>0</v>
      </c>
      <c r="W165" s="86">
        <f>+((SUM($G19:W19)*$C165)/12)*BI165</f>
        <v>0</v>
      </c>
      <c r="X165" s="86">
        <f>+((SUM($G19:X19)*$C165)/12)*BJ165</f>
        <v>0</v>
      </c>
      <c r="Y165" s="86">
        <f>+((SUM($G19:Y19)*$C165)/12)*BK165</f>
        <v>0</v>
      </c>
      <c r="Z165" s="86">
        <f>+((SUM($G19:Z19)*$C165)/12)*BL165</f>
        <v>0</v>
      </c>
      <c r="AA165" s="86">
        <f>+((SUM($G19:AA19)*$C165)/12)*BM165</f>
        <v>0</v>
      </c>
      <c r="AB165" s="86">
        <f>+((SUM($G19:AB19)*$C165)/12)*BN165</f>
        <v>0</v>
      </c>
      <c r="AC165" s="86">
        <f>+((SUM($G19:AC19)*$C165)/12)*BO165</f>
        <v>0</v>
      </c>
      <c r="AD165" s="86">
        <f>+((SUM($G19:AD19)*$C165)/12)*BP165</f>
        <v>0</v>
      </c>
      <c r="AE165" s="86">
        <f>+((SUM($G19:AE19)*$C165)/12)*BQ165</f>
        <v>0</v>
      </c>
      <c r="AF165" s="86">
        <f>+((SUM($G19:AF19)*$C165)/12)*BR165</f>
        <v>0</v>
      </c>
      <c r="AG165" s="86">
        <f>+((SUM($G19:AG19)*$C165)/12)*BS165</f>
        <v>0</v>
      </c>
      <c r="AH165" s="86">
        <f>+((SUM($G19:AH19)*$C165)/12)*BT165</f>
        <v>0</v>
      </c>
      <c r="AI165" s="86">
        <f>+((SUM($G19:AI19)*$C165)/12)*BU165</f>
        <v>0</v>
      </c>
      <c r="AJ165" s="86">
        <f>+((SUM($G19:AJ19)*$C165)/12)*BV165</f>
        <v>0</v>
      </c>
      <c r="AK165" s="86">
        <f>+((SUM($G19:AK19)*$C165)/12)*BW165</f>
        <v>0</v>
      </c>
      <c r="AL165" s="86">
        <f>+((SUM($G19:AL19)*$C165)/12)*BX165</f>
        <v>0</v>
      </c>
      <c r="AM165" s="86">
        <f>+((SUM($G19:AM19)*$C165)/12)*BY165</f>
        <v>0</v>
      </c>
      <c r="AN165" s="86">
        <f>+((SUM($G19:AN19)*$C165)/12)*BZ165</f>
        <v>0</v>
      </c>
      <c r="AO165" s="86">
        <f>+((SUM($G19:AO19)*$C165)/12)*CA165</f>
        <v>0</v>
      </c>
      <c r="AP165" s="86">
        <f>+((SUM($G19:AP19)*$C165)/12)*CB165</f>
        <v>0</v>
      </c>
      <c r="AT165" s="94">
        <v>1</v>
      </c>
      <c r="AU165" s="94">
        <f t="shared" si="145"/>
        <v>1</v>
      </c>
      <c r="AV165" s="94">
        <f t="shared" si="170"/>
        <v>1</v>
      </c>
      <c r="AW165" s="94">
        <f t="shared" si="171"/>
        <v>1</v>
      </c>
      <c r="AX165" s="94">
        <f t="shared" si="172"/>
        <v>1</v>
      </c>
      <c r="AY165" s="94">
        <f t="shared" si="173"/>
        <v>1</v>
      </c>
      <c r="AZ165" s="94">
        <f t="shared" si="174"/>
        <v>1</v>
      </c>
      <c r="BA165" s="94">
        <f t="shared" si="175"/>
        <v>1</v>
      </c>
      <c r="BB165" s="94">
        <f t="shared" si="176"/>
        <v>1</v>
      </c>
      <c r="BC165" s="94">
        <f t="shared" si="177"/>
        <v>1</v>
      </c>
      <c r="BD165" s="94">
        <f t="shared" si="178"/>
        <v>1</v>
      </c>
      <c r="BE165" s="94">
        <f t="shared" si="179"/>
        <v>1</v>
      </c>
      <c r="BF165" s="94">
        <f t="shared" si="180"/>
        <v>1</v>
      </c>
      <c r="BG165" s="94">
        <f t="shared" si="181"/>
        <v>1</v>
      </c>
      <c r="BH165" s="94">
        <f t="shared" si="182"/>
        <v>1</v>
      </c>
      <c r="BI165" s="94">
        <f t="shared" si="183"/>
        <v>1</v>
      </c>
      <c r="BJ165" s="94">
        <f t="shared" si="184"/>
        <v>1</v>
      </c>
      <c r="BK165" s="94">
        <f t="shared" si="185"/>
        <v>1</v>
      </c>
      <c r="BL165" s="94">
        <f t="shared" si="186"/>
        <v>1</v>
      </c>
      <c r="BM165" s="94">
        <f t="shared" si="152"/>
        <v>1</v>
      </c>
      <c r="BN165" s="94">
        <f t="shared" si="153"/>
        <v>1</v>
      </c>
      <c r="BO165" s="94">
        <f t="shared" si="154"/>
        <v>1</v>
      </c>
      <c r="BP165" s="94">
        <f t="shared" si="155"/>
        <v>1</v>
      </c>
      <c r="BQ165" s="94">
        <f t="shared" si="156"/>
        <v>1</v>
      </c>
      <c r="BR165" s="94">
        <f t="shared" si="157"/>
        <v>1</v>
      </c>
      <c r="BS165" s="94">
        <f t="shared" si="158"/>
        <v>1</v>
      </c>
      <c r="BT165" s="94">
        <f t="shared" si="159"/>
        <v>1</v>
      </c>
      <c r="BU165" s="94">
        <f t="shared" si="160"/>
        <v>1</v>
      </c>
      <c r="BV165" s="94">
        <f t="shared" si="161"/>
        <v>1</v>
      </c>
      <c r="BW165" s="94">
        <f t="shared" si="162"/>
        <v>1</v>
      </c>
      <c r="BX165" s="94">
        <f t="shared" si="163"/>
        <v>1</v>
      </c>
      <c r="BY165" s="94">
        <f t="shared" si="164"/>
        <v>1</v>
      </c>
      <c r="BZ165" s="94">
        <f t="shared" si="165"/>
        <v>1</v>
      </c>
      <c r="CA165" s="94">
        <f t="shared" si="166"/>
        <v>1</v>
      </c>
      <c r="CB165" s="94">
        <f t="shared" si="167"/>
        <v>1</v>
      </c>
      <c r="CC165" s="94">
        <f t="shared" si="168"/>
        <v>1</v>
      </c>
    </row>
    <row r="166" spans="1:81" x14ac:dyDescent="0.25">
      <c r="A166" t="str">
        <f t="shared" ref="A166:B166" si="193">+A141</f>
        <v/>
      </c>
      <c r="B166" t="str">
        <f t="shared" si="193"/>
        <v>Fabbricati</v>
      </c>
      <c r="C166" s="87">
        <v>0.1</v>
      </c>
      <c r="G166" s="86">
        <f t="shared" si="144"/>
        <v>0</v>
      </c>
      <c r="H166" s="86">
        <f>+((SUM($G20:H20)*$C166)/12)*AT166</f>
        <v>0</v>
      </c>
      <c r="I166" s="86">
        <f>+((SUM($G20:I20)*$C166)/12)*AU166</f>
        <v>0</v>
      </c>
      <c r="J166" s="86">
        <f>+((SUM($G20:J20)*$C166)/12)*AV166</f>
        <v>0</v>
      </c>
      <c r="K166" s="86">
        <f>+((SUM($G20:K20)*$C166)/12)*AW166</f>
        <v>0</v>
      </c>
      <c r="L166" s="86">
        <f>+((SUM($G20:L20)*$C166)/12)*AX166</f>
        <v>0</v>
      </c>
      <c r="M166" s="86">
        <f>+((SUM($G20:M20)*$C166)/12)*AY166</f>
        <v>0</v>
      </c>
      <c r="N166" s="86">
        <f>+((SUM($G20:N20)*$C166)/12)*AZ166</f>
        <v>0</v>
      </c>
      <c r="O166" s="86">
        <f>+((SUM($G20:O20)*$C166)/12)*BA166</f>
        <v>0</v>
      </c>
      <c r="P166" s="86">
        <f>+((SUM($G20:P20)*$C166)/12)*BB166</f>
        <v>0</v>
      </c>
      <c r="Q166" s="86">
        <f>+((SUM($G20:Q20)*$C166)/12)*BC166</f>
        <v>0</v>
      </c>
      <c r="R166" s="86">
        <f>+((SUM($G20:R20)*$C166)/12)*BD166</f>
        <v>0</v>
      </c>
      <c r="S166" s="86">
        <f>+((SUM($G20:S20)*$C166)/12)*BE166</f>
        <v>0</v>
      </c>
      <c r="T166" s="86">
        <f>+((SUM($G20:T20)*$C166)/12)*BF166</f>
        <v>0</v>
      </c>
      <c r="U166" s="86">
        <f>+((SUM($G20:U20)*$C166)/12)*BG166</f>
        <v>0</v>
      </c>
      <c r="V166" s="86">
        <f>+((SUM($G20:V20)*$C166)/12)*BH166</f>
        <v>0</v>
      </c>
      <c r="W166" s="86">
        <f>+((SUM($G20:W20)*$C166)/12)*BI166</f>
        <v>0</v>
      </c>
      <c r="X166" s="86">
        <f>+((SUM($G20:X20)*$C166)/12)*BJ166</f>
        <v>0</v>
      </c>
      <c r="Y166" s="86">
        <f>+((SUM($G20:Y20)*$C166)/12)*BK166</f>
        <v>0</v>
      </c>
      <c r="Z166" s="86">
        <f>+((SUM($G20:Z20)*$C166)/12)*BL166</f>
        <v>0</v>
      </c>
      <c r="AA166" s="86">
        <f>+((SUM($G20:AA20)*$C166)/12)*BM166</f>
        <v>0</v>
      </c>
      <c r="AB166" s="86">
        <f>+((SUM($G20:AB20)*$C166)/12)*BN166</f>
        <v>0</v>
      </c>
      <c r="AC166" s="86">
        <f>+((SUM($G20:AC20)*$C166)/12)*BO166</f>
        <v>0</v>
      </c>
      <c r="AD166" s="86">
        <f>+((SUM($G20:AD20)*$C166)/12)*BP166</f>
        <v>0</v>
      </c>
      <c r="AE166" s="86">
        <f>+((SUM($G20:AE20)*$C166)/12)*BQ166</f>
        <v>0</v>
      </c>
      <c r="AF166" s="86">
        <f>+((SUM($G20:AF20)*$C166)/12)*BR166</f>
        <v>0</v>
      </c>
      <c r="AG166" s="86">
        <f>+((SUM($G20:AG20)*$C166)/12)*BS166</f>
        <v>0</v>
      </c>
      <c r="AH166" s="86">
        <f>+((SUM($G20:AH20)*$C166)/12)*BT166</f>
        <v>0</v>
      </c>
      <c r="AI166" s="86">
        <f>+((SUM($G20:AI20)*$C166)/12)*BU166</f>
        <v>0</v>
      </c>
      <c r="AJ166" s="86">
        <f>+((SUM($G20:AJ20)*$C166)/12)*BV166</f>
        <v>0</v>
      </c>
      <c r="AK166" s="86">
        <f>+((SUM($G20:AK20)*$C166)/12)*BW166</f>
        <v>0</v>
      </c>
      <c r="AL166" s="86">
        <f>+((SUM($G20:AL20)*$C166)/12)*BX166</f>
        <v>0</v>
      </c>
      <c r="AM166" s="86">
        <f>+((SUM($G20:AM20)*$C166)/12)*BY166</f>
        <v>0</v>
      </c>
      <c r="AN166" s="86">
        <f>+((SUM($G20:AN20)*$C166)/12)*BZ166</f>
        <v>0</v>
      </c>
      <c r="AO166" s="86">
        <f>+((SUM($G20:AO20)*$C166)/12)*CA166</f>
        <v>0</v>
      </c>
      <c r="AP166" s="86">
        <f>+((SUM($G20:AP20)*$C166)/12)*CB166</f>
        <v>0</v>
      </c>
      <c r="AT166" s="94">
        <v>1</v>
      </c>
      <c r="AU166" s="94">
        <f t="shared" si="145"/>
        <v>1</v>
      </c>
      <c r="AV166" s="94">
        <f t="shared" si="170"/>
        <v>1</v>
      </c>
      <c r="AW166" s="94">
        <f t="shared" si="171"/>
        <v>1</v>
      </c>
      <c r="AX166" s="94">
        <f t="shared" si="172"/>
        <v>1</v>
      </c>
      <c r="AY166" s="94">
        <f t="shared" si="173"/>
        <v>1</v>
      </c>
      <c r="AZ166" s="94">
        <f t="shared" si="174"/>
        <v>1</v>
      </c>
      <c r="BA166" s="94">
        <f t="shared" si="175"/>
        <v>1</v>
      </c>
      <c r="BB166" s="94">
        <f t="shared" si="176"/>
        <v>1</v>
      </c>
      <c r="BC166" s="94">
        <f t="shared" si="177"/>
        <v>1</v>
      </c>
      <c r="BD166" s="94">
        <f t="shared" si="178"/>
        <v>1</v>
      </c>
      <c r="BE166" s="94">
        <f t="shared" si="179"/>
        <v>1</v>
      </c>
      <c r="BF166" s="94">
        <f t="shared" si="180"/>
        <v>1</v>
      </c>
      <c r="BG166" s="94">
        <f t="shared" si="181"/>
        <v>1</v>
      </c>
      <c r="BH166" s="94">
        <f t="shared" si="182"/>
        <v>1</v>
      </c>
      <c r="BI166" s="94">
        <f t="shared" si="183"/>
        <v>1</v>
      </c>
      <c r="BJ166" s="94">
        <f t="shared" si="184"/>
        <v>1</v>
      </c>
      <c r="BK166" s="94">
        <f t="shared" si="185"/>
        <v>1</v>
      </c>
      <c r="BL166" s="94">
        <f t="shared" si="186"/>
        <v>1</v>
      </c>
      <c r="BM166" s="94">
        <f t="shared" si="152"/>
        <v>1</v>
      </c>
      <c r="BN166" s="94">
        <f t="shared" si="153"/>
        <v>1</v>
      </c>
      <c r="BO166" s="94">
        <f t="shared" si="154"/>
        <v>1</v>
      </c>
      <c r="BP166" s="94">
        <f t="shared" si="155"/>
        <v>1</v>
      </c>
      <c r="BQ166" s="94">
        <f t="shared" si="156"/>
        <v>1</v>
      </c>
      <c r="BR166" s="94">
        <f t="shared" si="157"/>
        <v>1</v>
      </c>
      <c r="BS166" s="94">
        <f t="shared" si="158"/>
        <v>1</v>
      </c>
      <c r="BT166" s="94">
        <f t="shared" si="159"/>
        <v>1</v>
      </c>
      <c r="BU166" s="94">
        <f t="shared" si="160"/>
        <v>1</v>
      </c>
      <c r="BV166" s="94">
        <f t="shared" si="161"/>
        <v>1</v>
      </c>
      <c r="BW166" s="94">
        <f t="shared" si="162"/>
        <v>1</v>
      </c>
      <c r="BX166" s="94">
        <f t="shared" si="163"/>
        <v>1</v>
      </c>
      <c r="BY166" s="94">
        <f t="shared" si="164"/>
        <v>1</v>
      </c>
      <c r="BZ166" s="94">
        <f t="shared" si="165"/>
        <v>1</v>
      </c>
      <c r="CA166" s="94">
        <f t="shared" si="166"/>
        <v>1</v>
      </c>
      <c r="CB166" s="94">
        <f t="shared" si="167"/>
        <v>1</v>
      </c>
      <c r="CC166" s="94">
        <f t="shared" si="168"/>
        <v>1</v>
      </c>
    </row>
    <row r="167" spans="1:81" x14ac:dyDescent="0.25">
      <c r="A167" t="str">
        <f t="shared" ref="A167:B167" si="194">+A142</f>
        <v/>
      </c>
      <c r="B167" t="str">
        <f t="shared" si="194"/>
        <v>Fabbricati</v>
      </c>
      <c r="C167" s="87">
        <v>0.1</v>
      </c>
      <c r="G167" s="86">
        <f t="shared" si="144"/>
        <v>0</v>
      </c>
      <c r="H167" s="86">
        <f>+((SUM($G21:H21)*$C167)/12)*AT167</f>
        <v>0</v>
      </c>
      <c r="I167" s="86">
        <f>+((SUM($G21:I21)*$C167)/12)*AU167</f>
        <v>0</v>
      </c>
      <c r="J167" s="86">
        <f>+((SUM($G21:J21)*$C167)/12)*AV167</f>
        <v>0</v>
      </c>
      <c r="K167" s="86">
        <f>+((SUM($G21:K21)*$C167)/12)*AW167</f>
        <v>0</v>
      </c>
      <c r="L167" s="86">
        <f>+((SUM($G21:L21)*$C167)/12)*AX167</f>
        <v>0</v>
      </c>
      <c r="M167" s="86">
        <f>+((SUM($G21:M21)*$C167)/12)*AY167</f>
        <v>0</v>
      </c>
      <c r="N167" s="86">
        <f>+((SUM($G21:N21)*$C167)/12)*AZ167</f>
        <v>0</v>
      </c>
      <c r="O167" s="86">
        <f>+((SUM($G21:O21)*$C167)/12)*BA167</f>
        <v>0</v>
      </c>
      <c r="P167" s="86">
        <f>+((SUM($G21:P21)*$C167)/12)*BB167</f>
        <v>0</v>
      </c>
      <c r="Q167" s="86">
        <f>+((SUM($G21:Q21)*$C167)/12)*BC167</f>
        <v>0</v>
      </c>
      <c r="R167" s="86">
        <f>+((SUM($G21:R21)*$C167)/12)*BD167</f>
        <v>0</v>
      </c>
      <c r="S167" s="86">
        <f>+((SUM($G21:S21)*$C167)/12)*BE167</f>
        <v>0</v>
      </c>
      <c r="T167" s="86">
        <f>+((SUM($G21:T21)*$C167)/12)*BF167</f>
        <v>0</v>
      </c>
      <c r="U167" s="86">
        <f>+((SUM($G21:U21)*$C167)/12)*BG167</f>
        <v>0</v>
      </c>
      <c r="V167" s="86">
        <f>+((SUM($G21:V21)*$C167)/12)*BH167</f>
        <v>0</v>
      </c>
      <c r="W167" s="86">
        <f>+((SUM($G21:W21)*$C167)/12)*BI167</f>
        <v>0</v>
      </c>
      <c r="X167" s="86">
        <f>+((SUM($G21:X21)*$C167)/12)*BJ167</f>
        <v>0</v>
      </c>
      <c r="Y167" s="86">
        <f>+((SUM($G21:Y21)*$C167)/12)*BK167</f>
        <v>0</v>
      </c>
      <c r="Z167" s="86">
        <f>+((SUM($G21:Z21)*$C167)/12)*BL167</f>
        <v>0</v>
      </c>
      <c r="AA167" s="86">
        <f>+((SUM($G21:AA21)*$C167)/12)*BM167</f>
        <v>0</v>
      </c>
      <c r="AB167" s="86">
        <f>+((SUM($G21:AB21)*$C167)/12)*BN167</f>
        <v>0</v>
      </c>
      <c r="AC167" s="86">
        <f>+((SUM($G21:AC21)*$C167)/12)*BO167</f>
        <v>0</v>
      </c>
      <c r="AD167" s="86">
        <f>+((SUM($G21:AD21)*$C167)/12)*BP167</f>
        <v>0</v>
      </c>
      <c r="AE167" s="86">
        <f>+((SUM($G21:AE21)*$C167)/12)*BQ167</f>
        <v>0</v>
      </c>
      <c r="AF167" s="86">
        <f>+((SUM($G21:AF21)*$C167)/12)*BR167</f>
        <v>0</v>
      </c>
      <c r="AG167" s="86">
        <f>+((SUM($G21:AG21)*$C167)/12)*BS167</f>
        <v>0</v>
      </c>
      <c r="AH167" s="86">
        <f>+((SUM($G21:AH21)*$C167)/12)*BT167</f>
        <v>0</v>
      </c>
      <c r="AI167" s="86">
        <f>+((SUM($G21:AI21)*$C167)/12)*BU167</f>
        <v>0</v>
      </c>
      <c r="AJ167" s="86">
        <f>+((SUM($G21:AJ21)*$C167)/12)*BV167</f>
        <v>0</v>
      </c>
      <c r="AK167" s="86">
        <f>+((SUM($G21:AK21)*$C167)/12)*BW167</f>
        <v>0</v>
      </c>
      <c r="AL167" s="86">
        <f>+((SUM($G21:AL21)*$C167)/12)*BX167</f>
        <v>0</v>
      </c>
      <c r="AM167" s="86">
        <f>+((SUM($G21:AM21)*$C167)/12)*BY167</f>
        <v>0</v>
      </c>
      <c r="AN167" s="86">
        <f>+((SUM($G21:AN21)*$C167)/12)*BZ167</f>
        <v>0</v>
      </c>
      <c r="AO167" s="86">
        <f>+((SUM($G21:AO21)*$C167)/12)*CA167</f>
        <v>0</v>
      </c>
      <c r="AP167" s="86">
        <f>+((SUM($G21:AP21)*$C167)/12)*CB167</f>
        <v>0</v>
      </c>
      <c r="AT167" s="94">
        <v>1</v>
      </c>
      <c r="AU167" s="94">
        <f t="shared" si="145"/>
        <v>1</v>
      </c>
      <c r="AV167" s="94">
        <f t="shared" si="170"/>
        <v>1</v>
      </c>
      <c r="AW167" s="94">
        <f t="shared" si="171"/>
        <v>1</v>
      </c>
      <c r="AX167" s="94">
        <f t="shared" si="172"/>
        <v>1</v>
      </c>
      <c r="AY167" s="94">
        <f t="shared" si="173"/>
        <v>1</v>
      </c>
      <c r="AZ167" s="94">
        <f t="shared" si="174"/>
        <v>1</v>
      </c>
      <c r="BA167" s="94">
        <f t="shared" si="175"/>
        <v>1</v>
      </c>
      <c r="BB167" s="94">
        <f t="shared" si="176"/>
        <v>1</v>
      </c>
      <c r="BC167" s="94">
        <f t="shared" si="177"/>
        <v>1</v>
      </c>
      <c r="BD167" s="94">
        <f t="shared" si="178"/>
        <v>1</v>
      </c>
      <c r="BE167" s="94">
        <f t="shared" si="179"/>
        <v>1</v>
      </c>
      <c r="BF167" s="94">
        <f t="shared" si="180"/>
        <v>1</v>
      </c>
      <c r="BG167" s="94">
        <f t="shared" si="181"/>
        <v>1</v>
      </c>
      <c r="BH167" s="94">
        <f t="shared" si="182"/>
        <v>1</v>
      </c>
      <c r="BI167" s="94">
        <f t="shared" si="183"/>
        <v>1</v>
      </c>
      <c r="BJ167" s="94">
        <f t="shared" si="184"/>
        <v>1</v>
      </c>
      <c r="BK167" s="94">
        <f t="shared" si="185"/>
        <v>1</v>
      </c>
      <c r="BL167" s="94">
        <f t="shared" si="186"/>
        <v>1</v>
      </c>
      <c r="BM167" s="94">
        <f t="shared" si="152"/>
        <v>1</v>
      </c>
      <c r="BN167" s="94">
        <f t="shared" si="153"/>
        <v>1</v>
      </c>
      <c r="BO167" s="94">
        <f t="shared" si="154"/>
        <v>1</v>
      </c>
      <c r="BP167" s="94">
        <f t="shared" si="155"/>
        <v>1</v>
      </c>
      <c r="BQ167" s="94">
        <f t="shared" si="156"/>
        <v>1</v>
      </c>
      <c r="BR167" s="94">
        <f t="shared" si="157"/>
        <v>1</v>
      </c>
      <c r="BS167" s="94">
        <f t="shared" si="158"/>
        <v>1</v>
      </c>
      <c r="BT167" s="94">
        <f t="shared" si="159"/>
        <v>1</v>
      </c>
      <c r="BU167" s="94">
        <f t="shared" si="160"/>
        <v>1</v>
      </c>
      <c r="BV167" s="94">
        <f t="shared" si="161"/>
        <v>1</v>
      </c>
      <c r="BW167" s="94">
        <f t="shared" si="162"/>
        <v>1</v>
      </c>
      <c r="BX167" s="94">
        <f t="shared" si="163"/>
        <v>1</v>
      </c>
      <c r="BY167" s="94">
        <f t="shared" si="164"/>
        <v>1</v>
      </c>
      <c r="BZ167" s="94">
        <f t="shared" si="165"/>
        <v>1</v>
      </c>
      <c r="CA167" s="94">
        <f t="shared" si="166"/>
        <v>1</v>
      </c>
      <c r="CB167" s="94">
        <f t="shared" si="167"/>
        <v>1</v>
      </c>
      <c r="CC167" s="94">
        <f t="shared" si="168"/>
        <v>1</v>
      </c>
    </row>
    <row r="168" spans="1:81" x14ac:dyDescent="0.25">
      <c r="A168" t="str">
        <f t="shared" ref="A168:B168" si="195">+A143</f>
        <v/>
      </c>
      <c r="B168" t="str">
        <f t="shared" si="195"/>
        <v>Fabbricati</v>
      </c>
      <c r="C168" s="87">
        <v>0.1</v>
      </c>
      <c r="G168" s="86">
        <f t="shared" si="144"/>
        <v>0</v>
      </c>
      <c r="H168" s="86">
        <f>+((SUM($G22:H22)*$C168)/12)*AT168</f>
        <v>0</v>
      </c>
      <c r="I168" s="86">
        <f>+((SUM($G22:I22)*$C168)/12)*AU168</f>
        <v>0</v>
      </c>
      <c r="J168" s="86">
        <f>+((SUM($G22:J22)*$C168)/12)*AV168</f>
        <v>0</v>
      </c>
      <c r="K168" s="86">
        <f>+((SUM($G22:K22)*$C168)/12)*AW168</f>
        <v>0</v>
      </c>
      <c r="L168" s="86">
        <f>+((SUM($G22:L22)*$C168)/12)*AX168</f>
        <v>0</v>
      </c>
      <c r="M168" s="86">
        <f>+((SUM($G22:M22)*$C168)/12)*AY168</f>
        <v>0</v>
      </c>
      <c r="N168" s="86">
        <f>+((SUM($G22:N22)*$C168)/12)*AZ168</f>
        <v>0</v>
      </c>
      <c r="O168" s="86">
        <f>+((SUM($G22:O22)*$C168)/12)*BA168</f>
        <v>0</v>
      </c>
      <c r="P168" s="86">
        <f>+((SUM($G22:P22)*$C168)/12)*BB168</f>
        <v>0</v>
      </c>
      <c r="Q168" s="86">
        <f>+((SUM($G22:Q22)*$C168)/12)*BC168</f>
        <v>0</v>
      </c>
      <c r="R168" s="86">
        <f>+((SUM($G22:R22)*$C168)/12)*BD168</f>
        <v>0</v>
      </c>
      <c r="S168" s="86">
        <f>+((SUM($G22:S22)*$C168)/12)*BE168</f>
        <v>0</v>
      </c>
      <c r="T168" s="86">
        <f>+((SUM($G22:T22)*$C168)/12)*BF168</f>
        <v>0</v>
      </c>
      <c r="U168" s="86">
        <f>+((SUM($G22:U22)*$C168)/12)*BG168</f>
        <v>0</v>
      </c>
      <c r="V168" s="86">
        <f>+((SUM($G22:V22)*$C168)/12)*BH168</f>
        <v>0</v>
      </c>
      <c r="W168" s="86">
        <f>+((SUM($G22:W22)*$C168)/12)*BI168</f>
        <v>0</v>
      </c>
      <c r="X168" s="86">
        <f>+((SUM($G22:X22)*$C168)/12)*BJ168</f>
        <v>0</v>
      </c>
      <c r="Y168" s="86">
        <f>+((SUM($G22:Y22)*$C168)/12)*BK168</f>
        <v>0</v>
      </c>
      <c r="Z168" s="86">
        <f>+((SUM($G22:Z22)*$C168)/12)*BL168</f>
        <v>0</v>
      </c>
      <c r="AA168" s="86">
        <f>+((SUM($G22:AA22)*$C168)/12)*BM168</f>
        <v>0</v>
      </c>
      <c r="AB168" s="86">
        <f>+((SUM($G22:AB22)*$C168)/12)*BN168</f>
        <v>0</v>
      </c>
      <c r="AC168" s="86">
        <f>+((SUM($G22:AC22)*$C168)/12)*BO168</f>
        <v>0</v>
      </c>
      <c r="AD168" s="86">
        <f>+((SUM($G22:AD22)*$C168)/12)*BP168</f>
        <v>0</v>
      </c>
      <c r="AE168" s="86">
        <f>+((SUM($G22:AE22)*$C168)/12)*BQ168</f>
        <v>0</v>
      </c>
      <c r="AF168" s="86">
        <f>+((SUM($G22:AF22)*$C168)/12)*BR168</f>
        <v>0</v>
      </c>
      <c r="AG168" s="86">
        <f>+((SUM($G22:AG22)*$C168)/12)*BS168</f>
        <v>0</v>
      </c>
      <c r="AH168" s="86">
        <f>+((SUM($G22:AH22)*$C168)/12)*BT168</f>
        <v>0</v>
      </c>
      <c r="AI168" s="86">
        <f>+((SUM($G22:AI22)*$C168)/12)*BU168</f>
        <v>0</v>
      </c>
      <c r="AJ168" s="86">
        <f>+((SUM($G22:AJ22)*$C168)/12)*BV168</f>
        <v>0</v>
      </c>
      <c r="AK168" s="86">
        <f>+((SUM($G22:AK22)*$C168)/12)*BW168</f>
        <v>0</v>
      </c>
      <c r="AL168" s="86">
        <f>+((SUM($G22:AL22)*$C168)/12)*BX168</f>
        <v>0</v>
      </c>
      <c r="AM168" s="86">
        <f>+((SUM($G22:AM22)*$C168)/12)*BY168</f>
        <v>0</v>
      </c>
      <c r="AN168" s="86">
        <f>+((SUM($G22:AN22)*$C168)/12)*BZ168</f>
        <v>0</v>
      </c>
      <c r="AO168" s="86">
        <f>+((SUM($G22:AO22)*$C168)/12)*CA168</f>
        <v>0</v>
      </c>
      <c r="AP168" s="86">
        <f>+((SUM($G22:AP22)*$C168)/12)*CB168</f>
        <v>0</v>
      </c>
      <c r="AT168" s="94">
        <v>1</v>
      </c>
      <c r="AU168" s="94">
        <f t="shared" si="145"/>
        <v>1</v>
      </c>
      <c r="AV168" s="94">
        <f t="shared" si="170"/>
        <v>1</v>
      </c>
      <c r="AW168" s="94">
        <f t="shared" si="171"/>
        <v>1</v>
      </c>
      <c r="AX168" s="94">
        <f t="shared" si="172"/>
        <v>1</v>
      </c>
      <c r="AY168" s="94">
        <f t="shared" si="173"/>
        <v>1</v>
      </c>
      <c r="AZ168" s="94">
        <f t="shared" si="174"/>
        <v>1</v>
      </c>
      <c r="BA168" s="94">
        <f t="shared" si="175"/>
        <v>1</v>
      </c>
      <c r="BB168" s="94">
        <f t="shared" si="176"/>
        <v>1</v>
      </c>
      <c r="BC168" s="94">
        <f t="shared" si="177"/>
        <v>1</v>
      </c>
      <c r="BD168" s="94">
        <f t="shared" si="178"/>
        <v>1</v>
      </c>
      <c r="BE168" s="94">
        <f t="shared" si="179"/>
        <v>1</v>
      </c>
      <c r="BF168" s="94">
        <f t="shared" si="180"/>
        <v>1</v>
      </c>
      <c r="BG168" s="94">
        <f t="shared" si="181"/>
        <v>1</v>
      </c>
      <c r="BH168" s="94">
        <f t="shared" si="182"/>
        <v>1</v>
      </c>
      <c r="BI168" s="94">
        <f t="shared" si="183"/>
        <v>1</v>
      </c>
      <c r="BJ168" s="94">
        <f t="shared" si="184"/>
        <v>1</v>
      </c>
      <c r="BK168" s="94">
        <f t="shared" si="185"/>
        <v>1</v>
      </c>
      <c r="BL168" s="94">
        <f t="shared" si="186"/>
        <v>1</v>
      </c>
      <c r="BM168" s="94">
        <f t="shared" si="152"/>
        <v>1</v>
      </c>
      <c r="BN168" s="94">
        <f t="shared" si="153"/>
        <v>1</v>
      </c>
      <c r="BO168" s="94">
        <f t="shared" si="154"/>
        <v>1</v>
      </c>
      <c r="BP168" s="94">
        <f t="shared" si="155"/>
        <v>1</v>
      </c>
      <c r="BQ168" s="94">
        <f t="shared" si="156"/>
        <v>1</v>
      </c>
      <c r="BR168" s="94">
        <f t="shared" si="157"/>
        <v>1</v>
      </c>
      <c r="BS168" s="94">
        <f t="shared" si="158"/>
        <v>1</v>
      </c>
      <c r="BT168" s="94">
        <f t="shared" si="159"/>
        <v>1</v>
      </c>
      <c r="BU168" s="94">
        <f t="shared" si="160"/>
        <v>1</v>
      </c>
      <c r="BV168" s="94">
        <f t="shared" si="161"/>
        <v>1</v>
      </c>
      <c r="BW168" s="94">
        <f t="shared" si="162"/>
        <v>1</v>
      </c>
      <c r="BX168" s="94">
        <f t="shared" si="163"/>
        <v>1</v>
      </c>
      <c r="BY168" s="94">
        <f t="shared" si="164"/>
        <v>1</v>
      </c>
      <c r="BZ168" s="94">
        <f t="shared" si="165"/>
        <v>1</v>
      </c>
      <c r="CA168" s="94">
        <f t="shared" si="166"/>
        <v>1</v>
      </c>
      <c r="CB168" s="94">
        <f t="shared" si="167"/>
        <v>1</v>
      </c>
      <c r="CC168" s="94">
        <f t="shared" si="168"/>
        <v>1</v>
      </c>
    </row>
    <row r="169" spans="1:81" x14ac:dyDescent="0.25">
      <c r="A169" t="str">
        <f t="shared" ref="A169:B169" si="196">+A144</f>
        <v/>
      </c>
      <c r="B169" t="str">
        <f t="shared" si="196"/>
        <v>Fabbricati</v>
      </c>
      <c r="C169" s="87">
        <v>0.1</v>
      </c>
      <c r="G169" s="86">
        <f t="shared" si="144"/>
        <v>0</v>
      </c>
      <c r="H169" s="86">
        <f>+((SUM($G23:H23)*$C169)/12)*AT169</f>
        <v>0</v>
      </c>
      <c r="I169" s="86">
        <f>+((SUM($G23:I23)*$C169)/12)*AU169</f>
        <v>0</v>
      </c>
      <c r="J169" s="86">
        <f>+((SUM($G23:J23)*$C169)/12)*AV169</f>
        <v>0</v>
      </c>
      <c r="K169" s="86">
        <f>+((SUM($G23:K23)*$C169)/12)*AW169</f>
        <v>0</v>
      </c>
      <c r="L169" s="86">
        <f>+((SUM($G23:L23)*$C169)/12)*AX169</f>
        <v>0</v>
      </c>
      <c r="M169" s="86">
        <f>+((SUM($G23:M23)*$C169)/12)*AY169</f>
        <v>0</v>
      </c>
      <c r="N169" s="86">
        <f>+((SUM($G23:N23)*$C169)/12)*AZ169</f>
        <v>0</v>
      </c>
      <c r="O169" s="86">
        <f>+((SUM($G23:O23)*$C169)/12)*BA169</f>
        <v>0</v>
      </c>
      <c r="P169" s="86">
        <f>+((SUM($G23:P23)*$C169)/12)*BB169</f>
        <v>0</v>
      </c>
      <c r="Q169" s="86">
        <f>+((SUM($G23:Q23)*$C169)/12)*BC169</f>
        <v>0</v>
      </c>
      <c r="R169" s="86">
        <f>+((SUM($G23:R23)*$C169)/12)*BD169</f>
        <v>0</v>
      </c>
      <c r="S169" s="86">
        <f>+((SUM($G23:S23)*$C169)/12)*BE169</f>
        <v>0</v>
      </c>
      <c r="T169" s="86">
        <f>+((SUM($G23:T23)*$C169)/12)*BF169</f>
        <v>0</v>
      </c>
      <c r="U169" s="86">
        <f>+((SUM($G23:U23)*$C169)/12)*BG169</f>
        <v>0</v>
      </c>
      <c r="V169" s="86">
        <f>+((SUM($G23:V23)*$C169)/12)*BH169</f>
        <v>0</v>
      </c>
      <c r="W169" s="86">
        <f>+((SUM($G23:W23)*$C169)/12)*BI169</f>
        <v>0</v>
      </c>
      <c r="X169" s="86">
        <f>+((SUM($G23:X23)*$C169)/12)*BJ169</f>
        <v>0</v>
      </c>
      <c r="Y169" s="86">
        <f>+((SUM($G23:Y23)*$C169)/12)*BK169</f>
        <v>0</v>
      </c>
      <c r="Z169" s="86">
        <f>+((SUM($G23:Z23)*$C169)/12)*BL169</f>
        <v>0</v>
      </c>
      <c r="AA169" s="86">
        <f>+((SUM($G23:AA23)*$C169)/12)*BM169</f>
        <v>0</v>
      </c>
      <c r="AB169" s="86">
        <f>+((SUM($G23:AB23)*$C169)/12)*BN169</f>
        <v>0</v>
      </c>
      <c r="AC169" s="86">
        <f>+((SUM($G23:AC23)*$C169)/12)*BO169</f>
        <v>0</v>
      </c>
      <c r="AD169" s="86">
        <f>+((SUM($G23:AD23)*$C169)/12)*BP169</f>
        <v>0</v>
      </c>
      <c r="AE169" s="86">
        <f>+((SUM($G23:AE23)*$C169)/12)*BQ169</f>
        <v>0</v>
      </c>
      <c r="AF169" s="86">
        <f>+((SUM($G23:AF23)*$C169)/12)*BR169</f>
        <v>0</v>
      </c>
      <c r="AG169" s="86">
        <f>+((SUM($G23:AG23)*$C169)/12)*BS169</f>
        <v>0</v>
      </c>
      <c r="AH169" s="86">
        <f>+((SUM($G23:AH23)*$C169)/12)*BT169</f>
        <v>0</v>
      </c>
      <c r="AI169" s="86">
        <f>+((SUM($G23:AI23)*$C169)/12)*BU169</f>
        <v>0</v>
      </c>
      <c r="AJ169" s="86">
        <f>+((SUM($G23:AJ23)*$C169)/12)*BV169</f>
        <v>0</v>
      </c>
      <c r="AK169" s="86">
        <f>+((SUM($G23:AK23)*$C169)/12)*BW169</f>
        <v>0</v>
      </c>
      <c r="AL169" s="86">
        <f>+((SUM($G23:AL23)*$C169)/12)*BX169</f>
        <v>0</v>
      </c>
      <c r="AM169" s="86">
        <f>+((SUM($G23:AM23)*$C169)/12)*BY169</f>
        <v>0</v>
      </c>
      <c r="AN169" s="86">
        <f>+((SUM($G23:AN23)*$C169)/12)*BZ169</f>
        <v>0</v>
      </c>
      <c r="AO169" s="86">
        <f>+((SUM($G23:AO23)*$C169)/12)*CA169</f>
        <v>0</v>
      </c>
      <c r="AP169" s="86">
        <f>+((SUM($G23:AP23)*$C169)/12)*CB169</f>
        <v>0</v>
      </c>
      <c r="AT169" s="94">
        <v>1</v>
      </c>
      <c r="AU169" s="94">
        <f t="shared" si="145"/>
        <v>1</v>
      </c>
      <c r="AV169" s="94">
        <f t="shared" si="170"/>
        <v>1</v>
      </c>
      <c r="AW169" s="94">
        <f t="shared" si="171"/>
        <v>1</v>
      </c>
      <c r="AX169" s="94">
        <f t="shared" si="172"/>
        <v>1</v>
      </c>
      <c r="AY169" s="94">
        <f t="shared" si="173"/>
        <v>1</v>
      </c>
      <c r="AZ169" s="94">
        <f t="shared" si="174"/>
        <v>1</v>
      </c>
      <c r="BA169" s="94">
        <f t="shared" si="175"/>
        <v>1</v>
      </c>
      <c r="BB169" s="94">
        <f t="shared" si="176"/>
        <v>1</v>
      </c>
      <c r="BC169" s="94">
        <f t="shared" si="177"/>
        <v>1</v>
      </c>
      <c r="BD169" s="94">
        <f t="shared" si="178"/>
        <v>1</v>
      </c>
      <c r="BE169" s="94">
        <f t="shared" si="179"/>
        <v>1</v>
      </c>
      <c r="BF169" s="94">
        <f t="shared" si="180"/>
        <v>1</v>
      </c>
      <c r="BG169" s="94">
        <f t="shared" si="181"/>
        <v>1</v>
      </c>
      <c r="BH169" s="94">
        <f t="shared" si="182"/>
        <v>1</v>
      </c>
      <c r="BI169" s="94">
        <f t="shared" si="183"/>
        <v>1</v>
      </c>
      <c r="BJ169" s="94">
        <f t="shared" si="184"/>
        <v>1</v>
      </c>
      <c r="BK169" s="94">
        <f t="shared" si="185"/>
        <v>1</v>
      </c>
      <c r="BL169" s="94">
        <f t="shared" si="186"/>
        <v>1</v>
      </c>
      <c r="BM169" s="94">
        <f t="shared" si="152"/>
        <v>1</v>
      </c>
      <c r="BN169" s="94">
        <f t="shared" si="153"/>
        <v>1</v>
      </c>
      <c r="BO169" s="94">
        <f t="shared" si="154"/>
        <v>1</v>
      </c>
      <c r="BP169" s="94">
        <f t="shared" si="155"/>
        <v>1</v>
      </c>
      <c r="BQ169" s="94">
        <f t="shared" si="156"/>
        <v>1</v>
      </c>
      <c r="BR169" s="94">
        <f t="shared" si="157"/>
        <v>1</v>
      </c>
      <c r="BS169" s="94">
        <f t="shared" si="158"/>
        <v>1</v>
      </c>
      <c r="BT169" s="94">
        <f t="shared" si="159"/>
        <v>1</v>
      </c>
      <c r="BU169" s="94">
        <f t="shared" si="160"/>
        <v>1</v>
      </c>
      <c r="BV169" s="94">
        <f t="shared" si="161"/>
        <v>1</v>
      </c>
      <c r="BW169" s="94">
        <f t="shared" si="162"/>
        <v>1</v>
      </c>
      <c r="BX169" s="94">
        <f t="shared" si="163"/>
        <v>1</v>
      </c>
      <c r="BY169" s="94">
        <f t="shared" si="164"/>
        <v>1</v>
      </c>
      <c r="BZ169" s="94">
        <f t="shared" si="165"/>
        <v>1</v>
      </c>
      <c r="CA169" s="94">
        <f t="shared" si="166"/>
        <v>1</v>
      </c>
      <c r="CB169" s="94">
        <f t="shared" si="167"/>
        <v>1</v>
      </c>
      <c r="CC169" s="94">
        <f t="shared" si="168"/>
        <v>1</v>
      </c>
    </row>
    <row r="171" spans="1:81" s="20" customFormat="1" x14ac:dyDescent="0.25">
      <c r="B171" s="20" t="str">
        <f t="shared" ref="B171" si="197">+B146</f>
        <v>TOTALE</v>
      </c>
      <c r="G171" s="95">
        <f>SUM(G151:G170)</f>
        <v>1416.6666666666667</v>
      </c>
      <c r="H171" s="95">
        <f t="shared" ref="H171:AP171" si="198">SUM(H151:H170)</f>
        <v>1458.3333333333335</v>
      </c>
      <c r="I171" s="95">
        <f t="shared" si="198"/>
        <v>1475.0000000000002</v>
      </c>
      <c r="J171" s="95">
        <f t="shared" si="198"/>
        <v>1475.0000000000002</v>
      </c>
      <c r="K171" s="95">
        <f t="shared" si="198"/>
        <v>1516.666666666667</v>
      </c>
      <c r="L171" s="95">
        <f t="shared" si="198"/>
        <v>1516.666666666667</v>
      </c>
      <c r="M171" s="95">
        <f t="shared" si="198"/>
        <v>1516.666666666667</v>
      </c>
      <c r="N171" s="95">
        <f t="shared" si="198"/>
        <v>1516.666666666667</v>
      </c>
      <c r="O171" s="95">
        <f t="shared" si="198"/>
        <v>1516.666666666667</v>
      </c>
      <c r="P171" s="95">
        <f t="shared" si="198"/>
        <v>1516.666666666667</v>
      </c>
      <c r="Q171" s="95">
        <f t="shared" si="198"/>
        <v>1516.666666666667</v>
      </c>
      <c r="R171" s="95">
        <f t="shared" si="198"/>
        <v>1516.666666666667</v>
      </c>
      <c r="S171" s="95">
        <f t="shared" si="198"/>
        <v>1516.666666666667</v>
      </c>
      <c r="T171" s="95">
        <f t="shared" si="198"/>
        <v>1516.666666666667</v>
      </c>
      <c r="U171" s="95">
        <f t="shared" si="198"/>
        <v>1516.666666666667</v>
      </c>
      <c r="V171" s="95">
        <f t="shared" si="198"/>
        <v>1516.666666666667</v>
      </c>
      <c r="W171" s="95">
        <f t="shared" si="198"/>
        <v>1516.666666666667</v>
      </c>
      <c r="X171" s="95">
        <f t="shared" si="198"/>
        <v>1516.666666666667</v>
      </c>
      <c r="Y171" s="95">
        <f t="shared" si="198"/>
        <v>1516.666666666667</v>
      </c>
      <c r="Z171" s="95">
        <f t="shared" si="198"/>
        <v>1516.666666666667</v>
      </c>
      <c r="AA171" s="95">
        <f t="shared" si="198"/>
        <v>1516.666666666667</v>
      </c>
      <c r="AB171" s="95">
        <f t="shared" si="198"/>
        <v>1516.666666666667</v>
      </c>
      <c r="AC171" s="95">
        <f t="shared" si="198"/>
        <v>1516.666666666667</v>
      </c>
      <c r="AD171" s="95">
        <f t="shared" si="198"/>
        <v>1516.666666666667</v>
      </c>
      <c r="AE171" s="95">
        <f t="shared" si="198"/>
        <v>1516.666666666667</v>
      </c>
      <c r="AF171" s="95">
        <f t="shared" si="198"/>
        <v>1516.666666666667</v>
      </c>
      <c r="AG171" s="95">
        <f t="shared" si="198"/>
        <v>1516.666666666667</v>
      </c>
      <c r="AH171" s="95">
        <f t="shared" si="198"/>
        <v>1516.666666666667</v>
      </c>
      <c r="AI171" s="95">
        <f t="shared" si="198"/>
        <v>1516.666666666667</v>
      </c>
      <c r="AJ171" s="95">
        <f t="shared" si="198"/>
        <v>1516.666666666667</v>
      </c>
      <c r="AK171" s="95">
        <f t="shared" si="198"/>
        <v>1516.666666666667</v>
      </c>
      <c r="AL171" s="95">
        <f t="shared" si="198"/>
        <v>1516.666666666667</v>
      </c>
      <c r="AM171" s="95">
        <f t="shared" si="198"/>
        <v>1516.666666666667</v>
      </c>
      <c r="AN171" s="95">
        <f t="shared" si="198"/>
        <v>1516.666666666667</v>
      </c>
      <c r="AO171" s="95">
        <f t="shared" si="198"/>
        <v>1516.666666666667</v>
      </c>
      <c r="AP171" s="95">
        <f t="shared" si="198"/>
        <v>1516.666666666667</v>
      </c>
    </row>
    <row r="173" spans="1:81" x14ac:dyDescent="0.25">
      <c r="A173" t="s">
        <v>280</v>
      </c>
    </row>
    <row r="174" spans="1:81" x14ac:dyDescent="0.25">
      <c r="A174" s="39" t="s">
        <v>254</v>
      </c>
      <c r="B174" s="39" t="s">
        <v>255</v>
      </c>
      <c r="G174" s="33">
        <f>+G53</f>
        <v>4200</v>
      </c>
      <c r="H174" s="33">
        <f t="shared" ref="H174:AP174" si="199">+H53</f>
        <v>0</v>
      </c>
      <c r="I174" s="33">
        <f t="shared" si="199"/>
        <v>0</v>
      </c>
      <c r="J174" s="33">
        <f t="shared" si="199"/>
        <v>0</v>
      </c>
      <c r="K174" s="33">
        <f t="shared" si="199"/>
        <v>0</v>
      </c>
      <c r="L174" s="33">
        <f t="shared" si="199"/>
        <v>0</v>
      </c>
      <c r="M174" s="33">
        <f t="shared" si="199"/>
        <v>0</v>
      </c>
      <c r="N174" s="33">
        <f t="shared" si="199"/>
        <v>0</v>
      </c>
      <c r="O174" s="33">
        <f t="shared" si="199"/>
        <v>0</v>
      </c>
      <c r="P174" s="33">
        <f t="shared" si="199"/>
        <v>0</v>
      </c>
      <c r="Q174" s="33">
        <f t="shared" si="199"/>
        <v>0</v>
      </c>
      <c r="R174" s="33">
        <f t="shared" si="199"/>
        <v>0</v>
      </c>
      <c r="S174" s="33">
        <f t="shared" si="199"/>
        <v>0</v>
      </c>
      <c r="T174" s="33">
        <f t="shared" si="199"/>
        <v>0</v>
      </c>
      <c r="U174" s="33">
        <f t="shared" si="199"/>
        <v>0</v>
      </c>
      <c r="V174" s="33">
        <f t="shared" si="199"/>
        <v>0</v>
      </c>
      <c r="W174" s="33">
        <f t="shared" si="199"/>
        <v>0</v>
      </c>
      <c r="X174" s="33">
        <f t="shared" si="199"/>
        <v>0</v>
      </c>
      <c r="Y174" s="33">
        <f t="shared" si="199"/>
        <v>0</v>
      </c>
      <c r="Z174" s="33">
        <f t="shared" si="199"/>
        <v>0</v>
      </c>
      <c r="AA174" s="33">
        <f t="shared" si="199"/>
        <v>0</v>
      </c>
      <c r="AB174" s="33">
        <f t="shared" si="199"/>
        <v>0</v>
      </c>
      <c r="AC174" s="33">
        <f t="shared" si="199"/>
        <v>0</v>
      </c>
      <c r="AD174" s="33">
        <f t="shared" si="199"/>
        <v>0</v>
      </c>
      <c r="AE174" s="33">
        <f t="shared" si="199"/>
        <v>0</v>
      </c>
      <c r="AF174" s="33">
        <f t="shared" si="199"/>
        <v>0</v>
      </c>
      <c r="AG174" s="33">
        <f t="shared" si="199"/>
        <v>0</v>
      </c>
      <c r="AH174" s="33">
        <f t="shared" si="199"/>
        <v>0</v>
      </c>
      <c r="AI174" s="33">
        <f t="shared" si="199"/>
        <v>0</v>
      </c>
      <c r="AJ174" s="33">
        <f t="shared" si="199"/>
        <v>0</v>
      </c>
      <c r="AK174" s="33">
        <f t="shared" si="199"/>
        <v>0</v>
      </c>
      <c r="AL174" s="33">
        <f t="shared" si="199"/>
        <v>0</v>
      </c>
      <c r="AM174" s="33">
        <f t="shared" si="199"/>
        <v>0</v>
      </c>
      <c r="AN174" s="33">
        <f t="shared" si="199"/>
        <v>0</v>
      </c>
      <c r="AO174" s="33">
        <f t="shared" si="199"/>
        <v>0</v>
      </c>
      <c r="AP174" s="33">
        <f t="shared" si="199"/>
        <v>0</v>
      </c>
    </row>
    <row r="175" spans="1:81" x14ac:dyDescent="0.25">
      <c r="A175" t="str">
        <f>+A151</f>
        <v>Fabbricato 1</v>
      </c>
      <c r="B175" t="str">
        <f>+B151</f>
        <v>Fabbricati</v>
      </c>
      <c r="G175" s="86">
        <f>+G151</f>
        <v>166.66666666666666</v>
      </c>
      <c r="H175" s="86">
        <f>+G175+H151</f>
        <v>333.33333333333331</v>
      </c>
      <c r="I175" s="86">
        <f t="shared" ref="I175:AP182" si="200">+H175+I151</f>
        <v>500</v>
      </c>
      <c r="J175" s="86">
        <f t="shared" si="200"/>
        <v>666.66666666666663</v>
      </c>
      <c r="K175" s="86">
        <f t="shared" si="200"/>
        <v>833.33333333333326</v>
      </c>
      <c r="L175" s="86">
        <f t="shared" si="200"/>
        <v>999.99999999999989</v>
      </c>
      <c r="M175" s="86">
        <f t="shared" si="200"/>
        <v>1166.6666666666665</v>
      </c>
      <c r="N175" s="86">
        <f t="shared" si="200"/>
        <v>1333.3333333333333</v>
      </c>
      <c r="O175" s="86">
        <f t="shared" si="200"/>
        <v>1500</v>
      </c>
      <c r="P175" s="86">
        <f t="shared" si="200"/>
        <v>1666.6666666666667</v>
      </c>
      <c r="Q175" s="86">
        <f t="shared" si="200"/>
        <v>1833.3333333333335</v>
      </c>
      <c r="R175" s="86">
        <f t="shared" si="200"/>
        <v>2000.0000000000002</v>
      </c>
      <c r="S175" s="86">
        <f t="shared" si="200"/>
        <v>2166.666666666667</v>
      </c>
      <c r="T175" s="86">
        <f t="shared" si="200"/>
        <v>2333.3333333333335</v>
      </c>
      <c r="U175" s="86">
        <f t="shared" si="200"/>
        <v>2500</v>
      </c>
      <c r="V175" s="86">
        <f t="shared" si="200"/>
        <v>2666.6666666666665</v>
      </c>
      <c r="W175" s="86">
        <f t="shared" si="200"/>
        <v>2833.333333333333</v>
      </c>
      <c r="X175" s="86">
        <f t="shared" si="200"/>
        <v>2999.9999999999995</v>
      </c>
      <c r="Y175" s="86">
        <f t="shared" si="200"/>
        <v>3166.6666666666661</v>
      </c>
      <c r="Z175" s="86">
        <f t="shared" si="200"/>
        <v>3333.3333333333326</v>
      </c>
      <c r="AA175" s="86">
        <f t="shared" si="200"/>
        <v>3499.9999999999991</v>
      </c>
      <c r="AB175" s="86">
        <f t="shared" si="200"/>
        <v>3666.6666666666656</v>
      </c>
      <c r="AC175" s="86">
        <f t="shared" si="200"/>
        <v>3833.3333333333321</v>
      </c>
      <c r="AD175" s="86">
        <f t="shared" si="200"/>
        <v>3999.9999999999986</v>
      </c>
      <c r="AE175" s="86">
        <f t="shared" si="200"/>
        <v>4166.6666666666652</v>
      </c>
      <c r="AF175" s="86">
        <f t="shared" si="200"/>
        <v>4333.3333333333321</v>
      </c>
      <c r="AG175" s="86">
        <f t="shared" si="200"/>
        <v>4499.9999999999991</v>
      </c>
      <c r="AH175" s="86">
        <f t="shared" si="200"/>
        <v>4666.6666666666661</v>
      </c>
      <c r="AI175" s="86">
        <f t="shared" si="200"/>
        <v>4833.333333333333</v>
      </c>
      <c r="AJ175" s="86">
        <f t="shared" si="200"/>
        <v>5000</v>
      </c>
      <c r="AK175" s="86">
        <f t="shared" si="200"/>
        <v>5166.666666666667</v>
      </c>
      <c r="AL175" s="86">
        <f t="shared" si="200"/>
        <v>5333.3333333333339</v>
      </c>
      <c r="AM175" s="86">
        <f t="shared" si="200"/>
        <v>5500.0000000000009</v>
      </c>
      <c r="AN175" s="86">
        <f t="shared" si="200"/>
        <v>5666.6666666666679</v>
      </c>
      <c r="AO175" s="86">
        <f t="shared" si="200"/>
        <v>5833.3333333333348</v>
      </c>
      <c r="AP175" s="86">
        <f t="shared" si="200"/>
        <v>6000.0000000000018</v>
      </c>
    </row>
    <row r="176" spans="1:81" x14ac:dyDescent="0.25">
      <c r="A176" t="str">
        <f t="shared" ref="A176:B176" si="201">+A152</f>
        <v>Impianti 1</v>
      </c>
      <c r="B176" t="str">
        <f t="shared" si="201"/>
        <v>Impianti e Macchinari</v>
      </c>
      <c r="G176" s="86">
        <f t="shared" ref="G176:G193" si="202">+G152</f>
        <v>833.33333333333337</v>
      </c>
      <c r="H176" s="86">
        <f t="shared" ref="H176:W191" si="203">+G176+H152</f>
        <v>1666.6666666666667</v>
      </c>
      <c r="I176" s="86">
        <f t="shared" si="200"/>
        <v>2500</v>
      </c>
      <c r="J176" s="86">
        <f t="shared" si="200"/>
        <v>3333.3333333333335</v>
      </c>
      <c r="K176" s="86">
        <f t="shared" si="200"/>
        <v>4166.666666666667</v>
      </c>
      <c r="L176" s="86">
        <f t="shared" si="200"/>
        <v>5000</v>
      </c>
      <c r="M176" s="86">
        <f t="shared" si="200"/>
        <v>5833.333333333333</v>
      </c>
      <c r="N176" s="86">
        <f t="shared" si="200"/>
        <v>6666.6666666666661</v>
      </c>
      <c r="O176" s="86">
        <f t="shared" si="200"/>
        <v>7499.9999999999991</v>
      </c>
      <c r="P176" s="86">
        <f t="shared" si="200"/>
        <v>8333.3333333333321</v>
      </c>
      <c r="Q176" s="86">
        <f t="shared" si="200"/>
        <v>9166.6666666666661</v>
      </c>
      <c r="R176" s="86">
        <f t="shared" si="200"/>
        <v>10000</v>
      </c>
      <c r="S176" s="86">
        <f t="shared" si="200"/>
        <v>10833.333333333334</v>
      </c>
      <c r="T176" s="86">
        <f t="shared" si="200"/>
        <v>11666.666666666668</v>
      </c>
      <c r="U176" s="86">
        <f t="shared" si="200"/>
        <v>12500.000000000002</v>
      </c>
      <c r="V176" s="86">
        <f t="shared" si="200"/>
        <v>13333.333333333336</v>
      </c>
      <c r="W176" s="86">
        <f t="shared" si="200"/>
        <v>14166.66666666667</v>
      </c>
      <c r="X176" s="86">
        <f t="shared" si="200"/>
        <v>15000.000000000004</v>
      </c>
      <c r="Y176" s="86">
        <f t="shared" si="200"/>
        <v>15833.333333333338</v>
      </c>
      <c r="Z176" s="86">
        <f t="shared" si="200"/>
        <v>16666.666666666672</v>
      </c>
      <c r="AA176" s="86">
        <f t="shared" si="200"/>
        <v>17500.000000000004</v>
      </c>
      <c r="AB176" s="86">
        <f t="shared" si="200"/>
        <v>18333.333333333336</v>
      </c>
      <c r="AC176" s="86">
        <f t="shared" si="200"/>
        <v>19166.666666666668</v>
      </c>
      <c r="AD176" s="86">
        <f t="shared" si="200"/>
        <v>20000</v>
      </c>
      <c r="AE176" s="86">
        <f t="shared" si="200"/>
        <v>20833.333333333332</v>
      </c>
      <c r="AF176" s="86">
        <f t="shared" si="200"/>
        <v>21666.666666666664</v>
      </c>
      <c r="AG176" s="86">
        <f t="shared" si="200"/>
        <v>22499.999999999996</v>
      </c>
      <c r="AH176" s="86">
        <f t="shared" si="200"/>
        <v>23333.333333333328</v>
      </c>
      <c r="AI176" s="86">
        <f t="shared" si="200"/>
        <v>24166.666666666661</v>
      </c>
      <c r="AJ176" s="86">
        <f t="shared" si="200"/>
        <v>24999.999999999993</v>
      </c>
      <c r="AK176" s="86">
        <f t="shared" si="200"/>
        <v>25833.333333333325</v>
      </c>
      <c r="AL176" s="86">
        <f t="shared" si="200"/>
        <v>26666.666666666657</v>
      </c>
      <c r="AM176" s="86">
        <f t="shared" si="200"/>
        <v>27499.999999999989</v>
      </c>
      <c r="AN176" s="86">
        <f t="shared" si="200"/>
        <v>28333.333333333321</v>
      </c>
      <c r="AO176" s="86">
        <f t="shared" si="200"/>
        <v>29166.666666666653</v>
      </c>
      <c r="AP176" s="86">
        <f t="shared" si="200"/>
        <v>29999.999999999985</v>
      </c>
    </row>
    <row r="177" spans="1:42" x14ac:dyDescent="0.25">
      <c r="A177" t="str">
        <f t="shared" ref="A177:B177" si="204">+A153</f>
        <v>Attrezzature 1</v>
      </c>
      <c r="B177" t="str">
        <f t="shared" si="204"/>
        <v>Attrezzature industriali e commerciali</v>
      </c>
      <c r="G177" s="86">
        <f t="shared" si="202"/>
        <v>416.66666666666669</v>
      </c>
      <c r="H177" s="86">
        <f t="shared" si="203"/>
        <v>833.33333333333337</v>
      </c>
      <c r="I177" s="86">
        <f t="shared" si="200"/>
        <v>1250</v>
      </c>
      <c r="J177" s="86">
        <f t="shared" si="200"/>
        <v>1666.6666666666667</v>
      </c>
      <c r="K177" s="86">
        <f t="shared" si="200"/>
        <v>2083.3333333333335</v>
      </c>
      <c r="L177" s="86">
        <f t="shared" si="200"/>
        <v>2500</v>
      </c>
      <c r="M177" s="86">
        <f t="shared" si="200"/>
        <v>2916.6666666666665</v>
      </c>
      <c r="N177" s="86">
        <f t="shared" si="200"/>
        <v>3333.333333333333</v>
      </c>
      <c r="O177" s="86">
        <f t="shared" si="200"/>
        <v>3749.9999999999995</v>
      </c>
      <c r="P177" s="86">
        <f t="shared" si="200"/>
        <v>4166.6666666666661</v>
      </c>
      <c r="Q177" s="86">
        <f t="shared" si="200"/>
        <v>4583.333333333333</v>
      </c>
      <c r="R177" s="86">
        <f t="shared" si="200"/>
        <v>5000</v>
      </c>
      <c r="S177" s="86">
        <f t="shared" si="200"/>
        <v>5416.666666666667</v>
      </c>
      <c r="T177" s="86">
        <f t="shared" si="200"/>
        <v>5833.3333333333339</v>
      </c>
      <c r="U177" s="86">
        <f t="shared" si="200"/>
        <v>6250.0000000000009</v>
      </c>
      <c r="V177" s="86">
        <f t="shared" si="200"/>
        <v>6666.6666666666679</v>
      </c>
      <c r="W177" s="86">
        <f t="shared" si="200"/>
        <v>7083.3333333333348</v>
      </c>
      <c r="X177" s="86">
        <f t="shared" si="200"/>
        <v>7500.0000000000018</v>
      </c>
      <c r="Y177" s="86">
        <f t="shared" si="200"/>
        <v>7916.6666666666688</v>
      </c>
      <c r="Z177" s="86">
        <f t="shared" si="200"/>
        <v>8333.3333333333358</v>
      </c>
      <c r="AA177" s="86">
        <f t="shared" si="200"/>
        <v>8750.0000000000018</v>
      </c>
      <c r="AB177" s="86">
        <f t="shared" si="200"/>
        <v>9166.6666666666679</v>
      </c>
      <c r="AC177" s="86">
        <f t="shared" si="200"/>
        <v>9583.3333333333339</v>
      </c>
      <c r="AD177" s="86">
        <f t="shared" si="200"/>
        <v>10000</v>
      </c>
      <c r="AE177" s="86">
        <f t="shared" si="200"/>
        <v>10416.666666666666</v>
      </c>
      <c r="AF177" s="86">
        <f t="shared" si="200"/>
        <v>10833.333333333332</v>
      </c>
      <c r="AG177" s="86">
        <f t="shared" si="200"/>
        <v>11249.999999999998</v>
      </c>
      <c r="AH177" s="86">
        <f t="shared" si="200"/>
        <v>11666.666666666664</v>
      </c>
      <c r="AI177" s="86">
        <f t="shared" si="200"/>
        <v>12083.33333333333</v>
      </c>
      <c r="AJ177" s="86">
        <f t="shared" si="200"/>
        <v>12499.999999999996</v>
      </c>
      <c r="AK177" s="86">
        <f t="shared" si="200"/>
        <v>12916.666666666662</v>
      </c>
      <c r="AL177" s="86">
        <f t="shared" si="200"/>
        <v>13333.333333333328</v>
      </c>
      <c r="AM177" s="86">
        <f t="shared" si="200"/>
        <v>13749.999999999995</v>
      </c>
      <c r="AN177" s="86">
        <f t="shared" si="200"/>
        <v>14166.666666666661</v>
      </c>
      <c r="AO177" s="86">
        <f t="shared" si="200"/>
        <v>14583.333333333327</v>
      </c>
      <c r="AP177" s="86">
        <f t="shared" si="200"/>
        <v>14999.999999999993</v>
      </c>
    </row>
    <row r="178" spans="1:42" x14ac:dyDescent="0.25">
      <c r="A178" t="str">
        <f t="shared" ref="A178:B178" si="205">+A154</f>
        <v>Costi Impianto 1</v>
      </c>
      <c r="B178" t="str">
        <f t="shared" si="205"/>
        <v>Costi d'impianto e ampliamento</v>
      </c>
      <c r="G178" s="86">
        <f t="shared" si="202"/>
        <v>0</v>
      </c>
      <c r="H178" s="86">
        <f t="shared" si="203"/>
        <v>25</v>
      </c>
      <c r="I178" s="86">
        <f t="shared" si="200"/>
        <v>50</v>
      </c>
      <c r="J178" s="86">
        <f t="shared" si="200"/>
        <v>75</v>
      </c>
      <c r="K178" s="86">
        <f t="shared" si="200"/>
        <v>100</v>
      </c>
      <c r="L178" s="86">
        <f t="shared" si="200"/>
        <v>125</v>
      </c>
      <c r="M178" s="86">
        <f t="shared" si="200"/>
        <v>150</v>
      </c>
      <c r="N178" s="86">
        <f t="shared" si="200"/>
        <v>175</v>
      </c>
      <c r="O178" s="86">
        <f t="shared" si="200"/>
        <v>200</v>
      </c>
      <c r="P178" s="86">
        <f t="shared" si="200"/>
        <v>225</v>
      </c>
      <c r="Q178" s="86">
        <f t="shared" si="200"/>
        <v>250</v>
      </c>
      <c r="R178" s="86">
        <f t="shared" si="200"/>
        <v>275</v>
      </c>
      <c r="S178" s="86">
        <f t="shared" si="200"/>
        <v>300</v>
      </c>
      <c r="T178" s="86">
        <f t="shared" si="200"/>
        <v>325</v>
      </c>
      <c r="U178" s="86">
        <f t="shared" si="200"/>
        <v>350</v>
      </c>
      <c r="V178" s="86">
        <f t="shared" si="200"/>
        <v>375</v>
      </c>
      <c r="W178" s="86">
        <f t="shared" si="200"/>
        <v>400</v>
      </c>
      <c r="X178" s="86">
        <f t="shared" si="200"/>
        <v>425</v>
      </c>
      <c r="Y178" s="86">
        <f t="shared" si="200"/>
        <v>450</v>
      </c>
      <c r="Z178" s="86">
        <f t="shared" si="200"/>
        <v>475</v>
      </c>
      <c r="AA178" s="86">
        <f t="shared" si="200"/>
        <v>500</v>
      </c>
      <c r="AB178" s="86">
        <f t="shared" si="200"/>
        <v>525</v>
      </c>
      <c r="AC178" s="86">
        <f t="shared" si="200"/>
        <v>550</v>
      </c>
      <c r="AD178" s="86">
        <f t="shared" si="200"/>
        <v>575</v>
      </c>
      <c r="AE178" s="86">
        <f t="shared" si="200"/>
        <v>600</v>
      </c>
      <c r="AF178" s="86">
        <f t="shared" si="200"/>
        <v>625</v>
      </c>
      <c r="AG178" s="86">
        <f t="shared" si="200"/>
        <v>650</v>
      </c>
      <c r="AH178" s="86">
        <f t="shared" si="200"/>
        <v>675</v>
      </c>
      <c r="AI178" s="86">
        <f t="shared" si="200"/>
        <v>700</v>
      </c>
      <c r="AJ178" s="86">
        <f t="shared" si="200"/>
        <v>725</v>
      </c>
      <c r="AK178" s="86">
        <f t="shared" si="200"/>
        <v>750</v>
      </c>
      <c r="AL178" s="86">
        <f t="shared" si="200"/>
        <v>775</v>
      </c>
      <c r="AM178" s="86">
        <f t="shared" si="200"/>
        <v>800</v>
      </c>
      <c r="AN178" s="86">
        <f t="shared" si="200"/>
        <v>825</v>
      </c>
      <c r="AO178" s="86">
        <f t="shared" si="200"/>
        <v>850</v>
      </c>
      <c r="AP178" s="86">
        <f t="shared" si="200"/>
        <v>875</v>
      </c>
    </row>
    <row r="179" spans="1:42" x14ac:dyDescent="0.25">
      <c r="A179" t="str">
        <f t="shared" ref="A179:B179" si="206">+A155</f>
        <v>Brevetti</v>
      </c>
      <c r="B179" t="str">
        <f t="shared" si="206"/>
        <v>Ricerca&amp; Sviluppo</v>
      </c>
      <c r="G179" s="86">
        <f t="shared" si="202"/>
        <v>0</v>
      </c>
      <c r="H179" s="86">
        <f t="shared" si="203"/>
        <v>0</v>
      </c>
      <c r="I179" s="86">
        <f t="shared" si="200"/>
        <v>0</v>
      </c>
      <c r="J179" s="86">
        <f t="shared" si="200"/>
        <v>0</v>
      </c>
      <c r="K179" s="86">
        <f t="shared" si="200"/>
        <v>25</v>
      </c>
      <c r="L179" s="86">
        <f t="shared" si="200"/>
        <v>50</v>
      </c>
      <c r="M179" s="86">
        <f t="shared" si="200"/>
        <v>75</v>
      </c>
      <c r="N179" s="86">
        <f t="shared" si="200"/>
        <v>100</v>
      </c>
      <c r="O179" s="86">
        <f t="shared" si="200"/>
        <v>125</v>
      </c>
      <c r="P179" s="86">
        <f t="shared" si="200"/>
        <v>150</v>
      </c>
      <c r="Q179" s="86">
        <f t="shared" si="200"/>
        <v>175</v>
      </c>
      <c r="R179" s="86">
        <f t="shared" si="200"/>
        <v>200</v>
      </c>
      <c r="S179" s="86">
        <f t="shared" si="200"/>
        <v>225</v>
      </c>
      <c r="T179" s="86">
        <f t="shared" si="200"/>
        <v>250</v>
      </c>
      <c r="U179" s="86">
        <f t="shared" si="200"/>
        <v>275</v>
      </c>
      <c r="V179" s="86">
        <f t="shared" si="200"/>
        <v>300</v>
      </c>
      <c r="W179" s="86">
        <f t="shared" si="200"/>
        <v>325</v>
      </c>
      <c r="X179" s="86">
        <f t="shared" si="200"/>
        <v>350</v>
      </c>
      <c r="Y179" s="86">
        <f t="shared" si="200"/>
        <v>375</v>
      </c>
      <c r="Z179" s="86">
        <f t="shared" si="200"/>
        <v>400</v>
      </c>
      <c r="AA179" s="86">
        <f t="shared" si="200"/>
        <v>425</v>
      </c>
      <c r="AB179" s="86">
        <f t="shared" si="200"/>
        <v>450</v>
      </c>
      <c r="AC179" s="86">
        <f t="shared" si="200"/>
        <v>475</v>
      </c>
      <c r="AD179" s="86">
        <f t="shared" si="200"/>
        <v>500</v>
      </c>
      <c r="AE179" s="86">
        <f t="shared" si="200"/>
        <v>525</v>
      </c>
      <c r="AF179" s="86">
        <f t="shared" si="200"/>
        <v>550</v>
      </c>
      <c r="AG179" s="86">
        <f t="shared" si="200"/>
        <v>575</v>
      </c>
      <c r="AH179" s="86">
        <f t="shared" si="200"/>
        <v>600</v>
      </c>
      <c r="AI179" s="86">
        <f t="shared" si="200"/>
        <v>625</v>
      </c>
      <c r="AJ179" s="86">
        <f t="shared" si="200"/>
        <v>650</v>
      </c>
      <c r="AK179" s="86">
        <f t="shared" si="200"/>
        <v>675</v>
      </c>
      <c r="AL179" s="86">
        <f t="shared" si="200"/>
        <v>700</v>
      </c>
      <c r="AM179" s="86">
        <f t="shared" si="200"/>
        <v>725</v>
      </c>
      <c r="AN179" s="86">
        <f t="shared" si="200"/>
        <v>750</v>
      </c>
      <c r="AO179" s="86">
        <f t="shared" si="200"/>
        <v>775</v>
      </c>
      <c r="AP179" s="86">
        <f t="shared" si="200"/>
        <v>800</v>
      </c>
    </row>
    <row r="180" spans="1:42" x14ac:dyDescent="0.25">
      <c r="A180" t="str">
        <f t="shared" ref="A180:B180" si="207">+A156</f>
        <v>Pubblicità</v>
      </c>
      <c r="B180" t="str">
        <f t="shared" si="207"/>
        <v>Altre immobilizzazioni immateriali</v>
      </c>
      <c r="G180" s="86">
        <f t="shared" si="202"/>
        <v>0</v>
      </c>
      <c r="H180" s="86">
        <f t="shared" si="203"/>
        <v>16.666666666666668</v>
      </c>
      <c r="I180" s="86">
        <f t="shared" si="200"/>
        <v>33.333333333333336</v>
      </c>
      <c r="J180" s="86">
        <f t="shared" si="200"/>
        <v>50</v>
      </c>
      <c r="K180" s="86">
        <f t="shared" si="200"/>
        <v>66.666666666666671</v>
      </c>
      <c r="L180" s="86">
        <f t="shared" si="200"/>
        <v>83.333333333333343</v>
      </c>
      <c r="M180" s="86">
        <f t="shared" si="200"/>
        <v>100.00000000000001</v>
      </c>
      <c r="N180" s="86">
        <f t="shared" si="200"/>
        <v>116.66666666666669</v>
      </c>
      <c r="O180" s="86">
        <f t="shared" si="200"/>
        <v>133.33333333333334</v>
      </c>
      <c r="P180" s="86">
        <f t="shared" si="200"/>
        <v>150</v>
      </c>
      <c r="Q180" s="86">
        <f t="shared" si="200"/>
        <v>166.66666666666666</v>
      </c>
      <c r="R180" s="86">
        <f t="shared" si="200"/>
        <v>183.33333333333331</v>
      </c>
      <c r="S180" s="86">
        <f t="shared" si="200"/>
        <v>199.99999999999997</v>
      </c>
      <c r="T180" s="86">
        <f t="shared" si="200"/>
        <v>216.66666666666663</v>
      </c>
      <c r="U180" s="86">
        <f t="shared" si="200"/>
        <v>233.33333333333329</v>
      </c>
      <c r="V180" s="86">
        <f t="shared" si="200"/>
        <v>249.99999999999994</v>
      </c>
      <c r="W180" s="86">
        <f t="shared" si="200"/>
        <v>266.66666666666663</v>
      </c>
      <c r="X180" s="86">
        <f t="shared" si="200"/>
        <v>283.33333333333331</v>
      </c>
      <c r="Y180" s="86">
        <f t="shared" si="200"/>
        <v>300</v>
      </c>
      <c r="Z180" s="86">
        <f t="shared" si="200"/>
        <v>316.66666666666669</v>
      </c>
      <c r="AA180" s="86">
        <f t="shared" si="200"/>
        <v>333.33333333333337</v>
      </c>
      <c r="AB180" s="86">
        <f t="shared" si="200"/>
        <v>350.00000000000006</v>
      </c>
      <c r="AC180" s="86">
        <f t="shared" si="200"/>
        <v>366.66666666666674</v>
      </c>
      <c r="AD180" s="86">
        <f t="shared" si="200"/>
        <v>383.33333333333343</v>
      </c>
      <c r="AE180" s="86">
        <f t="shared" si="200"/>
        <v>400.00000000000011</v>
      </c>
      <c r="AF180" s="86">
        <f t="shared" si="200"/>
        <v>416.6666666666668</v>
      </c>
      <c r="AG180" s="86">
        <f t="shared" si="200"/>
        <v>433.33333333333348</v>
      </c>
      <c r="AH180" s="86">
        <f t="shared" si="200"/>
        <v>450.00000000000017</v>
      </c>
      <c r="AI180" s="86">
        <f t="shared" si="200"/>
        <v>466.66666666666686</v>
      </c>
      <c r="AJ180" s="86">
        <f t="shared" si="200"/>
        <v>483.33333333333354</v>
      </c>
      <c r="AK180" s="86">
        <f t="shared" si="200"/>
        <v>500.00000000000023</v>
      </c>
      <c r="AL180" s="86">
        <f t="shared" si="200"/>
        <v>516.66666666666686</v>
      </c>
      <c r="AM180" s="86">
        <f t="shared" si="200"/>
        <v>533.33333333333348</v>
      </c>
      <c r="AN180" s="86">
        <f t="shared" si="200"/>
        <v>550.00000000000011</v>
      </c>
      <c r="AO180" s="86">
        <f t="shared" si="200"/>
        <v>566.66666666666674</v>
      </c>
      <c r="AP180" s="86">
        <f t="shared" si="200"/>
        <v>583.33333333333337</v>
      </c>
    </row>
    <row r="181" spans="1:42" x14ac:dyDescent="0.25">
      <c r="A181" t="str">
        <f t="shared" ref="A181:B181" si="208">+A157</f>
        <v>Fabbricato 2</v>
      </c>
      <c r="B181" t="str">
        <f t="shared" si="208"/>
        <v>Fabbricati</v>
      </c>
      <c r="G181" s="86">
        <f t="shared" si="202"/>
        <v>0</v>
      </c>
      <c r="H181" s="86">
        <f t="shared" si="203"/>
        <v>0</v>
      </c>
      <c r="I181" s="86">
        <f t="shared" si="200"/>
        <v>16.666666666666668</v>
      </c>
      <c r="J181" s="86">
        <f t="shared" si="200"/>
        <v>33.333333333333336</v>
      </c>
      <c r="K181" s="86">
        <f t="shared" si="200"/>
        <v>50</v>
      </c>
      <c r="L181" s="86">
        <f t="shared" si="200"/>
        <v>66.666666666666671</v>
      </c>
      <c r="M181" s="86">
        <f t="shared" si="200"/>
        <v>83.333333333333343</v>
      </c>
      <c r="N181" s="86">
        <f t="shared" si="200"/>
        <v>100.00000000000001</v>
      </c>
      <c r="O181" s="86">
        <f t="shared" si="200"/>
        <v>116.66666666666669</v>
      </c>
      <c r="P181" s="86">
        <f t="shared" si="200"/>
        <v>133.33333333333334</v>
      </c>
      <c r="Q181" s="86">
        <f t="shared" si="200"/>
        <v>150</v>
      </c>
      <c r="R181" s="86">
        <f t="shared" si="200"/>
        <v>166.66666666666666</v>
      </c>
      <c r="S181" s="86">
        <f t="shared" si="200"/>
        <v>183.33333333333331</v>
      </c>
      <c r="T181" s="86">
        <f t="shared" si="200"/>
        <v>199.99999999999997</v>
      </c>
      <c r="U181" s="86">
        <f t="shared" si="200"/>
        <v>216.66666666666663</v>
      </c>
      <c r="V181" s="86">
        <f t="shared" si="200"/>
        <v>233.33333333333329</v>
      </c>
      <c r="W181" s="86">
        <f t="shared" si="200"/>
        <v>249.99999999999994</v>
      </c>
      <c r="X181" s="86">
        <f t="shared" si="200"/>
        <v>266.66666666666663</v>
      </c>
      <c r="Y181" s="86">
        <f t="shared" si="200"/>
        <v>283.33333333333331</v>
      </c>
      <c r="Z181" s="86">
        <f t="shared" si="200"/>
        <v>300</v>
      </c>
      <c r="AA181" s="86">
        <f t="shared" si="200"/>
        <v>316.66666666666669</v>
      </c>
      <c r="AB181" s="86">
        <f t="shared" si="200"/>
        <v>333.33333333333337</v>
      </c>
      <c r="AC181" s="86">
        <f t="shared" si="200"/>
        <v>350.00000000000006</v>
      </c>
      <c r="AD181" s="86">
        <f t="shared" si="200"/>
        <v>366.66666666666674</v>
      </c>
      <c r="AE181" s="86">
        <f t="shared" si="200"/>
        <v>383.33333333333343</v>
      </c>
      <c r="AF181" s="86">
        <f t="shared" si="200"/>
        <v>400.00000000000011</v>
      </c>
      <c r="AG181" s="86">
        <f t="shared" si="200"/>
        <v>416.6666666666668</v>
      </c>
      <c r="AH181" s="86">
        <f t="shared" si="200"/>
        <v>433.33333333333348</v>
      </c>
      <c r="AI181" s="86">
        <f t="shared" si="200"/>
        <v>450.00000000000017</v>
      </c>
      <c r="AJ181" s="86">
        <f t="shared" si="200"/>
        <v>466.66666666666686</v>
      </c>
      <c r="AK181" s="86">
        <f t="shared" si="200"/>
        <v>483.33333333333354</v>
      </c>
      <c r="AL181" s="86">
        <f t="shared" si="200"/>
        <v>500.00000000000023</v>
      </c>
      <c r="AM181" s="86">
        <f t="shared" si="200"/>
        <v>516.66666666666686</v>
      </c>
      <c r="AN181" s="86">
        <f t="shared" si="200"/>
        <v>533.33333333333348</v>
      </c>
      <c r="AO181" s="86">
        <f t="shared" si="200"/>
        <v>550.00000000000011</v>
      </c>
      <c r="AP181" s="86">
        <f t="shared" si="200"/>
        <v>566.66666666666674</v>
      </c>
    </row>
    <row r="182" spans="1:42" x14ac:dyDescent="0.25">
      <c r="A182" t="str">
        <f t="shared" ref="A182:B182" si="209">+A158</f>
        <v/>
      </c>
      <c r="B182" t="str">
        <f t="shared" si="209"/>
        <v>Impianti e Macchinari</v>
      </c>
      <c r="G182" s="86">
        <f t="shared" si="202"/>
        <v>0</v>
      </c>
      <c r="H182" s="86">
        <f t="shared" si="203"/>
        <v>0</v>
      </c>
      <c r="I182" s="86">
        <f t="shared" si="200"/>
        <v>0</v>
      </c>
      <c r="J182" s="86">
        <f t="shared" si="200"/>
        <v>0</v>
      </c>
      <c r="K182" s="86">
        <f t="shared" si="200"/>
        <v>16.666666666666668</v>
      </c>
      <c r="L182" s="86">
        <f t="shared" si="200"/>
        <v>33.333333333333336</v>
      </c>
      <c r="M182" s="86">
        <f t="shared" si="200"/>
        <v>50</v>
      </c>
      <c r="N182" s="86">
        <f t="shared" si="200"/>
        <v>66.666666666666671</v>
      </c>
      <c r="O182" s="86">
        <f t="shared" si="200"/>
        <v>83.333333333333343</v>
      </c>
      <c r="P182" s="86">
        <f t="shared" si="200"/>
        <v>100.00000000000001</v>
      </c>
      <c r="Q182" s="86">
        <f t="shared" si="200"/>
        <v>116.66666666666669</v>
      </c>
      <c r="R182" s="86">
        <f t="shared" si="200"/>
        <v>133.33333333333334</v>
      </c>
      <c r="S182" s="86">
        <f t="shared" si="200"/>
        <v>150</v>
      </c>
      <c r="T182" s="86">
        <f t="shared" si="200"/>
        <v>166.66666666666666</v>
      </c>
      <c r="U182" s="86">
        <f t="shared" si="200"/>
        <v>183.33333333333331</v>
      </c>
      <c r="V182" s="86">
        <f t="shared" si="200"/>
        <v>199.99999999999997</v>
      </c>
      <c r="W182" s="86">
        <f t="shared" si="200"/>
        <v>216.66666666666663</v>
      </c>
      <c r="X182" s="86">
        <f t="shared" si="200"/>
        <v>233.33333333333329</v>
      </c>
      <c r="Y182" s="86">
        <f t="shared" si="200"/>
        <v>249.99999999999994</v>
      </c>
      <c r="Z182" s="86">
        <f t="shared" ref="I182:AP189" si="210">+Y182+Z158</f>
        <v>266.66666666666663</v>
      </c>
      <c r="AA182" s="86">
        <f t="shared" si="210"/>
        <v>283.33333333333331</v>
      </c>
      <c r="AB182" s="86">
        <f t="shared" si="210"/>
        <v>300</v>
      </c>
      <c r="AC182" s="86">
        <f t="shared" si="210"/>
        <v>316.66666666666669</v>
      </c>
      <c r="AD182" s="86">
        <f t="shared" si="210"/>
        <v>333.33333333333337</v>
      </c>
      <c r="AE182" s="86">
        <f t="shared" si="210"/>
        <v>350.00000000000006</v>
      </c>
      <c r="AF182" s="86">
        <f t="shared" si="210"/>
        <v>366.66666666666674</v>
      </c>
      <c r="AG182" s="86">
        <f t="shared" si="210"/>
        <v>383.33333333333343</v>
      </c>
      <c r="AH182" s="86">
        <f t="shared" si="210"/>
        <v>400.00000000000011</v>
      </c>
      <c r="AI182" s="86">
        <f t="shared" si="210"/>
        <v>416.6666666666668</v>
      </c>
      <c r="AJ182" s="86">
        <f t="shared" si="210"/>
        <v>433.33333333333348</v>
      </c>
      <c r="AK182" s="86">
        <f t="shared" si="210"/>
        <v>450.00000000000017</v>
      </c>
      <c r="AL182" s="86">
        <f t="shared" si="210"/>
        <v>466.66666666666686</v>
      </c>
      <c r="AM182" s="86">
        <f t="shared" si="210"/>
        <v>483.33333333333354</v>
      </c>
      <c r="AN182" s="86">
        <f t="shared" si="210"/>
        <v>500.00000000000023</v>
      </c>
      <c r="AO182" s="86">
        <f t="shared" si="210"/>
        <v>516.66666666666686</v>
      </c>
      <c r="AP182" s="86">
        <f t="shared" si="210"/>
        <v>533.33333333333348</v>
      </c>
    </row>
    <row r="183" spans="1:42" x14ac:dyDescent="0.25">
      <c r="A183" t="str">
        <f t="shared" ref="A183:B183" si="211">+A159</f>
        <v/>
      </c>
      <c r="B183" t="str">
        <f t="shared" si="211"/>
        <v>Attrezzature industriali e commerciali</v>
      </c>
      <c r="G183" s="86">
        <f t="shared" si="202"/>
        <v>0</v>
      </c>
      <c r="H183" s="86">
        <f t="shared" si="203"/>
        <v>0</v>
      </c>
      <c r="I183" s="86">
        <f t="shared" si="210"/>
        <v>0</v>
      </c>
      <c r="J183" s="86">
        <f t="shared" si="210"/>
        <v>0</v>
      </c>
      <c r="K183" s="86">
        <f t="shared" si="210"/>
        <v>0</v>
      </c>
      <c r="L183" s="86">
        <f t="shared" si="210"/>
        <v>0</v>
      </c>
      <c r="M183" s="86">
        <f t="shared" si="210"/>
        <v>0</v>
      </c>
      <c r="N183" s="86">
        <f t="shared" si="210"/>
        <v>0</v>
      </c>
      <c r="O183" s="86">
        <f t="shared" si="210"/>
        <v>0</v>
      </c>
      <c r="P183" s="86">
        <f t="shared" si="210"/>
        <v>0</v>
      </c>
      <c r="Q183" s="86">
        <f t="shared" si="210"/>
        <v>0</v>
      </c>
      <c r="R183" s="86">
        <f t="shared" si="210"/>
        <v>0</v>
      </c>
      <c r="S183" s="86">
        <f t="shared" si="210"/>
        <v>0</v>
      </c>
      <c r="T183" s="86">
        <f t="shared" si="210"/>
        <v>0</v>
      </c>
      <c r="U183" s="86">
        <f t="shared" si="210"/>
        <v>0</v>
      </c>
      <c r="V183" s="86">
        <f t="shared" si="210"/>
        <v>0</v>
      </c>
      <c r="W183" s="86">
        <f t="shared" si="210"/>
        <v>0</v>
      </c>
      <c r="X183" s="86">
        <f t="shared" si="210"/>
        <v>0</v>
      </c>
      <c r="Y183" s="86">
        <f t="shared" si="210"/>
        <v>0</v>
      </c>
      <c r="Z183" s="86">
        <f t="shared" si="210"/>
        <v>0</v>
      </c>
      <c r="AA183" s="86">
        <f t="shared" si="210"/>
        <v>0</v>
      </c>
      <c r="AB183" s="86">
        <f t="shared" si="210"/>
        <v>0</v>
      </c>
      <c r="AC183" s="86">
        <f t="shared" si="210"/>
        <v>0</v>
      </c>
      <c r="AD183" s="86">
        <f t="shared" si="210"/>
        <v>0</v>
      </c>
      <c r="AE183" s="86">
        <f t="shared" si="210"/>
        <v>0</v>
      </c>
      <c r="AF183" s="86">
        <f t="shared" si="210"/>
        <v>0</v>
      </c>
      <c r="AG183" s="86">
        <f t="shared" si="210"/>
        <v>0</v>
      </c>
      <c r="AH183" s="86">
        <f t="shared" si="210"/>
        <v>0</v>
      </c>
      <c r="AI183" s="86">
        <f t="shared" si="210"/>
        <v>0</v>
      </c>
      <c r="AJ183" s="86">
        <f t="shared" si="210"/>
        <v>0</v>
      </c>
      <c r="AK183" s="86">
        <f t="shared" si="210"/>
        <v>0</v>
      </c>
      <c r="AL183" s="86">
        <f t="shared" si="210"/>
        <v>0</v>
      </c>
      <c r="AM183" s="86">
        <f t="shared" si="210"/>
        <v>0</v>
      </c>
      <c r="AN183" s="86">
        <f t="shared" si="210"/>
        <v>0</v>
      </c>
      <c r="AO183" s="86">
        <f t="shared" si="210"/>
        <v>0</v>
      </c>
      <c r="AP183" s="86">
        <f t="shared" si="210"/>
        <v>0</v>
      </c>
    </row>
    <row r="184" spans="1:42" x14ac:dyDescent="0.25">
      <c r="A184" t="str">
        <f t="shared" ref="A184:B184" si="212">+A160</f>
        <v/>
      </c>
      <c r="B184" t="str">
        <f t="shared" si="212"/>
        <v>Costi d'impianto e ampliamento</v>
      </c>
      <c r="G184" s="86">
        <f t="shared" si="202"/>
        <v>0</v>
      </c>
      <c r="H184" s="86">
        <f t="shared" si="203"/>
        <v>0</v>
      </c>
      <c r="I184" s="86">
        <f t="shared" si="210"/>
        <v>0</v>
      </c>
      <c r="J184" s="86">
        <f t="shared" si="210"/>
        <v>0</v>
      </c>
      <c r="K184" s="86">
        <f t="shared" si="210"/>
        <v>0</v>
      </c>
      <c r="L184" s="86">
        <f t="shared" si="210"/>
        <v>0</v>
      </c>
      <c r="M184" s="86">
        <f t="shared" si="210"/>
        <v>0</v>
      </c>
      <c r="N184" s="86">
        <f t="shared" si="210"/>
        <v>0</v>
      </c>
      <c r="O184" s="86">
        <f t="shared" si="210"/>
        <v>0</v>
      </c>
      <c r="P184" s="86">
        <f t="shared" si="210"/>
        <v>0</v>
      </c>
      <c r="Q184" s="86">
        <f t="shared" si="210"/>
        <v>0</v>
      </c>
      <c r="R184" s="86">
        <f t="shared" si="210"/>
        <v>0</v>
      </c>
      <c r="S184" s="86">
        <f t="shared" si="210"/>
        <v>0</v>
      </c>
      <c r="T184" s="86">
        <f t="shared" si="210"/>
        <v>0</v>
      </c>
      <c r="U184" s="86">
        <f t="shared" si="210"/>
        <v>0</v>
      </c>
      <c r="V184" s="86">
        <f t="shared" si="210"/>
        <v>0</v>
      </c>
      <c r="W184" s="86">
        <f t="shared" si="210"/>
        <v>0</v>
      </c>
      <c r="X184" s="86">
        <f t="shared" si="210"/>
        <v>0</v>
      </c>
      <c r="Y184" s="86">
        <f t="shared" si="210"/>
        <v>0</v>
      </c>
      <c r="Z184" s="86">
        <f t="shared" si="210"/>
        <v>0</v>
      </c>
      <c r="AA184" s="86">
        <f t="shared" si="210"/>
        <v>0</v>
      </c>
      <c r="AB184" s="86">
        <f t="shared" si="210"/>
        <v>0</v>
      </c>
      <c r="AC184" s="86">
        <f t="shared" si="210"/>
        <v>0</v>
      </c>
      <c r="AD184" s="86">
        <f t="shared" si="210"/>
        <v>0</v>
      </c>
      <c r="AE184" s="86">
        <f t="shared" si="210"/>
        <v>0</v>
      </c>
      <c r="AF184" s="86">
        <f t="shared" si="210"/>
        <v>0</v>
      </c>
      <c r="AG184" s="86">
        <f t="shared" si="210"/>
        <v>0</v>
      </c>
      <c r="AH184" s="86">
        <f t="shared" si="210"/>
        <v>0</v>
      </c>
      <c r="AI184" s="86">
        <f t="shared" si="210"/>
        <v>0</v>
      </c>
      <c r="AJ184" s="86">
        <f t="shared" si="210"/>
        <v>0</v>
      </c>
      <c r="AK184" s="86">
        <f t="shared" si="210"/>
        <v>0</v>
      </c>
      <c r="AL184" s="86">
        <f t="shared" si="210"/>
        <v>0</v>
      </c>
      <c r="AM184" s="86">
        <f t="shared" si="210"/>
        <v>0</v>
      </c>
      <c r="AN184" s="86">
        <f t="shared" si="210"/>
        <v>0</v>
      </c>
      <c r="AO184" s="86">
        <f t="shared" si="210"/>
        <v>0</v>
      </c>
      <c r="AP184" s="86">
        <f t="shared" si="210"/>
        <v>0</v>
      </c>
    </row>
    <row r="185" spans="1:42" x14ac:dyDescent="0.25">
      <c r="A185" t="str">
        <f t="shared" ref="A185:B185" si="213">+A161</f>
        <v/>
      </c>
      <c r="B185" t="str">
        <f t="shared" si="213"/>
        <v>Ricerca&amp; Sviluppo</v>
      </c>
      <c r="G185" s="86">
        <f t="shared" si="202"/>
        <v>0</v>
      </c>
      <c r="H185" s="86">
        <f t="shared" si="203"/>
        <v>0</v>
      </c>
      <c r="I185" s="86">
        <f t="shared" si="210"/>
        <v>0</v>
      </c>
      <c r="J185" s="86">
        <f t="shared" si="210"/>
        <v>0</v>
      </c>
      <c r="K185" s="86">
        <f t="shared" si="210"/>
        <v>0</v>
      </c>
      <c r="L185" s="86">
        <f t="shared" si="210"/>
        <v>0</v>
      </c>
      <c r="M185" s="86">
        <f t="shared" si="210"/>
        <v>0</v>
      </c>
      <c r="N185" s="86">
        <f t="shared" si="210"/>
        <v>0</v>
      </c>
      <c r="O185" s="86">
        <f t="shared" si="210"/>
        <v>0</v>
      </c>
      <c r="P185" s="86">
        <f t="shared" si="210"/>
        <v>0</v>
      </c>
      <c r="Q185" s="86">
        <f t="shared" si="210"/>
        <v>0</v>
      </c>
      <c r="R185" s="86">
        <f t="shared" si="210"/>
        <v>0</v>
      </c>
      <c r="S185" s="86">
        <f t="shared" si="210"/>
        <v>0</v>
      </c>
      <c r="T185" s="86">
        <f t="shared" si="210"/>
        <v>0</v>
      </c>
      <c r="U185" s="86">
        <f t="shared" si="210"/>
        <v>0</v>
      </c>
      <c r="V185" s="86">
        <f t="shared" si="210"/>
        <v>0</v>
      </c>
      <c r="W185" s="86">
        <f t="shared" si="210"/>
        <v>0</v>
      </c>
      <c r="X185" s="86">
        <f t="shared" si="210"/>
        <v>0</v>
      </c>
      <c r="Y185" s="86">
        <f t="shared" si="210"/>
        <v>0</v>
      </c>
      <c r="Z185" s="86">
        <f t="shared" si="210"/>
        <v>0</v>
      </c>
      <c r="AA185" s="86">
        <f t="shared" si="210"/>
        <v>0</v>
      </c>
      <c r="AB185" s="86">
        <f t="shared" si="210"/>
        <v>0</v>
      </c>
      <c r="AC185" s="86">
        <f t="shared" si="210"/>
        <v>0</v>
      </c>
      <c r="AD185" s="86">
        <f t="shared" si="210"/>
        <v>0</v>
      </c>
      <c r="AE185" s="86">
        <f t="shared" si="210"/>
        <v>0</v>
      </c>
      <c r="AF185" s="86">
        <f t="shared" si="210"/>
        <v>0</v>
      </c>
      <c r="AG185" s="86">
        <f t="shared" si="210"/>
        <v>0</v>
      </c>
      <c r="AH185" s="86">
        <f t="shared" si="210"/>
        <v>0</v>
      </c>
      <c r="AI185" s="86">
        <f t="shared" si="210"/>
        <v>0</v>
      </c>
      <c r="AJ185" s="86">
        <f t="shared" si="210"/>
        <v>0</v>
      </c>
      <c r="AK185" s="86">
        <f t="shared" si="210"/>
        <v>0</v>
      </c>
      <c r="AL185" s="86">
        <f t="shared" si="210"/>
        <v>0</v>
      </c>
      <c r="AM185" s="86">
        <f t="shared" si="210"/>
        <v>0</v>
      </c>
      <c r="AN185" s="86">
        <f t="shared" si="210"/>
        <v>0</v>
      </c>
      <c r="AO185" s="86">
        <f t="shared" si="210"/>
        <v>0</v>
      </c>
      <c r="AP185" s="86">
        <f t="shared" si="210"/>
        <v>0</v>
      </c>
    </row>
    <row r="186" spans="1:42" x14ac:dyDescent="0.25">
      <c r="A186" t="str">
        <f t="shared" ref="A186:B186" si="214">+A162</f>
        <v/>
      </c>
      <c r="B186" t="str">
        <f t="shared" si="214"/>
        <v>Altre immobilizzazioni immateriali</v>
      </c>
      <c r="G186" s="86">
        <f t="shared" si="202"/>
        <v>0</v>
      </c>
      <c r="H186" s="86">
        <f t="shared" si="203"/>
        <v>0</v>
      </c>
      <c r="I186" s="86">
        <f t="shared" si="210"/>
        <v>0</v>
      </c>
      <c r="J186" s="86">
        <f t="shared" si="210"/>
        <v>0</v>
      </c>
      <c r="K186" s="86">
        <f t="shared" si="210"/>
        <v>0</v>
      </c>
      <c r="L186" s="86">
        <f t="shared" si="210"/>
        <v>0</v>
      </c>
      <c r="M186" s="86">
        <f t="shared" si="210"/>
        <v>0</v>
      </c>
      <c r="N186" s="86">
        <f t="shared" si="210"/>
        <v>0</v>
      </c>
      <c r="O186" s="86">
        <f t="shared" si="210"/>
        <v>0</v>
      </c>
      <c r="P186" s="86">
        <f t="shared" si="210"/>
        <v>0</v>
      </c>
      <c r="Q186" s="86">
        <f t="shared" si="210"/>
        <v>0</v>
      </c>
      <c r="R186" s="86">
        <f t="shared" si="210"/>
        <v>0</v>
      </c>
      <c r="S186" s="86">
        <f t="shared" si="210"/>
        <v>0</v>
      </c>
      <c r="T186" s="86">
        <f t="shared" si="210"/>
        <v>0</v>
      </c>
      <c r="U186" s="86">
        <f t="shared" si="210"/>
        <v>0</v>
      </c>
      <c r="V186" s="86">
        <f t="shared" si="210"/>
        <v>0</v>
      </c>
      <c r="W186" s="86">
        <f t="shared" si="210"/>
        <v>0</v>
      </c>
      <c r="X186" s="86">
        <f t="shared" si="210"/>
        <v>0</v>
      </c>
      <c r="Y186" s="86">
        <f t="shared" si="210"/>
        <v>0</v>
      </c>
      <c r="Z186" s="86">
        <f t="shared" si="210"/>
        <v>0</v>
      </c>
      <c r="AA186" s="86">
        <f t="shared" si="210"/>
        <v>0</v>
      </c>
      <c r="AB186" s="86">
        <f t="shared" si="210"/>
        <v>0</v>
      </c>
      <c r="AC186" s="86">
        <f t="shared" si="210"/>
        <v>0</v>
      </c>
      <c r="AD186" s="86">
        <f t="shared" si="210"/>
        <v>0</v>
      </c>
      <c r="AE186" s="86">
        <f t="shared" si="210"/>
        <v>0</v>
      </c>
      <c r="AF186" s="86">
        <f t="shared" si="210"/>
        <v>0</v>
      </c>
      <c r="AG186" s="86">
        <f t="shared" si="210"/>
        <v>0</v>
      </c>
      <c r="AH186" s="86">
        <f t="shared" si="210"/>
        <v>0</v>
      </c>
      <c r="AI186" s="86">
        <f t="shared" si="210"/>
        <v>0</v>
      </c>
      <c r="AJ186" s="86">
        <f t="shared" si="210"/>
        <v>0</v>
      </c>
      <c r="AK186" s="86">
        <f t="shared" si="210"/>
        <v>0</v>
      </c>
      <c r="AL186" s="86">
        <f t="shared" si="210"/>
        <v>0</v>
      </c>
      <c r="AM186" s="86">
        <f t="shared" si="210"/>
        <v>0</v>
      </c>
      <c r="AN186" s="86">
        <f t="shared" si="210"/>
        <v>0</v>
      </c>
      <c r="AO186" s="86">
        <f t="shared" si="210"/>
        <v>0</v>
      </c>
      <c r="AP186" s="86">
        <f t="shared" si="210"/>
        <v>0</v>
      </c>
    </row>
    <row r="187" spans="1:42" x14ac:dyDescent="0.25">
      <c r="A187" t="str">
        <f t="shared" ref="A187:B187" si="215">+A163</f>
        <v/>
      </c>
      <c r="B187" t="str">
        <f t="shared" si="215"/>
        <v>Fabbricati</v>
      </c>
      <c r="G187" s="86">
        <f t="shared" si="202"/>
        <v>0</v>
      </c>
      <c r="H187" s="86">
        <f t="shared" si="203"/>
        <v>0</v>
      </c>
      <c r="I187" s="86">
        <f t="shared" si="210"/>
        <v>0</v>
      </c>
      <c r="J187" s="86">
        <f t="shared" si="210"/>
        <v>0</v>
      </c>
      <c r="K187" s="86">
        <f t="shared" si="210"/>
        <v>0</v>
      </c>
      <c r="L187" s="86">
        <f t="shared" si="210"/>
        <v>0</v>
      </c>
      <c r="M187" s="86">
        <f t="shared" si="210"/>
        <v>0</v>
      </c>
      <c r="N187" s="86">
        <f t="shared" si="210"/>
        <v>0</v>
      </c>
      <c r="O187" s="86">
        <f t="shared" si="210"/>
        <v>0</v>
      </c>
      <c r="P187" s="86">
        <f t="shared" si="210"/>
        <v>0</v>
      </c>
      <c r="Q187" s="86">
        <f t="shared" si="210"/>
        <v>0</v>
      </c>
      <c r="R187" s="86">
        <f t="shared" si="210"/>
        <v>0</v>
      </c>
      <c r="S187" s="86">
        <f t="shared" si="210"/>
        <v>0</v>
      </c>
      <c r="T187" s="86">
        <f t="shared" si="210"/>
        <v>0</v>
      </c>
      <c r="U187" s="86">
        <f t="shared" si="210"/>
        <v>0</v>
      </c>
      <c r="V187" s="86">
        <f t="shared" si="210"/>
        <v>0</v>
      </c>
      <c r="W187" s="86">
        <f t="shared" si="210"/>
        <v>0</v>
      </c>
      <c r="X187" s="86">
        <f t="shared" si="210"/>
        <v>0</v>
      </c>
      <c r="Y187" s="86">
        <f t="shared" si="210"/>
        <v>0</v>
      </c>
      <c r="Z187" s="86">
        <f t="shared" si="210"/>
        <v>0</v>
      </c>
      <c r="AA187" s="86">
        <f t="shared" si="210"/>
        <v>0</v>
      </c>
      <c r="AB187" s="86">
        <f t="shared" si="210"/>
        <v>0</v>
      </c>
      <c r="AC187" s="86">
        <f t="shared" si="210"/>
        <v>0</v>
      </c>
      <c r="AD187" s="86">
        <f t="shared" si="210"/>
        <v>0</v>
      </c>
      <c r="AE187" s="86">
        <f t="shared" si="210"/>
        <v>0</v>
      </c>
      <c r="AF187" s="86">
        <f t="shared" si="210"/>
        <v>0</v>
      </c>
      <c r="AG187" s="86">
        <f t="shared" si="210"/>
        <v>0</v>
      </c>
      <c r="AH187" s="86">
        <f t="shared" si="210"/>
        <v>0</v>
      </c>
      <c r="AI187" s="86">
        <f t="shared" si="210"/>
        <v>0</v>
      </c>
      <c r="AJ187" s="86">
        <f t="shared" si="210"/>
        <v>0</v>
      </c>
      <c r="AK187" s="86">
        <f t="shared" si="210"/>
        <v>0</v>
      </c>
      <c r="AL187" s="86">
        <f t="shared" si="210"/>
        <v>0</v>
      </c>
      <c r="AM187" s="86">
        <f t="shared" si="210"/>
        <v>0</v>
      </c>
      <c r="AN187" s="86">
        <f t="shared" si="210"/>
        <v>0</v>
      </c>
      <c r="AO187" s="86">
        <f t="shared" si="210"/>
        <v>0</v>
      </c>
      <c r="AP187" s="86">
        <f t="shared" si="210"/>
        <v>0</v>
      </c>
    </row>
    <row r="188" spans="1:42" x14ac:dyDescent="0.25">
      <c r="A188" t="str">
        <f t="shared" ref="A188:B188" si="216">+A164</f>
        <v/>
      </c>
      <c r="B188" t="str">
        <f t="shared" si="216"/>
        <v>Fabbricati</v>
      </c>
      <c r="G188" s="86">
        <f t="shared" si="202"/>
        <v>0</v>
      </c>
      <c r="H188" s="86">
        <f t="shared" si="203"/>
        <v>0</v>
      </c>
      <c r="I188" s="86">
        <f t="shared" si="210"/>
        <v>0</v>
      </c>
      <c r="J188" s="86">
        <f t="shared" si="210"/>
        <v>0</v>
      </c>
      <c r="K188" s="86">
        <f t="shared" si="210"/>
        <v>0</v>
      </c>
      <c r="L188" s="86">
        <f t="shared" si="210"/>
        <v>0</v>
      </c>
      <c r="M188" s="86">
        <f t="shared" si="210"/>
        <v>0</v>
      </c>
      <c r="N188" s="86">
        <f t="shared" si="210"/>
        <v>0</v>
      </c>
      <c r="O188" s="86">
        <f t="shared" si="210"/>
        <v>0</v>
      </c>
      <c r="P188" s="86">
        <f t="shared" si="210"/>
        <v>0</v>
      </c>
      <c r="Q188" s="86">
        <f t="shared" si="210"/>
        <v>0</v>
      </c>
      <c r="R188" s="86">
        <f t="shared" si="210"/>
        <v>0</v>
      </c>
      <c r="S188" s="86">
        <f t="shared" si="210"/>
        <v>0</v>
      </c>
      <c r="T188" s="86">
        <f t="shared" si="210"/>
        <v>0</v>
      </c>
      <c r="U188" s="86">
        <f t="shared" si="210"/>
        <v>0</v>
      </c>
      <c r="V188" s="86">
        <f t="shared" si="210"/>
        <v>0</v>
      </c>
      <c r="W188" s="86">
        <f t="shared" si="210"/>
        <v>0</v>
      </c>
      <c r="X188" s="86">
        <f t="shared" si="210"/>
        <v>0</v>
      </c>
      <c r="Y188" s="86">
        <f t="shared" si="210"/>
        <v>0</v>
      </c>
      <c r="Z188" s="86">
        <f t="shared" si="210"/>
        <v>0</v>
      </c>
      <c r="AA188" s="86">
        <f t="shared" si="210"/>
        <v>0</v>
      </c>
      <c r="AB188" s="86">
        <f t="shared" si="210"/>
        <v>0</v>
      </c>
      <c r="AC188" s="86">
        <f t="shared" si="210"/>
        <v>0</v>
      </c>
      <c r="AD188" s="86">
        <f t="shared" si="210"/>
        <v>0</v>
      </c>
      <c r="AE188" s="86">
        <f t="shared" si="210"/>
        <v>0</v>
      </c>
      <c r="AF188" s="86">
        <f t="shared" si="210"/>
        <v>0</v>
      </c>
      <c r="AG188" s="86">
        <f t="shared" si="210"/>
        <v>0</v>
      </c>
      <c r="AH188" s="86">
        <f t="shared" si="210"/>
        <v>0</v>
      </c>
      <c r="AI188" s="86">
        <f t="shared" si="210"/>
        <v>0</v>
      </c>
      <c r="AJ188" s="86">
        <f t="shared" si="210"/>
        <v>0</v>
      </c>
      <c r="AK188" s="86">
        <f t="shared" si="210"/>
        <v>0</v>
      </c>
      <c r="AL188" s="86">
        <f t="shared" si="210"/>
        <v>0</v>
      </c>
      <c r="AM188" s="86">
        <f t="shared" si="210"/>
        <v>0</v>
      </c>
      <c r="AN188" s="86">
        <f t="shared" si="210"/>
        <v>0</v>
      </c>
      <c r="AO188" s="86">
        <f t="shared" si="210"/>
        <v>0</v>
      </c>
      <c r="AP188" s="86">
        <f t="shared" si="210"/>
        <v>0</v>
      </c>
    </row>
    <row r="189" spans="1:42" x14ac:dyDescent="0.25">
      <c r="A189" t="str">
        <f t="shared" ref="A189:B189" si="217">+A165</f>
        <v/>
      </c>
      <c r="B189" t="str">
        <f t="shared" si="217"/>
        <v>Fabbricati</v>
      </c>
      <c r="G189" s="86">
        <f t="shared" si="202"/>
        <v>0</v>
      </c>
      <c r="H189" s="86">
        <f t="shared" si="203"/>
        <v>0</v>
      </c>
      <c r="I189" s="86">
        <f t="shared" si="210"/>
        <v>0</v>
      </c>
      <c r="J189" s="86">
        <f t="shared" si="210"/>
        <v>0</v>
      </c>
      <c r="K189" s="86">
        <f t="shared" si="210"/>
        <v>0</v>
      </c>
      <c r="L189" s="86">
        <f t="shared" si="210"/>
        <v>0</v>
      </c>
      <c r="M189" s="86">
        <f t="shared" si="210"/>
        <v>0</v>
      </c>
      <c r="N189" s="86">
        <f t="shared" si="210"/>
        <v>0</v>
      </c>
      <c r="O189" s="86">
        <f t="shared" si="210"/>
        <v>0</v>
      </c>
      <c r="P189" s="86">
        <f t="shared" si="210"/>
        <v>0</v>
      </c>
      <c r="Q189" s="86">
        <f t="shared" si="210"/>
        <v>0</v>
      </c>
      <c r="R189" s="86">
        <f t="shared" si="210"/>
        <v>0</v>
      </c>
      <c r="S189" s="86">
        <f t="shared" si="210"/>
        <v>0</v>
      </c>
      <c r="T189" s="86">
        <f t="shared" si="210"/>
        <v>0</v>
      </c>
      <c r="U189" s="86">
        <f t="shared" si="210"/>
        <v>0</v>
      </c>
      <c r="V189" s="86">
        <f t="shared" si="210"/>
        <v>0</v>
      </c>
      <c r="W189" s="86">
        <f t="shared" si="210"/>
        <v>0</v>
      </c>
      <c r="X189" s="86">
        <f t="shared" si="210"/>
        <v>0</v>
      </c>
      <c r="Y189" s="86">
        <f t="shared" si="210"/>
        <v>0</v>
      </c>
      <c r="Z189" s="86">
        <f t="shared" si="210"/>
        <v>0</v>
      </c>
      <c r="AA189" s="86">
        <f t="shared" si="210"/>
        <v>0</v>
      </c>
      <c r="AB189" s="86">
        <f t="shared" si="210"/>
        <v>0</v>
      </c>
      <c r="AC189" s="86">
        <f t="shared" si="210"/>
        <v>0</v>
      </c>
      <c r="AD189" s="86">
        <f t="shared" si="210"/>
        <v>0</v>
      </c>
      <c r="AE189" s="86">
        <f t="shared" si="210"/>
        <v>0</v>
      </c>
      <c r="AF189" s="86">
        <f t="shared" si="210"/>
        <v>0</v>
      </c>
      <c r="AG189" s="86">
        <f t="shared" si="210"/>
        <v>0</v>
      </c>
      <c r="AH189" s="86">
        <f t="shared" si="210"/>
        <v>0</v>
      </c>
      <c r="AI189" s="86">
        <f t="shared" si="210"/>
        <v>0</v>
      </c>
      <c r="AJ189" s="86">
        <f t="shared" si="210"/>
        <v>0</v>
      </c>
      <c r="AK189" s="86">
        <f t="shared" si="210"/>
        <v>0</v>
      </c>
      <c r="AL189" s="86">
        <f t="shared" si="210"/>
        <v>0</v>
      </c>
      <c r="AM189" s="86">
        <f t="shared" si="210"/>
        <v>0</v>
      </c>
      <c r="AN189" s="86">
        <f t="shared" si="210"/>
        <v>0</v>
      </c>
      <c r="AO189" s="86">
        <f t="shared" si="210"/>
        <v>0</v>
      </c>
      <c r="AP189" s="86">
        <f t="shared" si="210"/>
        <v>0</v>
      </c>
    </row>
    <row r="190" spans="1:42" x14ac:dyDescent="0.25">
      <c r="A190" t="str">
        <f t="shared" ref="A190:B190" si="218">+A166</f>
        <v/>
      </c>
      <c r="B190" t="str">
        <f t="shared" si="218"/>
        <v>Fabbricati</v>
      </c>
      <c r="G190" s="86">
        <f t="shared" si="202"/>
        <v>0</v>
      </c>
      <c r="H190" s="86">
        <f t="shared" si="203"/>
        <v>0</v>
      </c>
      <c r="I190" s="86">
        <f t="shared" si="203"/>
        <v>0</v>
      </c>
      <c r="J190" s="86">
        <f t="shared" si="203"/>
        <v>0</v>
      </c>
      <c r="K190" s="86">
        <f t="shared" si="203"/>
        <v>0</v>
      </c>
      <c r="L190" s="86">
        <f t="shared" si="203"/>
        <v>0</v>
      </c>
      <c r="M190" s="86">
        <f t="shared" si="203"/>
        <v>0</v>
      </c>
      <c r="N190" s="86">
        <f t="shared" si="203"/>
        <v>0</v>
      </c>
      <c r="O190" s="86">
        <f t="shared" si="203"/>
        <v>0</v>
      </c>
      <c r="P190" s="86">
        <f t="shared" si="203"/>
        <v>0</v>
      </c>
      <c r="Q190" s="86">
        <f t="shared" si="203"/>
        <v>0</v>
      </c>
      <c r="R190" s="86">
        <f t="shared" si="203"/>
        <v>0</v>
      </c>
      <c r="S190" s="86">
        <f t="shared" si="203"/>
        <v>0</v>
      </c>
      <c r="T190" s="86">
        <f t="shared" si="203"/>
        <v>0</v>
      </c>
      <c r="U190" s="86">
        <f t="shared" si="203"/>
        <v>0</v>
      </c>
      <c r="V190" s="86">
        <f t="shared" si="203"/>
        <v>0</v>
      </c>
      <c r="W190" s="86">
        <f t="shared" si="203"/>
        <v>0</v>
      </c>
      <c r="X190" s="86">
        <f t="shared" ref="X190:X193" si="219">+W190+X166</f>
        <v>0</v>
      </c>
      <c r="Y190" s="86">
        <f t="shared" ref="Y190:Y193" si="220">+X190+Y166</f>
        <v>0</v>
      </c>
      <c r="Z190" s="86">
        <f t="shared" ref="Z190:Z193" si="221">+Y190+Z166</f>
        <v>0</v>
      </c>
      <c r="AA190" s="86">
        <f t="shared" ref="AA190:AA193" si="222">+Z190+AA166</f>
        <v>0</v>
      </c>
      <c r="AB190" s="86">
        <f t="shared" ref="AB190:AB193" si="223">+AA190+AB166</f>
        <v>0</v>
      </c>
      <c r="AC190" s="86">
        <f t="shared" ref="AC190:AC193" si="224">+AB190+AC166</f>
        <v>0</v>
      </c>
      <c r="AD190" s="86">
        <f t="shared" ref="AD190:AD193" si="225">+AC190+AD166</f>
        <v>0</v>
      </c>
      <c r="AE190" s="86">
        <f t="shared" ref="AE190:AE193" si="226">+AD190+AE166</f>
        <v>0</v>
      </c>
      <c r="AF190" s="86">
        <f t="shared" ref="AF190:AF193" si="227">+AE190+AF166</f>
        <v>0</v>
      </c>
      <c r="AG190" s="86">
        <f t="shared" ref="AG190:AG193" si="228">+AF190+AG166</f>
        <v>0</v>
      </c>
      <c r="AH190" s="86">
        <f t="shared" ref="AH190:AH193" si="229">+AG190+AH166</f>
        <v>0</v>
      </c>
      <c r="AI190" s="86">
        <f t="shared" ref="AI190:AI193" si="230">+AH190+AI166</f>
        <v>0</v>
      </c>
      <c r="AJ190" s="86">
        <f t="shared" ref="AJ190:AJ193" si="231">+AI190+AJ166</f>
        <v>0</v>
      </c>
      <c r="AK190" s="86">
        <f t="shared" ref="AK190:AK193" si="232">+AJ190+AK166</f>
        <v>0</v>
      </c>
      <c r="AL190" s="86">
        <f t="shared" ref="AL190:AL193" si="233">+AK190+AL166</f>
        <v>0</v>
      </c>
      <c r="AM190" s="86">
        <f t="shared" ref="AM190:AM193" si="234">+AL190+AM166</f>
        <v>0</v>
      </c>
      <c r="AN190" s="86">
        <f t="shared" ref="AN190:AN193" si="235">+AM190+AN166</f>
        <v>0</v>
      </c>
      <c r="AO190" s="86">
        <f t="shared" ref="AO190:AO193" si="236">+AN190+AO166</f>
        <v>0</v>
      </c>
      <c r="AP190" s="86">
        <f t="shared" ref="AP190:AP193" si="237">+AO190+AP166</f>
        <v>0</v>
      </c>
    </row>
    <row r="191" spans="1:42" x14ac:dyDescent="0.25">
      <c r="A191" t="str">
        <f t="shared" ref="A191:B191" si="238">+A167</f>
        <v/>
      </c>
      <c r="B191" t="str">
        <f t="shared" si="238"/>
        <v>Fabbricati</v>
      </c>
      <c r="G191" s="86">
        <f t="shared" si="202"/>
        <v>0</v>
      </c>
      <c r="H191" s="86">
        <f t="shared" si="203"/>
        <v>0</v>
      </c>
      <c r="I191" s="86">
        <f t="shared" si="203"/>
        <v>0</v>
      </c>
      <c r="J191" s="86">
        <f t="shared" si="203"/>
        <v>0</v>
      </c>
      <c r="K191" s="86">
        <f t="shared" si="203"/>
        <v>0</v>
      </c>
      <c r="L191" s="86">
        <f t="shared" si="203"/>
        <v>0</v>
      </c>
      <c r="M191" s="86">
        <f t="shared" si="203"/>
        <v>0</v>
      </c>
      <c r="N191" s="86">
        <f t="shared" si="203"/>
        <v>0</v>
      </c>
      <c r="O191" s="86">
        <f t="shared" si="203"/>
        <v>0</v>
      </c>
      <c r="P191" s="86">
        <f t="shared" si="203"/>
        <v>0</v>
      </c>
      <c r="Q191" s="86">
        <f t="shared" si="203"/>
        <v>0</v>
      </c>
      <c r="R191" s="86">
        <f t="shared" si="203"/>
        <v>0</v>
      </c>
      <c r="S191" s="86">
        <f t="shared" si="203"/>
        <v>0</v>
      </c>
      <c r="T191" s="86">
        <f t="shared" si="203"/>
        <v>0</v>
      </c>
      <c r="U191" s="86">
        <f t="shared" si="203"/>
        <v>0</v>
      </c>
      <c r="V191" s="86">
        <f t="shared" si="203"/>
        <v>0</v>
      </c>
      <c r="W191" s="86">
        <f t="shared" si="203"/>
        <v>0</v>
      </c>
      <c r="X191" s="86">
        <f t="shared" si="219"/>
        <v>0</v>
      </c>
      <c r="Y191" s="86">
        <f t="shared" si="220"/>
        <v>0</v>
      </c>
      <c r="Z191" s="86">
        <f t="shared" si="221"/>
        <v>0</v>
      </c>
      <c r="AA191" s="86">
        <f t="shared" si="222"/>
        <v>0</v>
      </c>
      <c r="AB191" s="86">
        <f t="shared" si="223"/>
        <v>0</v>
      </c>
      <c r="AC191" s="86">
        <f t="shared" si="224"/>
        <v>0</v>
      </c>
      <c r="AD191" s="86">
        <f t="shared" si="225"/>
        <v>0</v>
      </c>
      <c r="AE191" s="86">
        <f t="shared" si="226"/>
        <v>0</v>
      </c>
      <c r="AF191" s="86">
        <f t="shared" si="227"/>
        <v>0</v>
      </c>
      <c r="AG191" s="86">
        <f t="shared" si="228"/>
        <v>0</v>
      </c>
      <c r="AH191" s="86">
        <f t="shared" si="229"/>
        <v>0</v>
      </c>
      <c r="AI191" s="86">
        <f t="shared" si="230"/>
        <v>0</v>
      </c>
      <c r="AJ191" s="86">
        <f t="shared" si="231"/>
        <v>0</v>
      </c>
      <c r="AK191" s="86">
        <f t="shared" si="232"/>
        <v>0</v>
      </c>
      <c r="AL191" s="86">
        <f t="shared" si="233"/>
        <v>0</v>
      </c>
      <c r="AM191" s="86">
        <f t="shared" si="234"/>
        <v>0</v>
      </c>
      <c r="AN191" s="86">
        <f t="shared" si="235"/>
        <v>0</v>
      </c>
      <c r="AO191" s="86">
        <f t="shared" si="236"/>
        <v>0</v>
      </c>
      <c r="AP191" s="86">
        <f t="shared" si="237"/>
        <v>0</v>
      </c>
    </row>
    <row r="192" spans="1:42" x14ac:dyDescent="0.25">
      <c r="A192" t="str">
        <f t="shared" ref="A192:B192" si="239">+A168</f>
        <v/>
      </c>
      <c r="B192" t="str">
        <f t="shared" si="239"/>
        <v>Fabbricati</v>
      </c>
      <c r="G192" s="86">
        <f t="shared" si="202"/>
        <v>0</v>
      </c>
      <c r="H192" s="86">
        <f t="shared" ref="H192:H193" si="240">+G192+H168</f>
        <v>0</v>
      </c>
      <c r="I192" s="86">
        <f t="shared" ref="I192:I193" si="241">+H192+I168</f>
        <v>0</v>
      </c>
      <c r="J192" s="86">
        <f t="shared" ref="J192:J193" si="242">+I192+J168</f>
        <v>0</v>
      </c>
      <c r="K192" s="86">
        <f t="shared" ref="K192:K193" si="243">+J192+K168</f>
        <v>0</v>
      </c>
      <c r="L192" s="86">
        <f t="shared" ref="L192:L193" si="244">+K192+L168</f>
        <v>0</v>
      </c>
      <c r="M192" s="86">
        <f t="shared" ref="M192:M193" si="245">+L192+M168</f>
        <v>0</v>
      </c>
      <c r="N192" s="86">
        <f t="shared" ref="N192:N193" si="246">+M192+N168</f>
        <v>0</v>
      </c>
      <c r="O192" s="86">
        <f t="shared" ref="O192:O193" si="247">+N192+O168</f>
        <v>0</v>
      </c>
      <c r="P192" s="86">
        <f t="shared" ref="P192:P193" si="248">+O192+P168</f>
        <v>0</v>
      </c>
      <c r="Q192" s="86">
        <f t="shared" ref="Q192:Q193" si="249">+P192+Q168</f>
        <v>0</v>
      </c>
      <c r="R192" s="86">
        <f t="shared" ref="R192:R193" si="250">+Q192+R168</f>
        <v>0</v>
      </c>
      <c r="S192" s="86">
        <f t="shared" ref="S192:S193" si="251">+R192+S168</f>
        <v>0</v>
      </c>
      <c r="T192" s="86">
        <f t="shared" ref="T192:T193" si="252">+S192+T168</f>
        <v>0</v>
      </c>
      <c r="U192" s="86">
        <f t="shared" ref="U192:U193" si="253">+T192+U168</f>
        <v>0</v>
      </c>
      <c r="V192" s="86">
        <f t="shared" ref="V192:V193" si="254">+U192+V168</f>
        <v>0</v>
      </c>
      <c r="W192" s="86">
        <f t="shared" ref="W192:W193" si="255">+V192+W168</f>
        <v>0</v>
      </c>
      <c r="X192" s="86">
        <f t="shared" si="219"/>
        <v>0</v>
      </c>
      <c r="Y192" s="86">
        <f t="shared" si="220"/>
        <v>0</v>
      </c>
      <c r="Z192" s="86">
        <f t="shared" si="221"/>
        <v>0</v>
      </c>
      <c r="AA192" s="86">
        <f t="shared" si="222"/>
        <v>0</v>
      </c>
      <c r="AB192" s="86">
        <f t="shared" si="223"/>
        <v>0</v>
      </c>
      <c r="AC192" s="86">
        <f t="shared" si="224"/>
        <v>0</v>
      </c>
      <c r="AD192" s="86">
        <f t="shared" si="225"/>
        <v>0</v>
      </c>
      <c r="AE192" s="86">
        <f t="shared" si="226"/>
        <v>0</v>
      </c>
      <c r="AF192" s="86">
        <f t="shared" si="227"/>
        <v>0</v>
      </c>
      <c r="AG192" s="86">
        <f t="shared" si="228"/>
        <v>0</v>
      </c>
      <c r="AH192" s="86">
        <f t="shared" si="229"/>
        <v>0</v>
      </c>
      <c r="AI192" s="86">
        <f t="shared" si="230"/>
        <v>0</v>
      </c>
      <c r="AJ192" s="86">
        <f t="shared" si="231"/>
        <v>0</v>
      </c>
      <c r="AK192" s="86">
        <f t="shared" si="232"/>
        <v>0</v>
      </c>
      <c r="AL192" s="86">
        <f t="shared" si="233"/>
        <v>0</v>
      </c>
      <c r="AM192" s="86">
        <f t="shared" si="234"/>
        <v>0</v>
      </c>
      <c r="AN192" s="86">
        <f t="shared" si="235"/>
        <v>0</v>
      </c>
      <c r="AO192" s="86">
        <f t="shared" si="236"/>
        <v>0</v>
      </c>
      <c r="AP192" s="86">
        <f t="shared" si="237"/>
        <v>0</v>
      </c>
    </row>
    <row r="193" spans="1:42" x14ac:dyDescent="0.25">
      <c r="A193" t="str">
        <f t="shared" ref="A193:B193" si="256">+A169</f>
        <v/>
      </c>
      <c r="B193" t="str">
        <f t="shared" si="256"/>
        <v>Fabbricati</v>
      </c>
      <c r="G193" s="86">
        <f t="shared" si="202"/>
        <v>0</v>
      </c>
      <c r="H193" s="86">
        <f t="shared" si="240"/>
        <v>0</v>
      </c>
      <c r="I193" s="86">
        <f t="shared" si="241"/>
        <v>0</v>
      </c>
      <c r="J193" s="86">
        <f t="shared" si="242"/>
        <v>0</v>
      </c>
      <c r="K193" s="86">
        <f t="shared" si="243"/>
        <v>0</v>
      </c>
      <c r="L193" s="86">
        <f t="shared" si="244"/>
        <v>0</v>
      </c>
      <c r="M193" s="86">
        <f t="shared" si="245"/>
        <v>0</v>
      </c>
      <c r="N193" s="86">
        <f t="shared" si="246"/>
        <v>0</v>
      </c>
      <c r="O193" s="86">
        <f t="shared" si="247"/>
        <v>0</v>
      </c>
      <c r="P193" s="86">
        <f t="shared" si="248"/>
        <v>0</v>
      </c>
      <c r="Q193" s="86">
        <f t="shared" si="249"/>
        <v>0</v>
      </c>
      <c r="R193" s="86">
        <f t="shared" si="250"/>
        <v>0</v>
      </c>
      <c r="S193" s="86">
        <f t="shared" si="251"/>
        <v>0</v>
      </c>
      <c r="T193" s="86">
        <f t="shared" si="252"/>
        <v>0</v>
      </c>
      <c r="U193" s="86">
        <f t="shared" si="253"/>
        <v>0</v>
      </c>
      <c r="V193" s="86">
        <f t="shared" si="254"/>
        <v>0</v>
      </c>
      <c r="W193" s="86">
        <f t="shared" si="255"/>
        <v>0</v>
      </c>
      <c r="X193" s="86">
        <f t="shared" si="219"/>
        <v>0</v>
      </c>
      <c r="Y193" s="86">
        <f t="shared" si="220"/>
        <v>0</v>
      </c>
      <c r="Z193" s="86">
        <f t="shared" si="221"/>
        <v>0</v>
      </c>
      <c r="AA193" s="86">
        <f t="shared" si="222"/>
        <v>0</v>
      </c>
      <c r="AB193" s="86">
        <f t="shared" si="223"/>
        <v>0</v>
      </c>
      <c r="AC193" s="86">
        <f t="shared" si="224"/>
        <v>0</v>
      </c>
      <c r="AD193" s="86">
        <f t="shared" si="225"/>
        <v>0</v>
      </c>
      <c r="AE193" s="86">
        <f t="shared" si="226"/>
        <v>0</v>
      </c>
      <c r="AF193" s="86">
        <f t="shared" si="227"/>
        <v>0</v>
      </c>
      <c r="AG193" s="86">
        <f t="shared" si="228"/>
        <v>0</v>
      </c>
      <c r="AH193" s="86">
        <f t="shared" si="229"/>
        <v>0</v>
      </c>
      <c r="AI193" s="86">
        <f t="shared" si="230"/>
        <v>0</v>
      </c>
      <c r="AJ193" s="86">
        <f t="shared" si="231"/>
        <v>0</v>
      </c>
      <c r="AK193" s="86">
        <f t="shared" si="232"/>
        <v>0</v>
      </c>
      <c r="AL193" s="86">
        <f t="shared" si="233"/>
        <v>0</v>
      </c>
      <c r="AM193" s="86">
        <f t="shared" si="234"/>
        <v>0</v>
      </c>
      <c r="AN193" s="86">
        <f t="shared" si="235"/>
        <v>0</v>
      </c>
      <c r="AO193" s="86">
        <f t="shared" si="236"/>
        <v>0</v>
      </c>
      <c r="AP193" s="86">
        <f t="shared" si="237"/>
        <v>0</v>
      </c>
    </row>
    <row r="195" spans="1:42" s="20" customFormat="1" x14ac:dyDescent="0.25">
      <c r="B195" s="20" t="s">
        <v>175</v>
      </c>
      <c r="G195" s="95">
        <f>SUM(G175:G194)</f>
        <v>1416.6666666666667</v>
      </c>
      <c r="H195" s="95">
        <f t="shared" ref="H195" si="257">SUM(H175:H194)</f>
        <v>2875</v>
      </c>
      <c r="I195" s="95">
        <f t="shared" ref="I195" si="258">SUM(I175:I194)</f>
        <v>4350</v>
      </c>
      <c r="J195" s="95">
        <f t="shared" ref="J195" si="259">SUM(J175:J194)</f>
        <v>5825</v>
      </c>
      <c r="K195" s="95">
        <f t="shared" ref="K195" si="260">SUM(K175:K194)</f>
        <v>7341.6666666666679</v>
      </c>
      <c r="L195" s="95">
        <f t="shared" ref="L195" si="261">SUM(L175:L194)</f>
        <v>8858.3333333333339</v>
      </c>
      <c r="M195" s="95">
        <f t="shared" ref="M195" si="262">SUM(M175:M194)</f>
        <v>10375</v>
      </c>
      <c r="N195" s="95">
        <f t="shared" ref="N195" si="263">SUM(N175:N194)</f>
        <v>11891.666666666664</v>
      </c>
      <c r="O195" s="95">
        <f t="shared" ref="O195" si="264">SUM(O175:O194)</f>
        <v>13408.333333333334</v>
      </c>
      <c r="P195" s="95">
        <f t="shared" ref="P195" si="265">SUM(P175:P194)</f>
        <v>14924.999999999998</v>
      </c>
      <c r="Q195" s="95">
        <f t="shared" ref="Q195" si="266">SUM(Q175:Q194)</f>
        <v>16441.666666666664</v>
      </c>
      <c r="R195" s="95">
        <f t="shared" ref="R195" si="267">SUM(R175:R194)</f>
        <v>17958.333333333332</v>
      </c>
      <c r="S195" s="95">
        <f t="shared" ref="S195" si="268">SUM(S175:S194)</f>
        <v>19475</v>
      </c>
      <c r="T195" s="95">
        <f t="shared" ref="T195" si="269">SUM(T175:T194)</f>
        <v>20991.666666666672</v>
      </c>
      <c r="U195" s="95">
        <f t="shared" ref="U195" si="270">SUM(U175:U194)</f>
        <v>22508.333333333336</v>
      </c>
      <c r="V195" s="95">
        <f t="shared" ref="V195" si="271">SUM(V175:V194)</f>
        <v>24025.000000000004</v>
      </c>
      <c r="W195" s="95">
        <f t="shared" ref="W195" si="272">SUM(W175:W194)</f>
        <v>25541.666666666675</v>
      </c>
      <c r="X195" s="95">
        <f t="shared" ref="X195" si="273">SUM(X175:X194)</f>
        <v>27058.333333333339</v>
      </c>
      <c r="Y195" s="95">
        <f t="shared" ref="Y195" si="274">SUM(Y175:Y194)</f>
        <v>28575.000000000004</v>
      </c>
      <c r="Z195" s="95">
        <f t="shared" ref="Z195" si="275">SUM(Z175:Z194)</f>
        <v>30091.666666666675</v>
      </c>
      <c r="AA195" s="95">
        <f t="shared" ref="AA195" si="276">SUM(AA175:AA194)</f>
        <v>31608.333333333339</v>
      </c>
      <c r="AB195" s="95">
        <f t="shared" ref="AB195" si="277">SUM(AB175:AB194)</f>
        <v>33125</v>
      </c>
      <c r="AC195" s="95">
        <f t="shared" ref="AC195" si="278">SUM(AC175:AC194)</f>
        <v>34641.666666666664</v>
      </c>
      <c r="AD195" s="95">
        <f t="shared" ref="AD195" si="279">SUM(AD175:AD194)</f>
        <v>36158.333333333336</v>
      </c>
      <c r="AE195" s="95">
        <f t="shared" ref="AE195" si="280">SUM(AE175:AE194)</f>
        <v>37675</v>
      </c>
      <c r="AF195" s="95">
        <f t="shared" ref="AF195" si="281">SUM(AF175:AF194)</f>
        <v>39191.666666666657</v>
      </c>
      <c r="AG195" s="95">
        <f t="shared" ref="AG195" si="282">SUM(AG175:AG194)</f>
        <v>40708.333333333328</v>
      </c>
      <c r="AH195" s="95">
        <f t="shared" ref="AH195" si="283">SUM(AH175:AH194)</f>
        <v>42224.999999999993</v>
      </c>
      <c r="AI195" s="95">
        <f t="shared" ref="AI195" si="284">SUM(AI175:AI194)</f>
        <v>43741.66666666665</v>
      </c>
      <c r="AJ195" s="95">
        <f t="shared" ref="AJ195" si="285">SUM(AJ175:AJ194)</f>
        <v>45258.333333333321</v>
      </c>
      <c r="AK195" s="95">
        <f t="shared" ref="AK195" si="286">SUM(AK175:AK194)</f>
        <v>46774.999999999993</v>
      </c>
      <c r="AL195" s="95">
        <f t="shared" ref="AL195" si="287">SUM(AL175:AL194)</f>
        <v>48291.66666666665</v>
      </c>
      <c r="AM195" s="95">
        <f t="shared" ref="AM195" si="288">SUM(AM175:AM194)</f>
        <v>49808.333333333321</v>
      </c>
      <c r="AN195" s="95">
        <f t="shared" ref="AN195" si="289">SUM(AN175:AN194)</f>
        <v>51324.999999999978</v>
      </c>
      <c r="AO195" s="95">
        <f t="shared" ref="AO195" si="290">SUM(AO175:AO194)</f>
        <v>52841.666666666642</v>
      </c>
      <c r="AP195" s="95">
        <f t="shared" ref="AP195" si="291">SUM(AP175:AP194)</f>
        <v>54358.333333333314</v>
      </c>
    </row>
    <row r="199" spans="1:42" x14ac:dyDescent="0.25">
      <c r="A199" t="s">
        <v>281</v>
      </c>
      <c r="G199" s="95">
        <f>+G122-G171</f>
        <v>4416.6666666666661</v>
      </c>
      <c r="H199" s="95">
        <f t="shared" ref="H199:AP199" si="292">+H122-H171</f>
        <v>4458.3333333333321</v>
      </c>
      <c r="I199" s="95">
        <f t="shared" si="292"/>
        <v>4474.9999999999991</v>
      </c>
      <c r="J199" s="95">
        <f t="shared" si="292"/>
        <v>4474.9999999999991</v>
      </c>
      <c r="K199" s="95">
        <f t="shared" si="292"/>
        <v>4516.6666666666652</v>
      </c>
      <c r="L199" s="95">
        <f t="shared" si="292"/>
        <v>4516.6666666666652</v>
      </c>
      <c r="M199" s="95">
        <f t="shared" si="292"/>
        <v>4516.6666666666652</v>
      </c>
      <c r="N199" s="95">
        <f t="shared" si="292"/>
        <v>4516.6666666666652</v>
      </c>
      <c r="O199" s="95">
        <f t="shared" si="292"/>
        <v>4516.6666666666652</v>
      </c>
      <c r="P199" s="95">
        <f t="shared" si="292"/>
        <v>4516.6666666666652</v>
      </c>
      <c r="Q199" s="95">
        <f t="shared" si="292"/>
        <v>4516.6666666666652</v>
      </c>
      <c r="R199" s="95">
        <f t="shared" si="292"/>
        <v>4516.6666666666652</v>
      </c>
      <c r="S199" s="95">
        <f t="shared" si="292"/>
        <v>4516.6666666666652</v>
      </c>
      <c r="T199" s="95">
        <f t="shared" si="292"/>
        <v>4516.6666666666652</v>
      </c>
      <c r="U199" s="95">
        <f t="shared" si="292"/>
        <v>4516.6666666666652</v>
      </c>
      <c r="V199" s="95">
        <f t="shared" si="292"/>
        <v>4516.6666666666652</v>
      </c>
      <c r="W199" s="95">
        <f t="shared" si="292"/>
        <v>4516.6666666666652</v>
      </c>
      <c r="X199" s="95">
        <f t="shared" si="292"/>
        <v>4516.6666666666652</v>
      </c>
      <c r="Y199" s="95">
        <f t="shared" si="292"/>
        <v>4516.6666666666652</v>
      </c>
      <c r="Z199" s="95">
        <f t="shared" si="292"/>
        <v>4516.6666666666652</v>
      </c>
      <c r="AA199" s="95">
        <f t="shared" si="292"/>
        <v>4516.6666666666652</v>
      </c>
      <c r="AB199" s="95">
        <f t="shared" si="292"/>
        <v>4516.6666666666652</v>
      </c>
      <c r="AC199" s="95">
        <f t="shared" si="292"/>
        <v>4516.6666666666652</v>
      </c>
      <c r="AD199" s="95">
        <f t="shared" si="292"/>
        <v>4516.6666666666652</v>
      </c>
      <c r="AE199" s="95">
        <f t="shared" si="292"/>
        <v>-483.33333333333348</v>
      </c>
      <c r="AF199" s="95">
        <f t="shared" si="292"/>
        <v>-483.33333333333348</v>
      </c>
      <c r="AG199" s="95">
        <f t="shared" si="292"/>
        <v>-483.33333333333348</v>
      </c>
      <c r="AH199" s="95">
        <f t="shared" si="292"/>
        <v>-483.33333333333348</v>
      </c>
      <c r="AI199" s="95">
        <f t="shared" si="292"/>
        <v>-483.33333333333348</v>
      </c>
      <c r="AJ199" s="95">
        <f t="shared" si="292"/>
        <v>-483.33333333333348</v>
      </c>
      <c r="AK199" s="95">
        <f t="shared" si="292"/>
        <v>-483.33333333333348</v>
      </c>
      <c r="AL199" s="95">
        <f t="shared" si="292"/>
        <v>-483.33333333333348</v>
      </c>
      <c r="AM199" s="95">
        <f t="shared" si="292"/>
        <v>-483.33333333333348</v>
      </c>
      <c r="AN199" s="95">
        <f t="shared" si="292"/>
        <v>-483.33333333333348</v>
      </c>
      <c r="AO199" s="95">
        <f t="shared" si="292"/>
        <v>-483.33333333333348</v>
      </c>
      <c r="AP199" s="95">
        <f t="shared" si="292"/>
        <v>-483.33333333333348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app!$G$13:$G$18</xm:f>
          </x14:formula1>
          <xm:sqref>B5:B24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AP28"/>
  <sheetViews>
    <sheetView showGridLines="0" workbookViewId="0">
      <pane xSplit="23535" topLeftCell="U1"/>
      <selection activeCell="H31" sqref="H31"/>
      <selection pane="topRight" activeCell="U1" sqref="U1"/>
    </sheetView>
  </sheetViews>
  <sheetFormatPr defaultRowHeight="15" x14ac:dyDescent="0.25"/>
  <cols>
    <col min="2" max="2" width="31.85546875" bestFit="1" customWidth="1"/>
    <col min="6" max="6" width="10.42578125" bestFit="1" customWidth="1"/>
    <col min="7" max="7" width="9.140625" customWidth="1"/>
  </cols>
  <sheetData>
    <row r="1" spans="2:39" x14ac:dyDescent="0.25">
      <c r="F1" s="35" t="s">
        <v>143</v>
      </c>
      <c r="G1" t="s">
        <v>144</v>
      </c>
      <c r="H1" s="36" t="s">
        <v>145</v>
      </c>
      <c r="I1" s="37" t="s">
        <v>146</v>
      </c>
      <c r="J1" s="38" t="s">
        <v>147</v>
      </c>
    </row>
    <row r="3" spans="2:39" x14ac:dyDescent="0.25"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</row>
    <row r="4" spans="2:39" x14ac:dyDescent="0.25"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</row>
    <row r="5" spans="2:39" x14ac:dyDescent="0.25">
      <c r="B5" s="96" t="s">
        <v>282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</row>
    <row r="6" spans="2:39" x14ac:dyDescent="0.25">
      <c r="B6" s="97" t="s">
        <v>294</v>
      </c>
      <c r="C6" s="42">
        <v>3</v>
      </c>
      <c r="D6" s="10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</row>
    <row r="7" spans="2:39" x14ac:dyDescent="0.25">
      <c r="B7" s="97" t="s">
        <v>283</v>
      </c>
      <c r="C7" s="50">
        <v>0.06</v>
      </c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</row>
    <row r="8" spans="2:39" x14ac:dyDescent="0.25">
      <c r="B8" s="97" t="s">
        <v>284</v>
      </c>
      <c r="C8" s="105">
        <v>10000</v>
      </c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</row>
    <row r="9" spans="2:39" x14ac:dyDescent="0.25">
      <c r="B9" s="99" t="s">
        <v>285</v>
      </c>
      <c r="C9" s="42">
        <v>24</v>
      </c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</row>
    <row r="10" spans="2:39" x14ac:dyDescent="0.25"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</row>
    <row r="11" spans="2:39" x14ac:dyDescent="0.25">
      <c r="B11" s="96" t="s">
        <v>286</v>
      </c>
      <c r="C11" s="96" t="s">
        <v>287</v>
      </c>
      <c r="D11" s="50">
        <f>((1+C7)^(1/12))-1</f>
        <v>4.8675505653430484E-3</v>
      </c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</row>
    <row r="12" spans="2:39" x14ac:dyDescent="0.25"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</row>
    <row r="13" spans="2:39" x14ac:dyDescent="0.25">
      <c r="B13" s="96" t="s">
        <v>288</v>
      </c>
      <c r="C13" s="96" t="s">
        <v>287</v>
      </c>
      <c r="D13" s="105">
        <f>(C8)/((1-(1+D11)^(-C9))/D11)</f>
        <v>442.49027631224828</v>
      </c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</row>
    <row r="14" spans="2:39" x14ac:dyDescent="0.25">
      <c r="B14" s="46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</row>
    <row r="15" spans="2:39" x14ac:dyDescent="0.25">
      <c r="B15" s="46"/>
      <c r="C15" s="98">
        <v>1</v>
      </c>
      <c r="D15" s="98">
        <f>+C15+1</f>
        <v>2</v>
      </c>
      <c r="E15" s="98">
        <f t="shared" ref="E15:AM15" si="0">+D15+1</f>
        <v>3</v>
      </c>
      <c r="F15" s="98">
        <f t="shared" si="0"/>
        <v>4</v>
      </c>
      <c r="G15" s="98">
        <f t="shared" si="0"/>
        <v>5</v>
      </c>
      <c r="H15" s="98">
        <f t="shared" si="0"/>
        <v>6</v>
      </c>
      <c r="I15" s="98">
        <f t="shared" si="0"/>
        <v>7</v>
      </c>
      <c r="J15" s="98">
        <f t="shared" si="0"/>
        <v>8</v>
      </c>
      <c r="K15" s="98">
        <f t="shared" si="0"/>
        <v>9</v>
      </c>
      <c r="L15" s="98">
        <f t="shared" si="0"/>
        <v>10</v>
      </c>
      <c r="M15" s="98">
        <f t="shared" si="0"/>
        <v>11</v>
      </c>
      <c r="N15" s="98">
        <f t="shared" si="0"/>
        <v>12</v>
      </c>
      <c r="O15" s="98">
        <f t="shared" si="0"/>
        <v>13</v>
      </c>
      <c r="P15" s="98">
        <f t="shared" si="0"/>
        <v>14</v>
      </c>
      <c r="Q15" s="98">
        <f t="shared" si="0"/>
        <v>15</v>
      </c>
      <c r="R15" s="98">
        <f t="shared" si="0"/>
        <v>16</v>
      </c>
      <c r="S15" s="98">
        <f t="shared" si="0"/>
        <v>17</v>
      </c>
      <c r="T15" s="98">
        <f t="shared" si="0"/>
        <v>18</v>
      </c>
      <c r="U15" s="98">
        <f t="shared" si="0"/>
        <v>19</v>
      </c>
      <c r="V15" s="98">
        <f t="shared" si="0"/>
        <v>20</v>
      </c>
      <c r="W15" s="98">
        <f t="shared" si="0"/>
        <v>21</v>
      </c>
      <c r="X15" s="98">
        <f t="shared" si="0"/>
        <v>22</v>
      </c>
      <c r="Y15" s="98">
        <f t="shared" si="0"/>
        <v>23</v>
      </c>
      <c r="Z15" s="98">
        <f t="shared" si="0"/>
        <v>24</v>
      </c>
      <c r="AA15" s="98">
        <f t="shared" si="0"/>
        <v>25</v>
      </c>
      <c r="AB15" s="98">
        <f t="shared" si="0"/>
        <v>26</v>
      </c>
      <c r="AC15" s="98">
        <f t="shared" si="0"/>
        <v>27</v>
      </c>
      <c r="AD15" s="98">
        <f t="shared" si="0"/>
        <v>28</v>
      </c>
      <c r="AE15" s="98">
        <f t="shared" si="0"/>
        <v>29</v>
      </c>
      <c r="AF15" s="98">
        <f t="shared" si="0"/>
        <v>30</v>
      </c>
      <c r="AG15" s="98">
        <f t="shared" si="0"/>
        <v>31</v>
      </c>
      <c r="AH15" s="98">
        <f t="shared" si="0"/>
        <v>32</v>
      </c>
      <c r="AI15" s="98">
        <f t="shared" si="0"/>
        <v>33</v>
      </c>
      <c r="AJ15" s="98">
        <f t="shared" si="0"/>
        <v>34</v>
      </c>
      <c r="AK15" s="98">
        <f t="shared" si="0"/>
        <v>35</v>
      </c>
      <c r="AL15" s="98">
        <f t="shared" si="0"/>
        <v>36</v>
      </c>
      <c r="AM15" s="98">
        <f t="shared" si="0"/>
        <v>37</v>
      </c>
    </row>
    <row r="16" spans="2:39" x14ac:dyDescent="0.25">
      <c r="B16" s="101" t="s">
        <v>284</v>
      </c>
      <c r="C16" s="102">
        <f>+CEm!B2</f>
        <v>41640</v>
      </c>
      <c r="D16" s="102">
        <f>+CEm!C2</f>
        <v>41698</v>
      </c>
      <c r="E16" s="102">
        <f>+CEm!D2</f>
        <v>41729</v>
      </c>
      <c r="F16" s="102">
        <f>+CEm!E2</f>
        <v>41759</v>
      </c>
      <c r="G16" s="102">
        <f>+CEm!F2</f>
        <v>41790</v>
      </c>
      <c r="H16" s="102">
        <f>+CEm!G2</f>
        <v>41820</v>
      </c>
      <c r="I16" s="102">
        <f>+CEm!H2</f>
        <v>41851</v>
      </c>
      <c r="J16" s="102">
        <f>+CEm!I2</f>
        <v>41882</v>
      </c>
      <c r="K16" s="102">
        <f>+CEm!J2</f>
        <v>41912</v>
      </c>
      <c r="L16" s="102">
        <f>+CEm!K2</f>
        <v>41943</v>
      </c>
      <c r="M16" s="102">
        <f>+CEm!L2</f>
        <v>41973</v>
      </c>
      <c r="N16" s="102">
        <f>+CEm!M2</f>
        <v>42004</v>
      </c>
      <c r="O16" s="102">
        <f>+CEm!N2</f>
        <v>42035</v>
      </c>
      <c r="P16" s="102">
        <f>+CEm!O2</f>
        <v>42063</v>
      </c>
      <c r="Q16" s="102">
        <f>+CEm!P2</f>
        <v>42094</v>
      </c>
      <c r="R16" s="102">
        <f>+CEm!Q2</f>
        <v>42124</v>
      </c>
      <c r="S16" s="102">
        <f>+CEm!R2</f>
        <v>42155</v>
      </c>
      <c r="T16" s="102">
        <f>+CEm!S2</f>
        <v>42185</v>
      </c>
      <c r="U16" s="102">
        <f>+CEm!T2</f>
        <v>42216</v>
      </c>
      <c r="V16" s="102">
        <f>+CEm!U2</f>
        <v>42247</v>
      </c>
      <c r="W16" s="102">
        <f>+CEm!V2</f>
        <v>42277</v>
      </c>
      <c r="X16" s="102">
        <f>+CEm!W2</f>
        <v>42308</v>
      </c>
      <c r="Y16" s="102">
        <f>+CEm!X2</f>
        <v>42338</v>
      </c>
      <c r="Z16" s="102">
        <f>+CEm!Y2</f>
        <v>42369</v>
      </c>
      <c r="AA16" s="102">
        <f>+CEm!Z2</f>
        <v>42400</v>
      </c>
      <c r="AB16" s="102">
        <f>+CEm!AA2</f>
        <v>42429</v>
      </c>
      <c r="AC16" s="102">
        <f>+CEm!AB2</f>
        <v>42460</v>
      </c>
      <c r="AD16" s="102">
        <f>+CEm!AC2</f>
        <v>42490</v>
      </c>
      <c r="AE16" s="102">
        <f>+CEm!AD2</f>
        <v>42521</v>
      </c>
      <c r="AF16" s="102">
        <f>+CEm!AE2</f>
        <v>42551</v>
      </c>
      <c r="AG16" s="102">
        <f>+CEm!AF2</f>
        <v>42582</v>
      </c>
      <c r="AH16" s="102">
        <f>+CEm!AG2</f>
        <v>42613</v>
      </c>
      <c r="AI16" s="102">
        <f>+CEm!AH2</f>
        <v>42643</v>
      </c>
      <c r="AJ16" s="102">
        <f>+CEm!AI2</f>
        <v>42674</v>
      </c>
      <c r="AK16" s="102">
        <f>+CEm!AJ2</f>
        <v>42704</v>
      </c>
      <c r="AL16" s="102">
        <f>+CEm!AK2</f>
        <v>42735</v>
      </c>
      <c r="AM16" s="102">
        <v>42736</v>
      </c>
    </row>
    <row r="17" spans="2:42" x14ac:dyDescent="0.25">
      <c r="B17" s="103" t="s">
        <v>289</v>
      </c>
      <c r="C17" s="100"/>
      <c r="D17" s="100">
        <f t="shared" ref="D17:AM17" si="1">+IF(D15&gt;=$D6,$D13,0)*IF(C21&lt;1,0,1)</f>
        <v>0</v>
      </c>
      <c r="E17" s="100">
        <f t="shared" si="1"/>
        <v>0</v>
      </c>
      <c r="F17" s="100">
        <f t="shared" si="1"/>
        <v>442.49027631224828</v>
      </c>
      <c r="G17" s="100">
        <f t="shared" si="1"/>
        <v>442.49027631224828</v>
      </c>
      <c r="H17" s="100">
        <f t="shared" si="1"/>
        <v>442.49027631224828</v>
      </c>
      <c r="I17" s="100">
        <f t="shared" si="1"/>
        <v>442.49027631224828</v>
      </c>
      <c r="J17" s="100">
        <f t="shared" si="1"/>
        <v>442.49027631224828</v>
      </c>
      <c r="K17" s="100">
        <f t="shared" si="1"/>
        <v>442.49027631224828</v>
      </c>
      <c r="L17" s="100">
        <f t="shared" si="1"/>
        <v>442.49027631224828</v>
      </c>
      <c r="M17" s="100">
        <f t="shared" si="1"/>
        <v>442.49027631224828</v>
      </c>
      <c r="N17" s="100">
        <f t="shared" si="1"/>
        <v>442.49027631224828</v>
      </c>
      <c r="O17" s="100">
        <f t="shared" si="1"/>
        <v>442.49027631224828</v>
      </c>
      <c r="P17" s="100">
        <f t="shared" si="1"/>
        <v>442.49027631224828</v>
      </c>
      <c r="Q17" s="100">
        <f t="shared" si="1"/>
        <v>442.49027631224828</v>
      </c>
      <c r="R17" s="100">
        <f t="shared" si="1"/>
        <v>442.49027631224828</v>
      </c>
      <c r="S17" s="100">
        <f t="shared" si="1"/>
        <v>442.49027631224828</v>
      </c>
      <c r="T17" s="100">
        <f t="shared" si="1"/>
        <v>442.49027631224828</v>
      </c>
      <c r="U17" s="100">
        <f t="shared" si="1"/>
        <v>442.49027631224828</v>
      </c>
      <c r="V17" s="100">
        <f t="shared" si="1"/>
        <v>442.49027631224828</v>
      </c>
      <c r="W17" s="100">
        <f t="shared" si="1"/>
        <v>442.49027631224828</v>
      </c>
      <c r="X17" s="100">
        <f t="shared" si="1"/>
        <v>442.49027631224828</v>
      </c>
      <c r="Y17" s="100">
        <f t="shared" si="1"/>
        <v>442.49027631224828</v>
      </c>
      <c r="Z17" s="100">
        <f t="shared" si="1"/>
        <v>442.49027631224828</v>
      </c>
      <c r="AA17" s="100">
        <f t="shared" si="1"/>
        <v>442.49027631224828</v>
      </c>
      <c r="AB17" s="100">
        <f t="shared" si="1"/>
        <v>442.49027631224828</v>
      </c>
      <c r="AC17" s="100">
        <f t="shared" si="1"/>
        <v>442.49027631224828</v>
      </c>
      <c r="AD17" s="100">
        <f t="shared" si="1"/>
        <v>0</v>
      </c>
      <c r="AE17" s="100">
        <f t="shared" si="1"/>
        <v>0</v>
      </c>
      <c r="AF17" s="100">
        <f t="shared" si="1"/>
        <v>0</v>
      </c>
      <c r="AG17" s="100">
        <f t="shared" si="1"/>
        <v>0</v>
      </c>
      <c r="AH17" s="100">
        <f t="shared" si="1"/>
        <v>0</v>
      </c>
      <c r="AI17" s="100">
        <f t="shared" si="1"/>
        <v>0</v>
      </c>
      <c r="AJ17" s="100">
        <f t="shared" si="1"/>
        <v>0</v>
      </c>
      <c r="AK17" s="100">
        <f t="shared" si="1"/>
        <v>0</v>
      </c>
      <c r="AL17" s="100">
        <f t="shared" si="1"/>
        <v>0</v>
      </c>
      <c r="AM17" s="100">
        <f t="shared" si="1"/>
        <v>0</v>
      </c>
    </row>
    <row r="18" spans="2:42" x14ac:dyDescent="0.25">
      <c r="B18" s="103" t="s">
        <v>290</v>
      </c>
      <c r="C18" s="100"/>
      <c r="D18" s="100">
        <f t="shared" ref="D18:AK18" si="2">D17-D20</f>
        <v>0</v>
      </c>
      <c r="E18" s="100">
        <f t="shared" si="2"/>
        <v>0</v>
      </c>
      <c r="F18" s="100">
        <f t="shared" si="2"/>
        <v>393.81477065881779</v>
      </c>
      <c r="G18" s="100">
        <f t="shared" si="2"/>
        <v>395.73168396837855</v>
      </c>
      <c r="H18" s="100">
        <f t="shared" si="2"/>
        <v>397.65792795040301</v>
      </c>
      <c r="I18" s="100">
        <f t="shared" si="2"/>
        <v>399.59354802241114</v>
      </c>
      <c r="J18" s="100">
        <f t="shared" si="2"/>
        <v>401.53858982299505</v>
      </c>
      <c r="K18" s="100">
        <f t="shared" si="2"/>
        <v>403.493099212895</v>
      </c>
      <c r="L18" s="100">
        <f t="shared" si="2"/>
        <v>405.45712227608078</v>
      </c>
      <c r="M18" s="100">
        <f t="shared" si="2"/>
        <v>407.43070532083806</v>
      </c>
      <c r="N18" s="100">
        <f t="shared" si="2"/>
        <v>409.41389488086065</v>
      </c>
      <c r="O18" s="100">
        <f t="shared" si="2"/>
        <v>411.40673771634727</v>
      </c>
      <c r="P18" s="100">
        <f t="shared" si="2"/>
        <v>413.40928081510441</v>
      </c>
      <c r="Q18" s="100">
        <f t="shared" si="2"/>
        <v>415.42157139365406</v>
      </c>
      <c r="R18" s="100">
        <f t="shared" si="2"/>
        <v>417.44365689834694</v>
      </c>
      <c r="S18" s="100">
        <f t="shared" si="2"/>
        <v>419.47558500648137</v>
      </c>
      <c r="T18" s="100">
        <f t="shared" si="2"/>
        <v>421.51740362742726</v>
      </c>
      <c r="U18" s="100">
        <f t="shared" si="2"/>
        <v>423.56916090375586</v>
      </c>
      <c r="V18" s="100">
        <f t="shared" si="2"/>
        <v>425.63090521237484</v>
      </c>
      <c r="W18" s="100">
        <f t="shared" si="2"/>
        <v>427.70268516566881</v>
      </c>
      <c r="X18" s="100">
        <f t="shared" si="2"/>
        <v>429.78454961264566</v>
      </c>
      <c r="Y18" s="100">
        <f t="shared" si="2"/>
        <v>431.8765476400884</v>
      </c>
      <c r="Z18" s="100">
        <f t="shared" si="2"/>
        <v>433.97872857371232</v>
      </c>
      <c r="AA18" s="100">
        <f t="shared" si="2"/>
        <v>436.0911419793282</v>
      </c>
      <c r="AB18" s="100">
        <f t="shared" si="2"/>
        <v>438.21383766401073</v>
      </c>
      <c r="AC18" s="100">
        <f t="shared" si="2"/>
        <v>440.34686567727334</v>
      </c>
      <c r="AD18" s="100">
        <f t="shared" si="2"/>
        <v>0</v>
      </c>
      <c r="AE18" s="100">
        <f t="shared" si="2"/>
        <v>0</v>
      </c>
      <c r="AF18" s="100">
        <f t="shared" si="2"/>
        <v>0</v>
      </c>
      <c r="AG18" s="100">
        <f t="shared" si="2"/>
        <v>0</v>
      </c>
      <c r="AH18" s="100">
        <f t="shared" si="2"/>
        <v>0</v>
      </c>
      <c r="AI18" s="100">
        <f t="shared" si="2"/>
        <v>0</v>
      </c>
      <c r="AJ18" s="100">
        <f t="shared" si="2"/>
        <v>0</v>
      </c>
      <c r="AK18" s="100">
        <f t="shared" si="2"/>
        <v>0</v>
      </c>
      <c r="AL18" s="100">
        <f>AL17-AL20</f>
        <v>0</v>
      </c>
      <c r="AM18" s="100"/>
    </row>
    <row r="19" spans="2:42" x14ac:dyDescent="0.25">
      <c r="B19" s="103" t="s">
        <v>291</v>
      </c>
      <c r="C19" s="100"/>
      <c r="D19" s="100">
        <f t="shared" ref="D19:Q19" si="3">(D18+C19)*(IF(C21&lt;1,0,1))</f>
        <v>0</v>
      </c>
      <c r="E19" s="100">
        <f t="shared" si="3"/>
        <v>0</v>
      </c>
      <c r="F19" s="100">
        <f t="shared" si="3"/>
        <v>393.81477065881779</v>
      </c>
      <c r="G19" s="100">
        <f t="shared" si="3"/>
        <v>789.54645462719634</v>
      </c>
      <c r="H19" s="100">
        <f t="shared" si="3"/>
        <v>1187.2043825775993</v>
      </c>
      <c r="I19" s="100">
        <f t="shared" si="3"/>
        <v>1586.7979306000104</v>
      </c>
      <c r="J19" s="100">
        <f t="shared" si="3"/>
        <v>1988.3365204230054</v>
      </c>
      <c r="K19" s="100">
        <f t="shared" si="3"/>
        <v>2391.8296196359006</v>
      </c>
      <c r="L19" s="100">
        <f t="shared" si="3"/>
        <v>2797.2867419119812</v>
      </c>
      <c r="M19" s="100">
        <f t="shared" si="3"/>
        <v>3204.7174472328193</v>
      </c>
      <c r="N19" s="100">
        <f t="shared" si="3"/>
        <v>3614.1313421136801</v>
      </c>
      <c r="O19" s="100">
        <f t="shared" si="3"/>
        <v>4025.5380798300275</v>
      </c>
      <c r="P19" s="100">
        <f t="shared" si="3"/>
        <v>4438.947360645132</v>
      </c>
      <c r="Q19" s="100">
        <f t="shared" si="3"/>
        <v>4854.3689320387857</v>
      </c>
      <c r="R19" s="100">
        <f>(R18+Q19)*(IF(Q21&lt;1,0,1))</f>
        <v>5271.8125889371331</v>
      </c>
      <c r="S19" s="100">
        <f t="shared" ref="S19:AL19" si="4">(S18+R19)*(IF(R21&lt;1,0,1))</f>
        <v>5691.2881739436143</v>
      </c>
      <c r="T19" s="100">
        <f t="shared" si="4"/>
        <v>6112.8055775710418</v>
      </c>
      <c r="U19" s="100">
        <f t="shared" si="4"/>
        <v>6536.3747384747976</v>
      </c>
      <c r="V19" s="100">
        <f t="shared" si="4"/>
        <v>6962.0056436871728</v>
      </c>
      <c r="W19" s="100">
        <f t="shared" si="4"/>
        <v>7389.708328852842</v>
      </c>
      <c r="X19" s="100">
        <f t="shared" si="4"/>
        <v>7819.4928784654876</v>
      </c>
      <c r="Y19" s="100">
        <f t="shared" si="4"/>
        <v>8251.3694261055753</v>
      </c>
      <c r="Z19" s="100">
        <f t="shared" si="4"/>
        <v>8685.3481546792882</v>
      </c>
      <c r="AA19" s="100">
        <f t="shared" si="4"/>
        <v>9121.4392966586165</v>
      </c>
      <c r="AB19" s="100">
        <f t="shared" si="4"/>
        <v>9559.653134322627</v>
      </c>
      <c r="AC19" s="100">
        <f t="shared" si="4"/>
        <v>9999.9999999999</v>
      </c>
      <c r="AD19" s="100">
        <f t="shared" si="4"/>
        <v>0</v>
      </c>
      <c r="AE19" s="100">
        <f t="shared" si="4"/>
        <v>0</v>
      </c>
      <c r="AF19" s="100">
        <f t="shared" si="4"/>
        <v>0</v>
      </c>
      <c r="AG19" s="100">
        <f t="shared" si="4"/>
        <v>0</v>
      </c>
      <c r="AH19" s="100">
        <f t="shared" si="4"/>
        <v>0</v>
      </c>
      <c r="AI19" s="100">
        <f t="shared" si="4"/>
        <v>0</v>
      </c>
      <c r="AJ19" s="100">
        <f t="shared" si="4"/>
        <v>0</v>
      </c>
      <c r="AK19" s="100">
        <f t="shared" si="4"/>
        <v>0</v>
      </c>
      <c r="AL19" s="100">
        <f t="shared" si="4"/>
        <v>0</v>
      </c>
      <c r="AM19" s="100"/>
    </row>
    <row r="20" spans="2:42" x14ac:dyDescent="0.25">
      <c r="B20" s="103" t="s">
        <v>292</v>
      </c>
      <c r="C20" s="100"/>
      <c r="D20" s="100">
        <f>IF(D17&gt;0,C21*$D11,0)</f>
        <v>0</v>
      </c>
      <c r="E20" s="100">
        <f>IF(E17&gt;0,D21*$D11,0)</f>
        <v>0</v>
      </c>
      <c r="F20" s="100">
        <f t="shared" ref="F20:AL20" si="5">IF(F17&gt;0,E21*$D11,0)</f>
        <v>48.675505653430484</v>
      </c>
      <c r="G20" s="100">
        <f t="shared" si="5"/>
        <v>46.758592343869715</v>
      </c>
      <c r="H20" s="100">
        <f t="shared" si="5"/>
        <v>44.832348361845277</v>
      </c>
      <c r="I20" s="100">
        <f t="shared" si="5"/>
        <v>42.896728289837142</v>
      </c>
      <c r="J20" s="100">
        <f t="shared" si="5"/>
        <v>40.95168648925322</v>
      </c>
      <c r="K20" s="100">
        <f t="shared" si="5"/>
        <v>38.997177099353259</v>
      </c>
      <c r="L20" s="100">
        <f t="shared" si="5"/>
        <v>37.03315403616751</v>
      </c>
      <c r="M20" s="100">
        <f t="shared" si="5"/>
        <v>35.059570991410204</v>
      </c>
      <c r="N20" s="100">
        <f t="shared" si="5"/>
        <v>33.076381431387645</v>
      </c>
      <c r="O20" s="100">
        <f t="shared" si="5"/>
        <v>31.083538595901011</v>
      </c>
      <c r="P20" s="100">
        <f t="shared" si="5"/>
        <v>29.080995497143864</v>
      </c>
      <c r="Q20" s="100">
        <f t="shared" si="5"/>
        <v>27.068704918594239</v>
      </c>
      <c r="R20" s="100">
        <f t="shared" si="5"/>
        <v>25.046619413901361</v>
      </c>
      <c r="S20" s="100">
        <f t="shared" si="5"/>
        <v>23.014691305766942</v>
      </c>
      <c r="T20" s="100">
        <f t="shared" si="5"/>
        <v>20.972872684821038</v>
      </c>
      <c r="U20" s="100">
        <f t="shared" si="5"/>
        <v>18.921115408492419</v>
      </c>
      <c r="V20" s="100">
        <f t="shared" si="5"/>
        <v>16.859371099873464</v>
      </c>
      <c r="W20" s="100">
        <f t="shared" si="5"/>
        <v>14.787591146579492</v>
      </c>
      <c r="X20" s="100">
        <f t="shared" si="5"/>
        <v>12.7057266996026</v>
      </c>
      <c r="Y20" s="100">
        <f t="shared" si="5"/>
        <v>10.613728672159858</v>
      </c>
      <c r="Z20" s="100">
        <f t="shared" si="5"/>
        <v>8.5115477385359455</v>
      </c>
      <c r="AA20" s="100">
        <f t="shared" si="5"/>
        <v>6.3991343329201129</v>
      </c>
      <c r="AB20" s="100">
        <f t="shared" si="5"/>
        <v>4.2764386482375372</v>
      </c>
      <c r="AC20" s="100">
        <f t="shared" si="5"/>
        <v>2.1434106349749364</v>
      </c>
      <c r="AD20" s="100">
        <f t="shared" si="5"/>
        <v>0</v>
      </c>
      <c r="AE20" s="100">
        <f t="shared" si="5"/>
        <v>0</v>
      </c>
      <c r="AF20" s="100">
        <f t="shared" si="5"/>
        <v>0</v>
      </c>
      <c r="AG20" s="100">
        <f t="shared" si="5"/>
        <v>0</v>
      </c>
      <c r="AH20" s="100">
        <f t="shared" si="5"/>
        <v>0</v>
      </c>
      <c r="AI20" s="100">
        <f t="shared" si="5"/>
        <v>0</v>
      </c>
      <c r="AJ20" s="100">
        <f t="shared" si="5"/>
        <v>0</v>
      </c>
      <c r="AK20" s="100">
        <f t="shared" si="5"/>
        <v>0</v>
      </c>
      <c r="AL20" s="100">
        <f t="shared" si="5"/>
        <v>0</v>
      </c>
      <c r="AM20" s="100"/>
    </row>
    <row r="21" spans="2:42" x14ac:dyDescent="0.25">
      <c r="B21" s="104" t="s">
        <v>293</v>
      </c>
      <c r="C21" s="100">
        <f>IF(C15=$C6,($C8),IF(D15&lt;$C6,0,(($C8)-C19)*IF(B21&lt;1,0,1)))</f>
        <v>0</v>
      </c>
      <c r="D21" s="100">
        <f>IF(D15=$C6,($C8),IF(E15&lt;$C6,0,(($C8)-D19)*IF(C21&lt;1,0,1)))</f>
        <v>0</v>
      </c>
      <c r="E21" s="100">
        <f t="shared" ref="E21:AL21" si="6">IF(E15=$C6,($C8),IF(F15&lt;$C6,0,(($C8)-E19)*IF(D21&lt;1,0,1)))</f>
        <v>10000</v>
      </c>
      <c r="F21" s="100">
        <f t="shared" si="6"/>
        <v>9606.185229341183</v>
      </c>
      <c r="G21" s="100">
        <f t="shared" si="6"/>
        <v>9210.453545372804</v>
      </c>
      <c r="H21" s="100">
        <f t="shared" si="6"/>
        <v>8812.7956174224</v>
      </c>
      <c r="I21" s="100">
        <f t="shared" si="6"/>
        <v>8413.2020693999893</v>
      </c>
      <c r="J21" s="100">
        <f t="shared" si="6"/>
        <v>8011.6634795769951</v>
      </c>
      <c r="K21" s="100">
        <f t="shared" si="6"/>
        <v>7608.1703803640994</v>
      </c>
      <c r="L21" s="100">
        <f t="shared" si="6"/>
        <v>7202.7132580880188</v>
      </c>
      <c r="M21" s="100">
        <f t="shared" si="6"/>
        <v>6795.2825527671812</v>
      </c>
      <c r="N21" s="100">
        <f t="shared" si="6"/>
        <v>6385.8686578863199</v>
      </c>
      <c r="O21" s="100">
        <f t="shared" si="6"/>
        <v>5974.4619201699725</v>
      </c>
      <c r="P21" s="100">
        <f t="shared" si="6"/>
        <v>5561.052639354868</v>
      </c>
      <c r="Q21" s="100">
        <f t="shared" si="6"/>
        <v>5145.6310679612143</v>
      </c>
      <c r="R21" s="100">
        <f t="shared" si="6"/>
        <v>4728.1874110628669</v>
      </c>
      <c r="S21" s="100">
        <f t="shared" si="6"/>
        <v>4308.7118260563857</v>
      </c>
      <c r="T21" s="100">
        <f t="shared" si="6"/>
        <v>3887.1944224289582</v>
      </c>
      <c r="U21" s="100">
        <f t="shared" si="6"/>
        <v>3463.6252615252024</v>
      </c>
      <c r="V21" s="100">
        <f t="shared" si="6"/>
        <v>3037.9943563128272</v>
      </c>
      <c r="W21" s="100">
        <f t="shared" si="6"/>
        <v>2610.291671147158</v>
      </c>
      <c r="X21" s="100">
        <f t="shared" si="6"/>
        <v>2180.5071215345124</v>
      </c>
      <c r="Y21" s="100">
        <f t="shared" si="6"/>
        <v>1748.6305738944247</v>
      </c>
      <c r="Z21" s="100">
        <f t="shared" si="6"/>
        <v>1314.6518453207118</v>
      </c>
      <c r="AA21" s="100">
        <f t="shared" si="6"/>
        <v>878.56070334138349</v>
      </c>
      <c r="AB21" s="100">
        <f t="shared" si="6"/>
        <v>440.34686567737299</v>
      </c>
      <c r="AC21" s="100">
        <f t="shared" si="6"/>
        <v>1.0004441719502211E-10</v>
      </c>
      <c r="AD21" s="100">
        <f t="shared" si="6"/>
        <v>0</v>
      </c>
      <c r="AE21" s="100">
        <f t="shared" si="6"/>
        <v>0</v>
      </c>
      <c r="AF21" s="100">
        <f t="shared" si="6"/>
        <v>0</v>
      </c>
      <c r="AG21" s="100">
        <f t="shared" si="6"/>
        <v>0</v>
      </c>
      <c r="AH21" s="100">
        <f t="shared" si="6"/>
        <v>0</v>
      </c>
      <c r="AI21" s="100">
        <f t="shared" si="6"/>
        <v>0</v>
      </c>
      <c r="AJ21" s="100">
        <f t="shared" si="6"/>
        <v>0</v>
      </c>
      <c r="AK21" s="100">
        <f t="shared" si="6"/>
        <v>0</v>
      </c>
      <c r="AL21" s="100">
        <f t="shared" si="6"/>
        <v>0</v>
      </c>
      <c r="AM21" s="100"/>
    </row>
    <row r="24" spans="2:42" s="107" customFormat="1" x14ac:dyDescent="0.25">
      <c r="B24" s="107" t="s">
        <v>295</v>
      </c>
      <c r="C24" s="108">
        <f>+C20</f>
        <v>0</v>
      </c>
      <c r="D24" s="108">
        <f t="shared" ref="D24:AM24" si="7">+D20</f>
        <v>0</v>
      </c>
      <c r="E24" s="108">
        <f t="shared" si="7"/>
        <v>0</v>
      </c>
      <c r="F24" s="108">
        <f t="shared" si="7"/>
        <v>48.675505653430484</v>
      </c>
      <c r="G24" s="108">
        <f t="shared" si="7"/>
        <v>46.758592343869715</v>
      </c>
      <c r="H24" s="108">
        <f t="shared" si="7"/>
        <v>44.832348361845277</v>
      </c>
      <c r="I24" s="108">
        <f t="shared" si="7"/>
        <v>42.896728289837142</v>
      </c>
      <c r="J24" s="108">
        <f t="shared" si="7"/>
        <v>40.95168648925322</v>
      </c>
      <c r="K24" s="108">
        <f t="shared" si="7"/>
        <v>38.997177099353259</v>
      </c>
      <c r="L24" s="108">
        <f t="shared" si="7"/>
        <v>37.03315403616751</v>
      </c>
      <c r="M24" s="108">
        <f t="shared" si="7"/>
        <v>35.059570991410204</v>
      </c>
      <c r="N24" s="108">
        <f t="shared" si="7"/>
        <v>33.076381431387645</v>
      </c>
      <c r="O24" s="108">
        <f t="shared" si="7"/>
        <v>31.083538595901011</v>
      </c>
      <c r="P24" s="108">
        <f t="shared" si="7"/>
        <v>29.080995497143864</v>
      </c>
      <c r="Q24" s="108">
        <f t="shared" si="7"/>
        <v>27.068704918594239</v>
      </c>
      <c r="R24" s="108">
        <f t="shared" si="7"/>
        <v>25.046619413901361</v>
      </c>
      <c r="S24" s="108">
        <f t="shared" si="7"/>
        <v>23.014691305766942</v>
      </c>
      <c r="T24" s="108">
        <f t="shared" si="7"/>
        <v>20.972872684821038</v>
      </c>
      <c r="U24" s="108">
        <f t="shared" si="7"/>
        <v>18.921115408492419</v>
      </c>
      <c r="V24" s="108">
        <f t="shared" si="7"/>
        <v>16.859371099873464</v>
      </c>
      <c r="W24" s="108">
        <f t="shared" si="7"/>
        <v>14.787591146579492</v>
      </c>
      <c r="X24" s="108">
        <f t="shared" si="7"/>
        <v>12.7057266996026</v>
      </c>
      <c r="Y24" s="108">
        <f t="shared" si="7"/>
        <v>10.613728672159858</v>
      </c>
      <c r="Z24" s="108">
        <f t="shared" si="7"/>
        <v>8.5115477385359455</v>
      </c>
      <c r="AA24" s="108">
        <f t="shared" si="7"/>
        <v>6.3991343329201129</v>
      </c>
      <c r="AB24" s="108">
        <f t="shared" si="7"/>
        <v>4.2764386482375372</v>
      </c>
      <c r="AC24" s="108">
        <f t="shared" si="7"/>
        <v>2.1434106349749364</v>
      </c>
      <c r="AD24" s="108">
        <f t="shared" si="7"/>
        <v>0</v>
      </c>
      <c r="AE24" s="108">
        <f t="shared" si="7"/>
        <v>0</v>
      </c>
      <c r="AF24" s="108">
        <f t="shared" si="7"/>
        <v>0</v>
      </c>
      <c r="AG24" s="108">
        <f t="shared" si="7"/>
        <v>0</v>
      </c>
      <c r="AH24" s="108">
        <f t="shared" si="7"/>
        <v>0</v>
      </c>
      <c r="AI24" s="108">
        <f t="shared" si="7"/>
        <v>0</v>
      </c>
      <c r="AJ24" s="108">
        <f t="shared" si="7"/>
        <v>0</v>
      </c>
      <c r="AK24" s="108">
        <f t="shared" si="7"/>
        <v>0</v>
      </c>
      <c r="AL24" s="108">
        <f t="shared" si="7"/>
        <v>0</v>
      </c>
      <c r="AM24" s="108">
        <f t="shared" si="7"/>
        <v>0</v>
      </c>
      <c r="AN24" s="109"/>
      <c r="AO24" s="109"/>
      <c r="AP24" s="109"/>
    </row>
    <row r="26" spans="2:42" s="110" customFormat="1" x14ac:dyDescent="0.25">
      <c r="B26" s="110" t="s">
        <v>124</v>
      </c>
      <c r="C26" s="111">
        <f t="shared" ref="C26:D26" si="8">+IF(C15=$C$6,C21,0)</f>
        <v>0</v>
      </c>
      <c r="D26" s="111">
        <f t="shared" si="8"/>
        <v>0</v>
      </c>
      <c r="E26" s="111">
        <f>+IF(E15=$C$6,E21,0)</f>
        <v>10000</v>
      </c>
      <c r="F26" s="111">
        <f t="shared" ref="F26:AM26" si="9">+IF(F15=$C$6,F21,0)</f>
        <v>0</v>
      </c>
      <c r="G26" s="111">
        <f t="shared" si="9"/>
        <v>0</v>
      </c>
      <c r="H26" s="111">
        <f t="shared" si="9"/>
        <v>0</v>
      </c>
      <c r="I26" s="111">
        <f t="shared" si="9"/>
        <v>0</v>
      </c>
      <c r="J26" s="111">
        <f t="shared" si="9"/>
        <v>0</v>
      </c>
      <c r="K26" s="111">
        <f t="shared" si="9"/>
        <v>0</v>
      </c>
      <c r="L26" s="111">
        <f t="shared" si="9"/>
        <v>0</v>
      </c>
      <c r="M26" s="111">
        <f t="shared" si="9"/>
        <v>0</v>
      </c>
      <c r="N26" s="111">
        <f t="shared" si="9"/>
        <v>0</v>
      </c>
      <c r="O26" s="111">
        <f t="shared" si="9"/>
        <v>0</v>
      </c>
      <c r="P26" s="111">
        <f t="shared" si="9"/>
        <v>0</v>
      </c>
      <c r="Q26" s="111">
        <f t="shared" si="9"/>
        <v>0</v>
      </c>
      <c r="R26" s="111">
        <f t="shared" si="9"/>
        <v>0</v>
      </c>
      <c r="S26" s="111">
        <f t="shared" si="9"/>
        <v>0</v>
      </c>
      <c r="T26" s="111">
        <f t="shared" si="9"/>
        <v>0</v>
      </c>
      <c r="U26" s="111">
        <f t="shared" si="9"/>
        <v>0</v>
      </c>
      <c r="V26" s="111">
        <f t="shared" si="9"/>
        <v>0</v>
      </c>
      <c r="W26" s="111">
        <f t="shared" si="9"/>
        <v>0</v>
      </c>
      <c r="X26" s="111">
        <f t="shared" si="9"/>
        <v>0</v>
      </c>
      <c r="Y26" s="111">
        <f t="shared" si="9"/>
        <v>0</v>
      </c>
      <c r="Z26" s="111">
        <f t="shared" si="9"/>
        <v>0</v>
      </c>
      <c r="AA26" s="111">
        <f t="shared" si="9"/>
        <v>0</v>
      </c>
      <c r="AB26" s="111">
        <f t="shared" si="9"/>
        <v>0</v>
      </c>
      <c r="AC26" s="111">
        <f t="shared" si="9"/>
        <v>0</v>
      </c>
      <c r="AD26" s="111">
        <f t="shared" si="9"/>
        <v>0</v>
      </c>
      <c r="AE26" s="111">
        <f t="shared" si="9"/>
        <v>0</v>
      </c>
      <c r="AF26" s="111">
        <f t="shared" si="9"/>
        <v>0</v>
      </c>
      <c r="AG26" s="111">
        <f t="shared" si="9"/>
        <v>0</v>
      </c>
      <c r="AH26" s="111">
        <f t="shared" si="9"/>
        <v>0</v>
      </c>
      <c r="AI26" s="111">
        <f t="shared" si="9"/>
        <v>0</v>
      </c>
      <c r="AJ26" s="111">
        <f t="shared" si="9"/>
        <v>0</v>
      </c>
      <c r="AK26" s="111">
        <f t="shared" si="9"/>
        <v>0</v>
      </c>
      <c r="AL26" s="111">
        <f t="shared" si="9"/>
        <v>0</v>
      </c>
      <c r="AM26" s="111">
        <f t="shared" si="9"/>
        <v>0</v>
      </c>
    </row>
    <row r="28" spans="2:42" s="110" customFormat="1" x14ac:dyDescent="0.25">
      <c r="B28" s="110" t="s">
        <v>125</v>
      </c>
      <c r="C28" s="111">
        <f>+C17</f>
        <v>0</v>
      </c>
      <c r="D28" s="111">
        <f t="shared" ref="D28:AM28" si="10">+D17</f>
        <v>0</v>
      </c>
      <c r="E28" s="111">
        <f t="shared" si="10"/>
        <v>0</v>
      </c>
      <c r="F28" s="111">
        <f t="shared" si="10"/>
        <v>442.49027631224828</v>
      </c>
      <c r="G28" s="111">
        <f t="shared" si="10"/>
        <v>442.49027631224828</v>
      </c>
      <c r="H28" s="111">
        <f t="shared" si="10"/>
        <v>442.49027631224828</v>
      </c>
      <c r="I28" s="111">
        <f t="shared" si="10"/>
        <v>442.49027631224828</v>
      </c>
      <c r="J28" s="111">
        <f t="shared" si="10"/>
        <v>442.49027631224828</v>
      </c>
      <c r="K28" s="111">
        <f t="shared" si="10"/>
        <v>442.49027631224828</v>
      </c>
      <c r="L28" s="111">
        <f t="shared" si="10"/>
        <v>442.49027631224828</v>
      </c>
      <c r="M28" s="111">
        <f t="shared" si="10"/>
        <v>442.49027631224828</v>
      </c>
      <c r="N28" s="111">
        <f t="shared" si="10"/>
        <v>442.49027631224828</v>
      </c>
      <c r="O28" s="111">
        <f t="shared" si="10"/>
        <v>442.49027631224828</v>
      </c>
      <c r="P28" s="111">
        <f t="shared" si="10"/>
        <v>442.49027631224828</v>
      </c>
      <c r="Q28" s="111">
        <f t="shared" si="10"/>
        <v>442.49027631224828</v>
      </c>
      <c r="R28" s="111">
        <f t="shared" si="10"/>
        <v>442.49027631224828</v>
      </c>
      <c r="S28" s="111">
        <f t="shared" si="10"/>
        <v>442.49027631224828</v>
      </c>
      <c r="T28" s="111">
        <f t="shared" si="10"/>
        <v>442.49027631224828</v>
      </c>
      <c r="U28" s="111">
        <f t="shared" si="10"/>
        <v>442.49027631224828</v>
      </c>
      <c r="V28" s="111">
        <f t="shared" si="10"/>
        <v>442.49027631224828</v>
      </c>
      <c r="W28" s="111">
        <f t="shared" si="10"/>
        <v>442.49027631224828</v>
      </c>
      <c r="X28" s="111">
        <f t="shared" si="10"/>
        <v>442.49027631224828</v>
      </c>
      <c r="Y28" s="111">
        <f t="shared" si="10"/>
        <v>442.49027631224828</v>
      </c>
      <c r="Z28" s="111">
        <f t="shared" si="10"/>
        <v>442.49027631224828</v>
      </c>
      <c r="AA28" s="111">
        <f t="shared" si="10"/>
        <v>442.49027631224828</v>
      </c>
      <c r="AB28" s="111">
        <f t="shared" si="10"/>
        <v>442.49027631224828</v>
      </c>
      <c r="AC28" s="111">
        <f t="shared" si="10"/>
        <v>442.49027631224828</v>
      </c>
      <c r="AD28" s="111">
        <f t="shared" si="10"/>
        <v>0</v>
      </c>
      <c r="AE28" s="111">
        <f t="shared" si="10"/>
        <v>0</v>
      </c>
      <c r="AF28" s="111">
        <f t="shared" si="10"/>
        <v>0</v>
      </c>
      <c r="AG28" s="111">
        <f t="shared" si="10"/>
        <v>0</v>
      </c>
      <c r="AH28" s="111">
        <f t="shared" si="10"/>
        <v>0</v>
      </c>
      <c r="AI28" s="111">
        <f t="shared" si="10"/>
        <v>0</v>
      </c>
      <c r="AJ28" s="111">
        <f t="shared" si="10"/>
        <v>0</v>
      </c>
      <c r="AK28" s="111">
        <f t="shared" si="10"/>
        <v>0</v>
      </c>
      <c r="AL28" s="111">
        <f t="shared" si="10"/>
        <v>0</v>
      </c>
      <c r="AM28" s="111">
        <f t="shared" si="10"/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AP41"/>
  <sheetViews>
    <sheetView showGridLines="0" workbookViewId="0">
      <selection activeCell="C7" sqref="C7"/>
    </sheetView>
  </sheetViews>
  <sheetFormatPr defaultRowHeight="15" x14ac:dyDescent="0.25"/>
  <cols>
    <col min="2" max="2" width="31.85546875" bestFit="1" customWidth="1"/>
    <col min="5" max="5" width="12" bestFit="1" customWidth="1"/>
    <col min="6" max="6" width="10.42578125" bestFit="1" customWidth="1"/>
    <col min="7" max="7" width="9.140625" customWidth="1"/>
    <col min="10" max="10" width="14.42578125" bestFit="1" customWidth="1"/>
  </cols>
  <sheetData>
    <row r="1" spans="2:39" x14ac:dyDescent="0.25">
      <c r="F1" s="35" t="s">
        <v>143</v>
      </c>
      <c r="G1" t="s">
        <v>144</v>
      </c>
      <c r="H1" s="36" t="s">
        <v>145</v>
      </c>
      <c r="I1" s="37" t="s">
        <v>146</v>
      </c>
      <c r="J1" s="38" t="s">
        <v>147</v>
      </c>
    </row>
    <row r="3" spans="2:39" x14ac:dyDescent="0.25"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</row>
    <row r="4" spans="2:39" x14ac:dyDescent="0.25"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</row>
    <row r="5" spans="2:39" x14ac:dyDescent="0.25">
      <c r="B5" s="96" t="s">
        <v>282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</row>
    <row r="6" spans="2:39" x14ac:dyDescent="0.25">
      <c r="B6" s="97" t="s">
        <v>294</v>
      </c>
      <c r="C6" s="42">
        <v>3</v>
      </c>
      <c r="D6" s="10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</row>
    <row r="7" spans="2:39" x14ac:dyDescent="0.25">
      <c r="B7" s="97" t="s">
        <v>283</v>
      </c>
      <c r="C7" s="50">
        <v>0.06</v>
      </c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</row>
    <row r="8" spans="2:39" x14ac:dyDescent="0.25">
      <c r="B8" s="97" t="s">
        <v>298</v>
      </c>
      <c r="C8" s="105">
        <v>10000</v>
      </c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</row>
    <row r="9" spans="2:39" x14ac:dyDescent="0.25">
      <c r="B9" s="97" t="s">
        <v>256</v>
      </c>
      <c r="C9" s="50">
        <v>0.21</v>
      </c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</row>
    <row r="10" spans="2:39" x14ac:dyDescent="0.25">
      <c r="B10" s="97" t="s">
        <v>297</v>
      </c>
      <c r="C10" s="105">
        <v>10</v>
      </c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</row>
    <row r="11" spans="2:39" x14ac:dyDescent="0.25">
      <c r="B11" s="97" t="s">
        <v>296</v>
      </c>
      <c r="C11" s="50">
        <v>0.1</v>
      </c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</row>
    <row r="12" spans="2:39" x14ac:dyDescent="0.25">
      <c r="B12" s="99" t="s">
        <v>285</v>
      </c>
      <c r="C12" s="42">
        <v>24</v>
      </c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</row>
    <row r="13" spans="2:39" x14ac:dyDescent="0.25"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</row>
    <row r="14" spans="2:39" x14ac:dyDescent="0.25">
      <c r="B14" s="96" t="s">
        <v>286</v>
      </c>
      <c r="C14" s="96" t="s">
        <v>287</v>
      </c>
      <c r="D14" s="50">
        <f>((1+C7)^(1/12))-1</f>
        <v>4.8675505653430484E-3</v>
      </c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</row>
    <row r="15" spans="2:39" x14ac:dyDescent="0.25"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</row>
    <row r="16" spans="2:39" x14ac:dyDescent="0.25">
      <c r="B16" s="96" t="s">
        <v>288</v>
      </c>
      <c r="C16" s="96" t="s">
        <v>287</v>
      </c>
      <c r="D16" s="105">
        <f>(C8*(1-C11))/((1-(1+D14)^(-C12))/D14)</f>
        <v>398.24124868102348</v>
      </c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</row>
    <row r="17" spans="2:39" x14ac:dyDescent="0.25">
      <c r="B17" s="46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</row>
    <row r="18" spans="2:39" x14ac:dyDescent="0.25">
      <c r="B18" s="46"/>
      <c r="C18" s="98">
        <v>1</v>
      </c>
      <c r="D18" s="98">
        <f>+C18+1</f>
        <v>2</v>
      </c>
      <c r="E18" s="98">
        <f t="shared" ref="E18:AM18" si="0">+D18+1</f>
        <v>3</v>
      </c>
      <c r="F18" s="98">
        <f t="shared" si="0"/>
        <v>4</v>
      </c>
      <c r="G18" s="98">
        <f t="shared" si="0"/>
        <v>5</v>
      </c>
      <c r="H18" s="98">
        <f t="shared" si="0"/>
        <v>6</v>
      </c>
      <c r="I18" s="98">
        <f t="shared" si="0"/>
        <v>7</v>
      </c>
      <c r="J18" s="98">
        <f t="shared" si="0"/>
        <v>8</v>
      </c>
      <c r="K18" s="98">
        <f t="shared" si="0"/>
        <v>9</v>
      </c>
      <c r="L18" s="98">
        <f t="shared" si="0"/>
        <v>10</v>
      </c>
      <c r="M18" s="98">
        <f t="shared" si="0"/>
        <v>11</v>
      </c>
      <c r="N18" s="98">
        <f t="shared" si="0"/>
        <v>12</v>
      </c>
      <c r="O18" s="98">
        <f t="shared" si="0"/>
        <v>13</v>
      </c>
      <c r="P18" s="98">
        <f t="shared" si="0"/>
        <v>14</v>
      </c>
      <c r="Q18" s="98">
        <f t="shared" si="0"/>
        <v>15</v>
      </c>
      <c r="R18" s="98">
        <f t="shared" si="0"/>
        <v>16</v>
      </c>
      <c r="S18" s="98">
        <f t="shared" si="0"/>
        <v>17</v>
      </c>
      <c r="T18" s="98">
        <f t="shared" si="0"/>
        <v>18</v>
      </c>
      <c r="U18" s="98">
        <f t="shared" si="0"/>
        <v>19</v>
      </c>
      <c r="V18" s="98">
        <f t="shared" si="0"/>
        <v>20</v>
      </c>
      <c r="W18" s="98">
        <f t="shared" si="0"/>
        <v>21</v>
      </c>
      <c r="X18" s="98">
        <f t="shared" si="0"/>
        <v>22</v>
      </c>
      <c r="Y18" s="98">
        <f t="shared" si="0"/>
        <v>23</v>
      </c>
      <c r="Z18" s="98">
        <f t="shared" si="0"/>
        <v>24</v>
      </c>
      <c r="AA18" s="98">
        <f t="shared" si="0"/>
        <v>25</v>
      </c>
      <c r="AB18" s="98">
        <f t="shared" si="0"/>
        <v>26</v>
      </c>
      <c r="AC18" s="98">
        <f t="shared" si="0"/>
        <v>27</v>
      </c>
      <c r="AD18" s="98">
        <f t="shared" si="0"/>
        <v>28</v>
      </c>
      <c r="AE18" s="98">
        <f t="shared" si="0"/>
        <v>29</v>
      </c>
      <c r="AF18" s="98">
        <f t="shared" si="0"/>
        <v>30</v>
      </c>
      <c r="AG18" s="98">
        <f t="shared" si="0"/>
        <v>31</v>
      </c>
      <c r="AH18" s="98">
        <f t="shared" si="0"/>
        <v>32</v>
      </c>
      <c r="AI18" s="98">
        <f t="shared" si="0"/>
        <v>33</v>
      </c>
      <c r="AJ18" s="98">
        <f t="shared" si="0"/>
        <v>34</v>
      </c>
      <c r="AK18" s="98">
        <f t="shared" si="0"/>
        <v>35</v>
      </c>
      <c r="AL18" s="98">
        <f t="shared" si="0"/>
        <v>36</v>
      </c>
      <c r="AM18" s="98">
        <f t="shared" si="0"/>
        <v>37</v>
      </c>
    </row>
    <row r="19" spans="2:39" x14ac:dyDescent="0.25">
      <c r="B19" s="101" t="s">
        <v>284</v>
      </c>
      <c r="C19" s="102">
        <f>+CEm!B2</f>
        <v>41640</v>
      </c>
      <c r="D19" s="102">
        <f>+CEm!C2</f>
        <v>41698</v>
      </c>
      <c r="E19" s="102">
        <f>+CEm!D2</f>
        <v>41729</v>
      </c>
      <c r="F19" s="102">
        <f>+CEm!E2</f>
        <v>41759</v>
      </c>
      <c r="G19" s="102">
        <f>+CEm!F2</f>
        <v>41790</v>
      </c>
      <c r="H19" s="102">
        <f>+CEm!G2</f>
        <v>41820</v>
      </c>
      <c r="I19" s="102">
        <f>+CEm!H2</f>
        <v>41851</v>
      </c>
      <c r="J19" s="102">
        <f>+CEm!I2</f>
        <v>41882</v>
      </c>
      <c r="K19" s="102">
        <f>+CEm!J2</f>
        <v>41912</v>
      </c>
      <c r="L19" s="102">
        <f>+CEm!K2</f>
        <v>41943</v>
      </c>
      <c r="M19" s="102">
        <f>+CEm!L2</f>
        <v>41973</v>
      </c>
      <c r="N19" s="102">
        <f>+CEm!M2</f>
        <v>42004</v>
      </c>
      <c r="O19" s="102">
        <f>+CEm!N2</f>
        <v>42035</v>
      </c>
      <c r="P19" s="102">
        <f>+CEm!O2</f>
        <v>42063</v>
      </c>
      <c r="Q19" s="102">
        <f>+CEm!P2</f>
        <v>42094</v>
      </c>
      <c r="R19" s="102">
        <f>+CEm!Q2</f>
        <v>42124</v>
      </c>
      <c r="S19" s="102">
        <f>+CEm!R2</f>
        <v>42155</v>
      </c>
      <c r="T19" s="102">
        <f>+CEm!S2</f>
        <v>42185</v>
      </c>
      <c r="U19" s="102">
        <f>+CEm!T2</f>
        <v>42216</v>
      </c>
      <c r="V19" s="102">
        <f>+CEm!U2</f>
        <v>42247</v>
      </c>
      <c r="W19" s="102">
        <f>+CEm!V2</f>
        <v>42277</v>
      </c>
      <c r="X19" s="102">
        <f>+CEm!W2</f>
        <v>42308</v>
      </c>
      <c r="Y19" s="102">
        <f>+CEm!X2</f>
        <v>42338</v>
      </c>
      <c r="Z19" s="102">
        <f>+CEm!Y2</f>
        <v>42369</v>
      </c>
      <c r="AA19" s="102">
        <f>+CEm!Z2</f>
        <v>42400</v>
      </c>
      <c r="AB19" s="102">
        <f>+CEm!AA2</f>
        <v>42429</v>
      </c>
      <c r="AC19" s="102">
        <f>+CEm!AB2</f>
        <v>42460</v>
      </c>
      <c r="AD19" s="102">
        <f>+CEm!AC2</f>
        <v>42490</v>
      </c>
      <c r="AE19" s="102">
        <f>+CEm!AD2</f>
        <v>42521</v>
      </c>
      <c r="AF19" s="102">
        <f>+CEm!AE2</f>
        <v>42551</v>
      </c>
      <c r="AG19" s="102">
        <f>+CEm!AF2</f>
        <v>42582</v>
      </c>
      <c r="AH19" s="102">
        <f>+CEm!AG2</f>
        <v>42613</v>
      </c>
      <c r="AI19" s="102">
        <f>+CEm!AH2</f>
        <v>42643</v>
      </c>
      <c r="AJ19" s="102">
        <f>+CEm!AI2</f>
        <v>42674</v>
      </c>
      <c r="AK19" s="102">
        <f>+CEm!AJ2</f>
        <v>42704</v>
      </c>
      <c r="AL19" s="102">
        <f>+CEm!AK2</f>
        <v>42735</v>
      </c>
      <c r="AM19" s="102">
        <v>42736</v>
      </c>
    </row>
    <row r="20" spans="2:39" x14ac:dyDescent="0.25">
      <c r="B20" s="103" t="s">
        <v>289</v>
      </c>
      <c r="C20" s="100"/>
      <c r="D20" s="100">
        <f t="shared" ref="D20:AM20" si="1">+IF(D18&gt;=$D6,$D16,0)*IF(C25&lt;1,0,1)</f>
        <v>0</v>
      </c>
      <c r="E20" s="100">
        <f t="shared" si="1"/>
        <v>0</v>
      </c>
      <c r="F20" s="100">
        <f t="shared" si="1"/>
        <v>398.24124868102348</v>
      </c>
      <c r="G20" s="100">
        <f t="shared" si="1"/>
        <v>398.24124868102348</v>
      </c>
      <c r="H20" s="100">
        <f t="shared" si="1"/>
        <v>398.24124868102348</v>
      </c>
      <c r="I20" s="100">
        <f t="shared" si="1"/>
        <v>398.24124868102348</v>
      </c>
      <c r="J20" s="100">
        <f t="shared" si="1"/>
        <v>398.24124868102348</v>
      </c>
      <c r="K20" s="100">
        <f t="shared" si="1"/>
        <v>398.24124868102348</v>
      </c>
      <c r="L20" s="100">
        <f t="shared" si="1"/>
        <v>398.24124868102348</v>
      </c>
      <c r="M20" s="100">
        <f t="shared" si="1"/>
        <v>398.24124868102348</v>
      </c>
      <c r="N20" s="100">
        <f t="shared" si="1"/>
        <v>398.24124868102348</v>
      </c>
      <c r="O20" s="100">
        <f t="shared" si="1"/>
        <v>398.24124868102348</v>
      </c>
      <c r="P20" s="100">
        <f t="shared" si="1"/>
        <v>398.24124868102348</v>
      </c>
      <c r="Q20" s="100">
        <f t="shared" si="1"/>
        <v>398.24124868102348</v>
      </c>
      <c r="R20" s="100">
        <f t="shared" si="1"/>
        <v>398.24124868102348</v>
      </c>
      <c r="S20" s="100">
        <f t="shared" si="1"/>
        <v>398.24124868102348</v>
      </c>
      <c r="T20" s="100">
        <f t="shared" si="1"/>
        <v>398.24124868102348</v>
      </c>
      <c r="U20" s="100">
        <f t="shared" si="1"/>
        <v>398.24124868102348</v>
      </c>
      <c r="V20" s="100">
        <f t="shared" si="1"/>
        <v>398.24124868102348</v>
      </c>
      <c r="W20" s="100">
        <f t="shared" si="1"/>
        <v>398.24124868102348</v>
      </c>
      <c r="X20" s="100">
        <f t="shared" si="1"/>
        <v>398.24124868102348</v>
      </c>
      <c r="Y20" s="100">
        <f t="shared" si="1"/>
        <v>398.24124868102348</v>
      </c>
      <c r="Z20" s="100">
        <f t="shared" si="1"/>
        <v>398.24124868102348</v>
      </c>
      <c r="AA20" s="100">
        <f t="shared" si="1"/>
        <v>398.24124868102348</v>
      </c>
      <c r="AB20" s="100">
        <f t="shared" si="1"/>
        <v>398.24124868102348</v>
      </c>
      <c r="AC20" s="100">
        <f t="shared" si="1"/>
        <v>398.24124868102348</v>
      </c>
      <c r="AD20" s="100">
        <f t="shared" si="1"/>
        <v>0</v>
      </c>
      <c r="AE20" s="100">
        <f t="shared" si="1"/>
        <v>0</v>
      </c>
      <c r="AF20" s="100">
        <f t="shared" si="1"/>
        <v>0</v>
      </c>
      <c r="AG20" s="100">
        <f t="shared" si="1"/>
        <v>0</v>
      </c>
      <c r="AH20" s="100">
        <f t="shared" si="1"/>
        <v>0</v>
      </c>
      <c r="AI20" s="100">
        <f t="shared" si="1"/>
        <v>0</v>
      </c>
      <c r="AJ20" s="100">
        <f t="shared" si="1"/>
        <v>0</v>
      </c>
      <c r="AK20" s="100">
        <f t="shared" si="1"/>
        <v>0</v>
      </c>
      <c r="AL20" s="100">
        <f t="shared" si="1"/>
        <v>0</v>
      </c>
      <c r="AM20" s="100">
        <f t="shared" si="1"/>
        <v>0</v>
      </c>
    </row>
    <row r="21" spans="2:39" x14ac:dyDescent="0.25">
      <c r="B21" s="103" t="s">
        <v>290</v>
      </c>
      <c r="C21" s="100"/>
      <c r="D21" s="100">
        <f t="shared" ref="D21:AK21" si="2">D20-D23</f>
        <v>0</v>
      </c>
      <c r="E21" s="100">
        <f t="shared" si="2"/>
        <v>0</v>
      </c>
      <c r="F21" s="100">
        <f t="shared" si="2"/>
        <v>354.43329359293602</v>
      </c>
      <c r="G21" s="100">
        <f t="shared" si="2"/>
        <v>356.15851557154076</v>
      </c>
      <c r="H21" s="100">
        <f t="shared" si="2"/>
        <v>357.89213515536272</v>
      </c>
      <c r="I21" s="100">
        <f t="shared" si="2"/>
        <v>359.63419322017006</v>
      </c>
      <c r="J21" s="100">
        <f t="shared" si="2"/>
        <v>361.38473084069557</v>
      </c>
      <c r="K21" s="100">
        <f t="shared" si="2"/>
        <v>363.14378929160557</v>
      </c>
      <c r="L21" s="100">
        <f t="shared" si="2"/>
        <v>364.9114100484727</v>
      </c>
      <c r="M21" s="100">
        <f t="shared" si="2"/>
        <v>366.68763478875428</v>
      </c>
      <c r="N21" s="100">
        <f t="shared" si="2"/>
        <v>368.47250539277462</v>
      </c>
      <c r="O21" s="100">
        <f t="shared" si="2"/>
        <v>370.26606394471258</v>
      </c>
      <c r="P21" s="100">
        <f t="shared" si="2"/>
        <v>372.068352733594</v>
      </c>
      <c r="Q21" s="100">
        <f t="shared" si="2"/>
        <v>373.87941425428869</v>
      </c>
      <c r="R21" s="100">
        <f t="shared" si="2"/>
        <v>375.69929120851225</v>
      </c>
      <c r="S21" s="100">
        <f t="shared" si="2"/>
        <v>377.52802650583322</v>
      </c>
      <c r="T21" s="100">
        <f t="shared" si="2"/>
        <v>379.36566326468454</v>
      </c>
      <c r="U21" s="100">
        <f t="shared" si="2"/>
        <v>381.21224481338032</v>
      </c>
      <c r="V21" s="100">
        <f t="shared" si="2"/>
        <v>383.06781469113736</v>
      </c>
      <c r="W21" s="100">
        <f t="shared" si="2"/>
        <v>384.93241664910192</v>
      </c>
      <c r="X21" s="100">
        <f t="shared" si="2"/>
        <v>386.80609465138116</v>
      </c>
      <c r="Y21" s="100">
        <f t="shared" si="2"/>
        <v>388.68889287607959</v>
      </c>
      <c r="Z21" s="100">
        <f t="shared" si="2"/>
        <v>390.58085571634115</v>
      </c>
      <c r="AA21" s="100">
        <f t="shared" si="2"/>
        <v>392.4820277813954</v>
      </c>
      <c r="AB21" s="100">
        <f t="shared" si="2"/>
        <v>394.3924538976097</v>
      </c>
      <c r="AC21" s="100">
        <f t="shared" si="2"/>
        <v>396.31217910954604</v>
      </c>
      <c r="AD21" s="100">
        <f t="shared" si="2"/>
        <v>0</v>
      </c>
      <c r="AE21" s="100">
        <f t="shared" si="2"/>
        <v>0</v>
      </c>
      <c r="AF21" s="100">
        <f t="shared" si="2"/>
        <v>0</v>
      </c>
      <c r="AG21" s="100">
        <f t="shared" si="2"/>
        <v>0</v>
      </c>
      <c r="AH21" s="100">
        <f t="shared" si="2"/>
        <v>0</v>
      </c>
      <c r="AI21" s="100">
        <f t="shared" si="2"/>
        <v>0</v>
      </c>
      <c r="AJ21" s="100">
        <f t="shared" si="2"/>
        <v>0</v>
      </c>
      <c r="AK21" s="100">
        <f t="shared" si="2"/>
        <v>0</v>
      </c>
      <c r="AL21" s="100">
        <f>AL20-AL23</f>
        <v>0</v>
      </c>
      <c r="AM21" s="100"/>
    </row>
    <row r="22" spans="2:39" x14ac:dyDescent="0.25">
      <c r="B22" s="103" t="s">
        <v>291</v>
      </c>
      <c r="C22" s="100"/>
      <c r="D22" s="100">
        <f t="shared" ref="D22:Q22" si="3">(D21+C22)*(IF(C25&lt;1,0,1))</f>
        <v>0</v>
      </c>
      <c r="E22" s="100">
        <f t="shared" si="3"/>
        <v>0</v>
      </c>
      <c r="F22" s="100">
        <f t="shared" si="3"/>
        <v>354.43329359293602</v>
      </c>
      <c r="G22" s="100">
        <f t="shared" si="3"/>
        <v>710.59180916447679</v>
      </c>
      <c r="H22" s="100">
        <f t="shared" si="3"/>
        <v>1068.4839443198396</v>
      </c>
      <c r="I22" s="100">
        <f t="shared" si="3"/>
        <v>1428.1181375400097</v>
      </c>
      <c r="J22" s="100">
        <f t="shared" si="3"/>
        <v>1789.5028683807052</v>
      </c>
      <c r="K22" s="100">
        <f t="shared" si="3"/>
        <v>2152.6466576723105</v>
      </c>
      <c r="L22" s="100">
        <f t="shared" si="3"/>
        <v>2517.5580677207831</v>
      </c>
      <c r="M22" s="100">
        <f t="shared" si="3"/>
        <v>2884.2457025095373</v>
      </c>
      <c r="N22" s="100">
        <f t="shared" si="3"/>
        <v>3252.7182079023119</v>
      </c>
      <c r="O22" s="100">
        <f t="shared" si="3"/>
        <v>3622.9842718470245</v>
      </c>
      <c r="P22" s="100">
        <f t="shared" si="3"/>
        <v>3995.0526245806186</v>
      </c>
      <c r="Q22" s="100">
        <f t="shared" si="3"/>
        <v>4368.932038834907</v>
      </c>
      <c r="R22" s="100">
        <f>(R21+Q22)*(IF(Q25&lt;1,0,1))</f>
        <v>4744.6313300434194</v>
      </c>
      <c r="S22" s="100">
        <f t="shared" ref="S22:AL22" si="4">(S21+R22)*(IF(R25&lt;1,0,1))</f>
        <v>5122.1593565492531</v>
      </c>
      <c r="T22" s="100">
        <f t="shared" si="4"/>
        <v>5501.5250198139374</v>
      </c>
      <c r="U22" s="100">
        <f t="shared" si="4"/>
        <v>5882.7372646273179</v>
      </c>
      <c r="V22" s="100">
        <f t="shared" si="4"/>
        <v>6265.8050793184557</v>
      </c>
      <c r="W22" s="100">
        <f t="shared" si="4"/>
        <v>6650.7374959675581</v>
      </c>
      <c r="X22" s="100">
        <f t="shared" si="4"/>
        <v>7037.5435906189396</v>
      </c>
      <c r="Y22" s="100">
        <f t="shared" si="4"/>
        <v>7426.2324834950196</v>
      </c>
      <c r="Z22" s="100">
        <f t="shared" si="4"/>
        <v>7816.8133392113605</v>
      </c>
      <c r="AA22" s="100">
        <f t="shared" si="4"/>
        <v>8209.2953669927556</v>
      </c>
      <c r="AB22" s="100">
        <f t="shared" si="4"/>
        <v>8603.6878208903654</v>
      </c>
      <c r="AC22" s="100">
        <f t="shared" si="4"/>
        <v>8999.9999999999109</v>
      </c>
      <c r="AD22" s="100">
        <f t="shared" si="4"/>
        <v>0</v>
      </c>
      <c r="AE22" s="100">
        <f t="shared" si="4"/>
        <v>0</v>
      </c>
      <c r="AF22" s="100">
        <f t="shared" si="4"/>
        <v>0</v>
      </c>
      <c r="AG22" s="100">
        <f t="shared" si="4"/>
        <v>0</v>
      </c>
      <c r="AH22" s="100">
        <f t="shared" si="4"/>
        <v>0</v>
      </c>
      <c r="AI22" s="100">
        <f t="shared" si="4"/>
        <v>0</v>
      </c>
      <c r="AJ22" s="100">
        <f t="shared" si="4"/>
        <v>0</v>
      </c>
      <c r="AK22" s="100">
        <f t="shared" si="4"/>
        <v>0</v>
      </c>
      <c r="AL22" s="100">
        <f t="shared" si="4"/>
        <v>0</v>
      </c>
      <c r="AM22" s="100"/>
    </row>
    <row r="23" spans="2:39" x14ac:dyDescent="0.25">
      <c r="B23" s="103" t="s">
        <v>292</v>
      </c>
      <c r="C23" s="100"/>
      <c r="D23" s="100">
        <f>IF(D20&gt;0,C25*$D14,0)</f>
        <v>0</v>
      </c>
      <c r="E23" s="100">
        <f>IF(E20&gt;0,D25*$D14,0)</f>
        <v>0</v>
      </c>
      <c r="F23" s="100">
        <f t="shared" ref="F23:AL23" si="5">IF(F20&gt;0,E25*$D14,0)</f>
        <v>43.807955088087439</v>
      </c>
      <c r="G23" s="100">
        <f t="shared" si="5"/>
        <v>42.082733109482739</v>
      </c>
      <c r="H23" s="100">
        <f t="shared" si="5"/>
        <v>40.349113525660748</v>
      </c>
      <c r="I23" s="100">
        <f t="shared" si="5"/>
        <v>38.607055460853431</v>
      </c>
      <c r="J23" s="100">
        <f t="shared" si="5"/>
        <v>36.856517840327896</v>
      </c>
      <c r="K23" s="100">
        <f t="shared" si="5"/>
        <v>35.097459389417928</v>
      </c>
      <c r="L23" s="100">
        <f t="shared" si="5"/>
        <v>33.329838632550754</v>
      </c>
      <c r="M23" s="100">
        <f t="shared" si="5"/>
        <v>31.553613892269183</v>
      </c>
      <c r="N23" s="100">
        <f t="shared" si="5"/>
        <v>29.768743288248881</v>
      </c>
      <c r="O23" s="100">
        <f t="shared" si="5"/>
        <v>27.975184736310911</v>
      </c>
      <c r="P23" s="100">
        <f t="shared" si="5"/>
        <v>26.172895947429478</v>
      </c>
      <c r="Q23" s="100">
        <f t="shared" si="5"/>
        <v>24.361834426734816</v>
      </c>
      <c r="R23" s="100">
        <f t="shared" si="5"/>
        <v>22.541957472511228</v>
      </c>
      <c r="S23" s="100">
        <f t="shared" si="5"/>
        <v>20.71322217519025</v>
      </c>
      <c r="T23" s="100">
        <f t="shared" si="5"/>
        <v>18.875585416338932</v>
      </c>
      <c r="U23" s="100">
        <f t="shared" si="5"/>
        <v>17.02900386764318</v>
      </c>
      <c r="V23" s="100">
        <f t="shared" si="5"/>
        <v>15.173433989886115</v>
      </c>
      <c r="W23" s="100">
        <f t="shared" si="5"/>
        <v>13.308832031921542</v>
      </c>
      <c r="X23" s="100">
        <f t="shared" si="5"/>
        <v>11.435154029642339</v>
      </c>
      <c r="Y23" s="100">
        <f t="shared" si="5"/>
        <v>9.5523558049438702</v>
      </c>
      <c r="Z23" s="100">
        <f t="shared" si="5"/>
        <v>7.6603929646823428</v>
      </c>
      <c r="AA23" s="100">
        <f t="shared" si="5"/>
        <v>5.7592208996280956</v>
      </c>
      <c r="AB23" s="100">
        <f t="shared" si="5"/>
        <v>3.8487947834137803</v>
      </c>
      <c r="AC23" s="100">
        <f t="shared" si="5"/>
        <v>1.9290695714774373</v>
      </c>
      <c r="AD23" s="100">
        <f t="shared" si="5"/>
        <v>0</v>
      </c>
      <c r="AE23" s="100">
        <f t="shared" si="5"/>
        <v>0</v>
      </c>
      <c r="AF23" s="100">
        <f t="shared" si="5"/>
        <v>0</v>
      </c>
      <c r="AG23" s="100">
        <f t="shared" si="5"/>
        <v>0</v>
      </c>
      <c r="AH23" s="100">
        <f t="shared" si="5"/>
        <v>0</v>
      </c>
      <c r="AI23" s="100">
        <f t="shared" si="5"/>
        <v>0</v>
      </c>
      <c r="AJ23" s="100">
        <f t="shared" si="5"/>
        <v>0</v>
      </c>
      <c r="AK23" s="100">
        <f t="shared" si="5"/>
        <v>0</v>
      </c>
      <c r="AL23" s="100">
        <f t="shared" si="5"/>
        <v>0</v>
      </c>
      <c r="AM23" s="100"/>
    </row>
    <row r="24" spans="2:39" x14ac:dyDescent="0.25">
      <c r="B24" s="103" t="s">
        <v>300</v>
      </c>
      <c r="C24" s="100"/>
      <c r="D24" s="100">
        <f>+(IF(D18=($C$6+$C$12),($C$11*$C$8),0))</f>
        <v>0</v>
      </c>
      <c r="E24" s="100">
        <f t="shared" ref="E24:AM24" si="6">+(IF(E18=($C$6+$C$12),($C$11*$C$8),0))</f>
        <v>0</v>
      </c>
      <c r="F24" s="100">
        <f t="shared" si="6"/>
        <v>0</v>
      </c>
      <c r="G24" s="100">
        <f t="shared" si="6"/>
        <v>0</v>
      </c>
      <c r="H24" s="100">
        <f t="shared" si="6"/>
        <v>0</v>
      </c>
      <c r="I24" s="100">
        <f t="shared" si="6"/>
        <v>0</v>
      </c>
      <c r="J24" s="100">
        <f t="shared" si="6"/>
        <v>0</v>
      </c>
      <c r="K24" s="100">
        <f t="shared" si="6"/>
        <v>0</v>
      </c>
      <c r="L24" s="100">
        <f t="shared" si="6"/>
        <v>0</v>
      </c>
      <c r="M24" s="100">
        <f t="shared" si="6"/>
        <v>0</v>
      </c>
      <c r="N24" s="100">
        <f t="shared" si="6"/>
        <v>0</v>
      </c>
      <c r="O24" s="100">
        <f t="shared" si="6"/>
        <v>0</v>
      </c>
      <c r="P24" s="100">
        <f t="shared" si="6"/>
        <v>0</v>
      </c>
      <c r="Q24" s="100">
        <f t="shared" si="6"/>
        <v>0</v>
      </c>
      <c r="R24" s="100">
        <f t="shared" si="6"/>
        <v>0</v>
      </c>
      <c r="S24" s="100">
        <f t="shared" si="6"/>
        <v>0</v>
      </c>
      <c r="T24" s="100">
        <f t="shared" si="6"/>
        <v>0</v>
      </c>
      <c r="U24" s="100">
        <f t="shared" si="6"/>
        <v>0</v>
      </c>
      <c r="V24" s="100">
        <f t="shared" si="6"/>
        <v>0</v>
      </c>
      <c r="W24" s="100">
        <f t="shared" si="6"/>
        <v>0</v>
      </c>
      <c r="X24" s="100">
        <f t="shared" si="6"/>
        <v>0</v>
      </c>
      <c r="Y24" s="100">
        <f t="shared" si="6"/>
        <v>0</v>
      </c>
      <c r="Z24" s="100">
        <f t="shared" si="6"/>
        <v>0</v>
      </c>
      <c r="AA24" s="100">
        <f t="shared" si="6"/>
        <v>0</v>
      </c>
      <c r="AB24" s="100">
        <f t="shared" si="6"/>
        <v>0</v>
      </c>
      <c r="AC24" s="100">
        <f t="shared" si="6"/>
        <v>1000</v>
      </c>
      <c r="AD24" s="100">
        <f t="shared" si="6"/>
        <v>0</v>
      </c>
      <c r="AE24" s="100">
        <f t="shared" si="6"/>
        <v>0</v>
      </c>
      <c r="AF24" s="100">
        <f t="shared" si="6"/>
        <v>0</v>
      </c>
      <c r="AG24" s="100">
        <f t="shared" si="6"/>
        <v>0</v>
      </c>
      <c r="AH24" s="100">
        <f t="shared" si="6"/>
        <v>0</v>
      </c>
      <c r="AI24" s="100">
        <f t="shared" si="6"/>
        <v>0</v>
      </c>
      <c r="AJ24" s="100">
        <f t="shared" si="6"/>
        <v>0</v>
      </c>
      <c r="AK24" s="100">
        <f t="shared" si="6"/>
        <v>0</v>
      </c>
      <c r="AL24" s="100">
        <f t="shared" si="6"/>
        <v>0</v>
      </c>
      <c r="AM24" s="100">
        <f t="shared" si="6"/>
        <v>0</v>
      </c>
    </row>
    <row r="25" spans="2:39" x14ac:dyDescent="0.25">
      <c r="B25" s="104" t="s">
        <v>293</v>
      </c>
      <c r="C25" s="100">
        <f>IF(C18=$C6,($C8*(1-$C$11)),IF(D18&lt;$C6,0,(($C8*(1-$C$11))-C22)*IF(B25&lt;1,0,1)))</f>
        <v>0</v>
      </c>
      <c r="D25" s="100">
        <f t="shared" ref="D25:AL25" si="7">IF(D18=$C6,($C8*(1-$C$11)),IF(E18&lt;$C6,0,(($C8*(1-$C$11))-D22)*IF(C25&lt;1,0,1)))</f>
        <v>0</v>
      </c>
      <c r="E25" s="100">
        <f t="shared" si="7"/>
        <v>9000</v>
      </c>
      <c r="F25" s="100">
        <f t="shared" si="7"/>
        <v>8645.566706407064</v>
      </c>
      <c r="G25" s="100">
        <f t="shared" si="7"/>
        <v>8289.4081908355238</v>
      </c>
      <c r="H25" s="100">
        <f t="shared" si="7"/>
        <v>7931.5160556801602</v>
      </c>
      <c r="I25" s="100">
        <f t="shared" si="7"/>
        <v>7571.8818624599899</v>
      </c>
      <c r="J25" s="100">
        <f t="shared" si="7"/>
        <v>7210.497131619295</v>
      </c>
      <c r="K25" s="100">
        <f t="shared" si="7"/>
        <v>6847.3533423276895</v>
      </c>
      <c r="L25" s="100">
        <f t="shared" si="7"/>
        <v>6482.4419322792164</v>
      </c>
      <c r="M25" s="100">
        <f t="shared" si="7"/>
        <v>6115.7542974904627</v>
      </c>
      <c r="N25" s="100">
        <f t="shared" si="7"/>
        <v>5747.2817920976886</v>
      </c>
      <c r="O25" s="100">
        <f t="shared" si="7"/>
        <v>5377.0157281529755</v>
      </c>
      <c r="P25" s="100">
        <f t="shared" si="7"/>
        <v>5004.9473754193814</v>
      </c>
      <c r="Q25" s="100">
        <f t="shared" si="7"/>
        <v>4631.067961165093</v>
      </c>
      <c r="R25" s="100">
        <f t="shared" si="7"/>
        <v>4255.3686699565806</v>
      </c>
      <c r="S25" s="100">
        <f t="shared" si="7"/>
        <v>3877.8406434507469</v>
      </c>
      <c r="T25" s="100">
        <f t="shared" si="7"/>
        <v>3498.4749801860626</v>
      </c>
      <c r="U25" s="100">
        <f t="shared" si="7"/>
        <v>3117.2627353726821</v>
      </c>
      <c r="V25" s="100">
        <f t="shared" si="7"/>
        <v>2734.1949206815443</v>
      </c>
      <c r="W25" s="100">
        <f t="shared" si="7"/>
        <v>2349.2625040324419</v>
      </c>
      <c r="X25" s="100">
        <f t="shared" si="7"/>
        <v>1962.4564093810604</v>
      </c>
      <c r="Y25" s="100">
        <f t="shared" si="7"/>
        <v>1573.7675165049804</v>
      </c>
      <c r="Z25" s="100">
        <f t="shared" si="7"/>
        <v>1183.1866607886395</v>
      </c>
      <c r="AA25" s="100">
        <f t="shared" si="7"/>
        <v>790.70463300724441</v>
      </c>
      <c r="AB25" s="100">
        <f t="shared" si="7"/>
        <v>396.3121791096346</v>
      </c>
      <c r="AC25" s="100">
        <f t="shared" si="7"/>
        <v>8.9130480773746967E-11</v>
      </c>
      <c r="AD25" s="100">
        <f t="shared" si="7"/>
        <v>0</v>
      </c>
      <c r="AE25" s="100">
        <f t="shared" si="7"/>
        <v>0</v>
      </c>
      <c r="AF25" s="100">
        <f t="shared" si="7"/>
        <v>0</v>
      </c>
      <c r="AG25" s="100">
        <f t="shared" si="7"/>
        <v>0</v>
      </c>
      <c r="AH25" s="100">
        <f t="shared" si="7"/>
        <v>0</v>
      </c>
      <c r="AI25" s="100">
        <f t="shared" si="7"/>
        <v>0</v>
      </c>
      <c r="AJ25" s="100">
        <f t="shared" si="7"/>
        <v>0</v>
      </c>
      <c r="AK25" s="100">
        <f t="shared" si="7"/>
        <v>0</v>
      </c>
      <c r="AL25" s="100">
        <f t="shared" si="7"/>
        <v>0</v>
      </c>
      <c r="AM25" s="100"/>
    </row>
    <row r="31" spans="2:39" s="112" customFormat="1" x14ac:dyDescent="0.25">
      <c r="B31" s="114" t="s">
        <v>299</v>
      </c>
      <c r="C31" s="115">
        <f>+IF(C18=$C$6,C25+($C$8*$C$11),0)-C21-C24</f>
        <v>0</v>
      </c>
      <c r="D31" s="115">
        <f t="shared" ref="D31:AM31" si="8">+IF(D18=$C$6,D25+($C$8*$C$11),0)-D21-D24</f>
        <v>0</v>
      </c>
      <c r="E31" s="115">
        <f t="shared" si="8"/>
        <v>10000</v>
      </c>
      <c r="F31" s="115">
        <f t="shared" si="8"/>
        <v>-354.43329359293602</v>
      </c>
      <c r="G31" s="115">
        <f t="shared" si="8"/>
        <v>-356.15851557154076</v>
      </c>
      <c r="H31" s="115">
        <f t="shared" si="8"/>
        <v>-357.89213515536272</v>
      </c>
      <c r="I31" s="115">
        <f t="shared" si="8"/>
        <v>-359.63419322017006</v>
      </c>
      <c r="J31" s="115">
        <f t="shared" si="8"/>
        <v>-361.38473084069557</v>
      </c>
      <c r="K31" s="115">
        <f t="shared" si="8"/>
        <v>-363.14378929160557</v>
      </c>
      <c r="L31" s="115">
        <f t="shared" si="8"/>
        <v>-364.9114100484727</v>
      </c>
      <c r="M31" s="115">
        <f t="shared" si="8"/>
        <v>-366.68763478875428</v>
      </c>
      <c r="N31" s="115">
        <f t="shared" si="8"/>
        <v>-368.47250539277462</v>
      </c>
      <c r="O31" s="115">
        <f t="shared" si="8"/>
        <v>-370.26606394471258</v>
      </c>
      <c r="P31" s="115">
        <f t="shared" si="8"/>
        <v>-372.068352733594</v>
      </c>
      <c r="Q31" s="115">
        <f t="shared" si="8"/>
        <v>-373.87941425428869</v>
      </c>
      <c r="R31" s="115">
        <f t="shared" si="8"/>
        <v>-375.69929120851225</v>
      </c>
      <c r="S31" s="115">
        <f t="shared" si="8"/>
        <v>-377.52802650583322</v>
      </c>
      <c r="T31" s="115">
        <f t="shared" si="8"/>
        <v>-379.36566326468454</v>
      </c>
      <c r="U31" s="115">
        <f t="shared" si="8"/>
        <v>-381.21224481338032</v>
      </c>
      <c r="V31" s="115">
        <f t="shared" si="8"/>
        <v>-383.06781469113736</v>
      </c>
      <c r="W31" s="115">
        <f t="shared" si="8"/>
        <v>-384.93241664910192</v>
      </c>
      <c r="X31" s="115">
        <f t="shared" si="8"/>
        <v>-386.80609465138116</v>
      </c>
      <c r="Y31" s="115">
        <f t="shared" si="8"/>
        <v>-388.68889287607959</v>
      </c>
      <c r="Z31" s="115">
        <f t="shared" si="8"/>
        <v>-390.58085571634115</v>
      </c>
      <c r="AA31" s="115">
        <f t="shared" si="8"/>
        <v>-392.4820277813954</v>
      </c>
      <c r="AB31" s="115">
        <f t="shared" si="8"/>
        <v>-394.3924538976097</v>
      </c>
      <c r="AC31" s="115">
        <f t="shared" si="8"/>
        <v>-1396.3121791095459</v>
      </c>
      <c r="AD31" s="115">
        <f t="shared" si="8"/>
        <v>0</v>
      </c>
      <c r="AE31" s="115">
        <f t="shared" si="8"/>
        <v>0</v>
      </c>
      <c r="AF31" s="115">
        <f t="shared" si="8"/>
        <v>0</v>
      </c>
      <c r="AG31" s="115">
        <f t="shared" si="8"/>
        <v>0</v>
      </c>
      <c r="AH31" s="115">
        <f t="shared" si="8"/>
        <v>0</v>
      </c>
      <c r="AI31" s="115">
        <f t="shared" si="8"/>
        <v>0</v>
      </c>
      <c r="AJ31" s="115">
        <f t="shared" si="8"/>
        <v>0</v>
      </c>
      <c r="AK31" s="115">
        <f t="shared" si="8"/>
        <v>0</v>
      </c>
      <c r="AL31" s="115">
        <f t="shared" si="8"/>
        <v>0</v>
      </c>
      <c r="AM31" s="115">
        <f t="shared" si="8"/>
        <v>0</v>
      </c>
    </row>
    <row r="33" spans="2:42" s="107" customFormat="1" x14ac:dyDescent="0.25">
      <c r="B33" s="107" t="s">
        <v>301</v>
      </c>
      <c r="C33" s="108">
        <f t="shared" ref="C33:AM33" si="9">+C20+(IF(C20&gt;0,$C$10,0))+C24-C23</f>
        <v>0</v>
      </c>
      <c r="D33" s="108">
        <f t="shared" si="9"/>
        <v>0</v>
      </c>
      <c r="E33" s="108">
        <f t="shared" si="9"/>
        <v>0</v>
      </c>
      <c r="F33" s="108">
        <f t="shared" si="9"/>
        <v>364.43329359293602</v>
      </c>
      <c r="G33" s="108">
        <f t="shared" si="9"/>
        <v>366.15851557154076</v>
      </c>
      <c r="H33" s="108">
        <f t="shared" si="9"/>
        <v>367.89213515536272</v>
      </c>
      <c r="I33" s="108">
        <f t="shared" si="9"/>
        <v>369.63419322017006</v>
      </c>
      <c r="J33" s="108">
        <f t="shared" si="9"/>
        <v>371.38473084069557</v>
      </c>
      <c r="K33" s="108">
        <f t="shared" si="9"/>
        <v>373.14378929160557</v>
      </c>
      <c r="L33" s="108">
        <f t="shared" si="9"/>
        <v>374.9114100484727</v>
      </c>
      <c r="M33" s="108">
        <f t="shared" si="9"/>
        <v>376.68763478875428</v>
      </c>
      <c r="N33" s="108">
        <f t="shared" si="9"/>
        <v>378.47250539277462</v>
      </c>
      <c r="O33" s="108">
        <f t="shared" si="9"/>
        <v>380.26606394471258</v>
      </c>
      <c r="P33" s="108">
        <f t="shared" si="9"/>
        <v>382.068352733594</v>
      </c>
      <c r="Q33" s="108">
        <f t="shared" si="9"/>
        <v>383.87941425428869</v>
      </c>
      <c r="R33" s="108">
        <f t="shared" si="9"/>
        <v>385.69929120851225</v>
      </c>
      <c r="S33" s="108">
        <f t="shared" si="9"/>
        <v>387.52802650583322</v>
      </c>
      <c r="T33" s="108">
        <f t="shared" si="9"/>
        <v>389.36566326468454</v>
      </c>
      <c r="U33" s="108">
        <f t="shared" si="9"/>
        <v>391.21224481338032</v>
      </c>
      <c r="V33" s="108">
        <f t="shared" si="9"/>
        <v>393.06781469113736</v>
      </c>
      <c r="W33" s="108">
        <f t="shared" si="9"/>
        <v>394.93241664910192</v>
      </c>
      <c r="X33" s="108">
        <f t="shared" si="9"/>
        <v>396.80609465138116</v>
      </c>
      <c r="Y33" s="108">
        <f t="shared" si="9"/>
        <v>398.68889287607959</v>
      </c>
      <c r="Z33" s="108">
        <f t="shared" si="9"/>
        <v>400.58085571634115</v>
      </c>
      <c r="AA33" s="108">
        <f t="shared" si="9"/>
        <v>402.4820277813954</v>
      </c>
      <c r="AB33" s="108">
        <f t="shared" si="9"/>
        <v>404.3924538976097</v>
      </c>
      <c r="AC33" s="108">
        <f t="shared" si="9"/>
        <v>1406.3121791095462</v>
      </c>
      <c r="AD33" s="108">
        <f t="shared" si="9"/>
        <v>0</v>
      </c>
      <c r="AE33" s="108">
        <f t="shared" si="9"/>
        <v>0</v>
      </c>
      <c r="AF33" s="108">
        <f t="shared" si="9"/>
        <v>0</v>
      </c>
      <c r="AG33" s="108">
        <f t="shared" si="9"/>
        <v>0</v>
      </c>
      <c r="AH33" s="108">
        <f t="shared" si="9"/>
        <v>0</v>
      </c>
      <c r="AI33" s="108">
        <f t="shared" si="9"/>
        <v>0</v>
      </c>
      <c r="AJ33" s="108">
        <f t="shared" si="9"/>
        <v>0</v>
      </c>
      <c r="AK33" s="108">
        <f t="shared" si="9"/>
        <v>0</v>
      </c>
      <c r="AL33" s="108">
        <f t="shared" si="9"/>
        <v>0</v>
      </c>
      <c r="AM33" s="108">
        <f t="shared" si="9"/>
        <v>0</v>
      </c>
      <c r="AN33" s="109"/>
      <c r="AO33" s="109"/>
      <c r="AP33" s="109"/>
    </row>
    <row r="35" spans="2:42" s="107" customFormat="1" x14ac:dyDescent="0.25">
      <c r="B35" s="107" t="s">
        <v>302</v>
      </c>
      <c r="C35" s="108">
        <f>+C23</f>
        <v>0</v>
      </c>
      <c r="D35" s="108">
        <f t="shared" ref="D35:AM35" si="10">+D23</f>
        <v>0</v>
      </c>
      <c r="E35" s="108">
        <f t="shared" si="10"/>
        <v>0</v>
      </c>
      <c r="F35" s="108">
        <f t="shared" si="10"/>
        <v>43.807955088087439</v>
      </c>
      <c r="G35" s="108">
        <f t="shared" si="10"/>
        <v>42.082733109482739</v>
      </c>
      <c r="H35" s="108">
        <f t="shared" si="10"/>
        <v>40.349113525660748</v>
      </c>
      <c r="I35" s="108">
        <f t="shared" si="10"/>
        <v>38.607055460853431</v>
      </c>
      <c r="J35" s="108">
        <f t="shared" si="10"/>
        <v>36.856517840327896</v>
      </c>
      <c r="K35" s="108">
        <f t="shared" si="10"/>
        <v>35.097459389417928</v>
      </c>
      <c r="L35" s="108">
        <f t="shared" si="10"/>
        <v>33.329838632550754</v>
      </c>
      <c r="M35" s="108">
        <f t="shared" si="10"/>
        <v>31.553613892269183</v>
      </c>
      <c r="N35" s="108">
        <f t="shared" si="10"/>
        <v>29.768743288248881</v>
      </c>
      <c r="O35" s="108">
        <f t="shared" si="10"/>
        <v>27.975184736310911</v>
      </c>
      <c r="P35" s="108">
        <f t="shared" si="10"/>
        <v>26.172895947429478</v>
      </c>
      <c r="Q35" s="108">
        <f t="shared" si="10"/>
        <v>24.361834426734816</v>
      </c>
      <c r="R35" s="108">
        <f t="shared" si="10"/>
        <v>22.541957472511228</v>
      </c>
      <c r="S35" s="108">
        <f t="shared" si="10"/>
        <v>20.71322217519025</v>
      </c>
      <c r="T35" s="108">
        <f t="shared" si="10"/>
        <v>18.875585416338932</v>
      </c>
      <c r="U35" s="108">
        <f t="shared" si="10"/>
        <v>17.02900386764318</v>
      </c>
      <c r="V35" s="108">
        <f t="shared" si="10"/>
        <v>15.173433989886115</v>
      </c>
      <c r="W35" s="108">
        <f t="shared" si="10"/>
        <v>13.308832031921542</v>
      </c>
      <c r="X35" s="108">
        <f t="shared" si="10"/>
        <v>11.435154029642339</v>
      </c>
      <c r="Y35" s="108">
        <f t="shared" si="10"/>
        <v>9.5523558049438702</v>
      </c>
      <c r="Z35" s="108">
        <f t="shared" si="10"/>
        <v>7.6603929646823428</v>
      </c>
      <c r="AA35" s="108">
        <f t="shared" si="10"/>
        <v>5.7592208996280956</v>
      </c>
      <c r="AB35" s="108">
        <f t="shared" si="10"/>
        <v>3.8487947834137803</v>
      </c>
      <c r="AC35" s="108">
        <f t="shared" si="10"/>
        <v>1.9290695714774373</v>
      </c>
      <c r="AD35" s="108">
        <f t="shared" si="10"/>
        <v>0</v>
      </c>
      <c r="AE35" s="108">
        <f t="shared" si="10"/>
        <v>0</v>
      </c>
      <c r="AF35" s="108">
        <f t="shared" si="10"/>
        <v>0</v>
      </c>
      <c r="AG35" s="108">
        <f t="shared" si="10"/>
        <v>0</v>
      </c>
      <c r="AH35" s="108">
        <f t="shared" si="10"/>
        <v>0</v>
      </c>
      <c r="AI35" s="108">
        <f t="shared" si="10"/>
        <v>0</v>
      </c>
      <c r="AJ35" s="108">
        <f t="shared" si="10"/>
        <v>0</v>
      </c>
      <c r="AK35" s="108">
        <f t="shared" si="10"/>
        <v>0</v>
      </c>
      <c r="AL35" s="108">
        <f t="shared" si="10"/>
        <v>0</v>
      </c>
      <c r="AM35" s="108">
        <f t="shared" si="10"/>
        <v>0</v>
      </c>
      <c r="AN35" s="109"/>
      <c r="AO35" s="109"/>
      <c r="AP35" s="109"/>
    </row>
    <row r="37" spans="2:42" s="112" customFormat="1" x14ac:dyDescent="0.25">
      <c r="B37" s="114" t="s">
        <v>131</v>
      </c>
      <c r="C37" s="113">
        <f>+(C33+C35)*$C$9</f>
        <v>0</v>
      </c>
      <c r="D37" s="113">
        <f t="shared" ref="D37:AM37" si="11">+(D33+D35)*$C$9</f>
        <v>0</v>
      </c>
      <c r="E37" s="113">
        <f t="shared" si="11"/>
        <v>0</v>
      </c>
      <c r="F37" s="113">
        <f t="shared" si="11"/>
        <v>85.730662223014932</v>
      </c>
      <c r="G37" s="113">
        <f t="shared" si="11"/>
        <v>85.730662223014932</v>
      </c>
      <c r="H37" s="113">
        <f t="shared" si="11"/>
        <v>85.730662223014932</v>
      </c>
      <c r="I37" s="113">
        <f t="shared" si="11"/>
        <v>85.730662223014932</v>
      </c>
      <c r="J37" s="113">
        <f t="shared" si="11"/>
        <v>85.730662223014932</v>
      </c>
      <c r="K37" s="113">
        <f t="shared" si="11"/>
        <v>85.730662223014932</v>
      </c>
      <c r="L37" s="113">
        <f t="shared" si="11"/>
        <v>85.730662223014932</v>
      </c>
      <c r="M37" s="113">
        <f t="shared" si="11"/>
        <v>85.730662223014932</v>
      </c>
      <c r="N37" s="113">
        <f t="shared" si="11"/>
        <v>85.730662223014932</v>
      </c>
      <c r="O37" s="113">
        <f t="shared" si="11"/>
        <v>85.730662223014932</v>
      </c>
      <c r="P37" s="113">
        <f t="shared" si="11"/>
        <v>85.730662223014932</v>
      </c>
      <c r="Q37" s="113">
        <f t="shared" si="11"/>
        <v>85.730662223014946</v>
      </c>
      <c r="R37" s="113">
        <f t="shared" si="11"/>
        <v>85.730662223014932</v>
      </c>
      <c r="S37" s="113">
        <f t="shared" si="11"/>
        <v>85.730662223014932</v>
      </c>
      <c r="T37" s="113">
        <f t="shared" si="11"/>
        <v>85.730662223014932</v>
      </c>
      <c r="U37" s="113">
        <f t="shared" si="11"/>
        <v>85.730662223014932</v>
      </c>
      <c r="V37" s="113">
        <f t="shared" si="11"/>
        <v>85.730662223014932</v>
      </c>
      <c r="W37" s="113">
        <f t="shared" si="11"/>
        <v>85.730662223014932</v>
      </c>
      <c r="X37" s="113">
        <f t="shared" si="11"/>
        <v>85.730662223014932</v>
      </c>
      <c r="Y37" s="113">
        <f t="shared" si="11"/>
        <v>85.730662223014932</v>
      </c>
      <c r="Z37" s="113">
        <f t="shared" si="11"/>
        <v>85.730662223014932</v>
      </c>
      <c r="AA37" s="113">
        <f t="shared" si="11"/>
        <v>85.730662223014932</v>
      </c>
      <c r="AB37" s="113">
        <f t="shared" si="11"/>
        <v>85.730662223014932</v>
      </c>
      <c r="AC37" s="113">
        <f t="shared" si="11"/>
        <v>295.73066222301492</v>
      </c>
      <c r="AD37" s="113">
        <f t="shared" si="11"/>
        <v>0</v>
      </c>
      <c r="AE37" s="113">
        <f t="shared" si="11"/>
        <v>0</v>
      </c>
      <c r="AF37" s="113">
        <f t="shared" si="11"/>
        <v>0</v>
      </c>
      <c r="AG37" s="113">
        <f t="shared" si="11"/>
        <v>0</v>
      </c>
      <c r="AH37" s="113">
        <f t="shared" si="11"/>
        <v>0</v>
      </c>
      <c r="AI37" s="113">
        <f t="shared" si="11"/>
        <v>0</v>
      </c>
      <c r="AJ37" s="113">
        <f t="shared" si="11"/>
        <v>0</v>
      </c>
      <c r="AK37" s="113">
        <f t="shared" si="11"/>
        <v>0</v>
      </c>
      <c r="AL37" s="113">
        <f t="shared" si="11"/>
        <v>0</v>
      </c>
      <c r="AM37" s="113">
        <f t="shared" si="11"/>
        <v>0</v>
      </c>
    </row>
    <row r="39" spans="2:42" s="110" customFormat="1" x14ac:dyDescent="0.25">
      <c r="B39" s="110" t="s">
        <v>303</v>
      </c>
      <c r="C39" s="111">
        <f>+C33+C35+C37</f>
        <v>0</v>
      </c>
      <c r="D39" s="111">
        <f t="shared" ref="D39:AM39" si="12">+D33+D35+D37</f>
        <v>0</v>
      </c>
      <c r="E39" s="111">
        <f t="shared" si="12"/>
        <v>0</v>
      </c>
      <c r="F39" s="111">
        <f t="shared" si="12"/>
        <v>493.9719109040384</v>
      </c>
      <c r="G39" s="111">
        <f t="shared" si="12"/>
        <v>493.9719109040384</v>
      </c>
      <c r="H39" s="111">
        <f t="shared" si="12"/>
        <v>493.9719109040384</v>
      </c>
      <c r="I39" s="111">
        <f t="shared" si="12"/>
        <v>493.9719109040384</v>
      </c>
      <c r="J39" s="111">
        <f t="shared" si="12"/>
        <v>493.9719109040384</v>
      </c>
      <c r="K39" s="111">
        <f t="shared" si="12"/>
        <v>493.9719109040384</v>
      </c>
      <c r="L39" s="111">
        <f t="shared" si="12"/>
        <v>493.9719109040384</v>
      </c>
      <c r="M39" s="111">
        <f t="shared" si="12"/>
        <v>493.9719109040384</v>
      </c>
      <c r="N39" s="111">
        <f t="shared" si="12"/>
        <v>493.9719109040384</v>
      </c>
      <c r="O39" s="111">
        <f t="shared" si="12"/>
        <v>493.9719109040384</v>
      </c>
      <c r="P39" s="111">
        <f t="shared" si="12"/>
        <v>493.9719109040384</v>
      </c>
      <c r="Q39" s="111">
        <f t="shared" si="12"/>
        <v>493.97191090403851</v>
      </c>
      <c r="R39" s="111">
        <f t="shared" si="12"/>
        <v>493.9719109040384</v>
      </c>
      <c r="S39" s="111">
        <f t="shared" si="12"/>
        <v>493.9719109040384</v>
      </c>
      <c r="T39" s="111">
        <f t="shared" si="12"/>
        <v>493.9719109040384</v>
      </c>
      <c r="U39" s="111">
        <f t="shared" si="12"/>
        <v>493.9719109040384</v>
      </c>
      <c r="V39" s="111">
        <f t="shared" si="12"/>
        <v>493.9719109040384</v>
      </c>
      <c r="W39" s="111">
        <f t="shared" si="12"/>
        <v>493.9719109040384</v>
      </c>
      <c r="X39" s="111">
        <f t="shared" si="12"/>
        <v>493.9719109040384</v>
      </c>
      <c r="Y39" s="111">
        <f t="shared" si="12"/>
        <v>493.9719109040384</v>
      </c>
      <c r="Z39" s="111">
        <f t="shared" si="12"/>
        <v>493.9719109040384</v>
      </c>
      <c r="AA39" s="111">
        <f t="shared" si="12"/>
        <v>493.9719109040384</v>
      </c>
      <c r="AB39" s="111">
        <f t="shared" si="12"/>
        <v>493.9719109040384</v>
      </c>
      <c r="AC39" s="111">
        <f t="shared" si="12"/>
        <v>1703.9719109040384</v>
      </c>
      <c r="AD39" s="111">
        <f t="shared" si="12"/>
        <v>0</v>
      </c>
      <c r="AE39" s="111">
        <f t="shared" si="12"/>
        <v>0</v>
      </c>
      <c r="AF39" s="111">
        <f t="shared" si="12"/>
        <v>0</v>
      </c>
      <c r="AG39" s="111">
        <f t="shared" si="12"/>
        <v>0</v>
      </c>
      <c r="AH39" s="111">
        <f t="shared" si="12"/>
        <v>0</v>
      </c>
      <c r="AI39" s="111">
        <f t="shared" si="12"/>
        <v>0</v>
      </c>
      <c r="AJ39" s="111">
        <f t="shared" si="12"/>
        <v>0</v>
      </c>
      <c r="AK39" s="111">
        <f t="shared" si="12"/>
        <v>0</v>
      </c>
      <c r="AL39" s="111">
        <f t="shared" si="12"/>
        <v>0</v>
      </c>
      <c r="AM39" s="111">
        <f t="shared" si="12"/>
        <v>0</v>
      </c>
    </row>
    <row r="41" spans="2:42" s="112" customFormat="1" x14ac:dyDescent="0.25">
      <c r="B41" s="114" t="s">
        <v>313</v>
      </c>
      <c r="C41" s="115">
        <f>+IF(C25=0,0,C25+($C$8*$C$11)-C24)</f>
        <v>0</v>
      </c>
      <c r="D41" s="115">
        <f t="shared" ref="D41:AM41" si="13">+IF(D25=0,0,D25+($C$8*$C$11)-D24)</f>
        <v>0</v>
      </c>
      <c r="E41" s="115">
        <f t="shared" si="13"/>
        <v>10000</v>
      </c>
      <c r="F41" s="115">
        <f t="shared" si="13"/>
        <v>9645.566706407064</v>
      </c>
      <c r="G41" s="115">
        <f t="shared" si="13"/>
        <v>9289.4081908355238</v>
      </c>
      <c r="H41" s="115">
        <f t="shared" si="13"/>
        <v>8931.5160556801602</v>
      </c>
      <c r="I41" s="115">
        <f t="shared" si="13"/>
        <v>8571.8818624599899</v>
      </c>
      <c r="J41" s="115">
        <f t="shared" si="13"/>
        <v>8210.497131619295</v>
      </c>
      <c r="K41" s="115">
        <f t="shared" si="13"/>
        <v>7847.3533423276895</v>
      </c>
      <c r="L41" s="115">
        <f t="shared" si="13"/>
        <v>7482.4419322792164</v>
      </c>
      <c r="M41" s="115">
        <f t="shared" si="13"/>
        <v>7115.7542974904627</v>
      </c>
      <c r="N41" s="115">
        <f t="shared" si="13"/>
        <v>6747.2817920976886</v>
      </c>
      <c r="O41" s="115">
        <f t="shared" si="13"/>
        <v>6377.0157281529755</v>
      </c>
      <c r="P41" s="115">
        <f t="shared" si="13"/>
        <v>6004.9473754193814</v>
      </c>
      <c r="Q41" s="115">
        <f t="shared" si="13"/>
        <v>5631.067961165093</v>
      </c>
      <c r="R41" s="115">
        <f t="shared" si="13"/>
        <v>5255.3686699565806</v>
      </c>
      <c r="S41" s="115">
        <f t="shared" si="13"/>
        <v>4877.8406434507469</v>
      </c>
      <c r="T41" s="115">
        <f t="shared" si="13"/>
        <v>4498.4749801860626</v>
      </c>
      <c r="U41" s="115">
        <f t="shared" si="13"/>
        <v>4117.2627353726821</v>
      </c>
      <c r="V41" s="115">
        <f t="shared" si="13"/>
        <v>3734.1949206815443</v>
      </c>
      <c r="W41" s="115">
        <f t="shared" si="13"/>
        <v>3349.2625040324419</v>
      </c>
      <c r="X41" s="115">
        <f t="shared" si="13"/>
        <v>2962.4564093810604</v>
      </c>
      <c r="Y41" s="115">
        <f t="shared" si="13"/>
        <v>2573.7675165049804</v>
      </c>
      <c r="Z41" s="115">
        <f t="shared" si="13"/>
        <v>2183.1866607886395</v>
      </c>
      <c r="AA41" s="115">
        <f t="shared" si="13"/>
        <v>1790.7046330072444</v>
      </c>
      <c r="AB41" s="115">
        <f t="shared" si="13"/>
        <v>1396.3121791096346</v>
      </c>
      <c r="AC41" s="115">
        <f t="shared" si="13"/>
        <v>8.9130480773746967E-11</v>
      </c>
      <c r="AD41" s="115">
        <f t="shared" si="13"/>
        <v>0</v>
      </c>
      <c r="AE41" s="115">
        <f t="shared" si="13"/>
        <v>0</v>
      </c>
      <c r="AF41" s="115">
        <f t="shared" si="13"/>
        <v>0</v>
      </c>
      <c r="AG41" s="115">
        <f t="shared" si="13"/>
        <v>0</v>
      </c>
      <c r="AH41" s="115">
        <f t="shared" si="13"/>
        <v>0</v>
      </c>
      <c r="AI41" s="115">
        <f t="shared" si="13"/>
        <v>0</v>
      </c>
      <c r="AJ41" s="115">
        <f t="shared" si="13"/>
        <v>0</v>
      </c>
      <c r="AK41" s="115">
        <f t="shared" si="13"/>
        <v>0</v>
      </c>
      <c r="AL41" s="115">
        <f t="shared" si="13"/>
        <v>0</v>
      </c>
      <c r="AM41" s="115">
        <f t="shared" si="13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app</vt:lpstr>
      <vt:lpstr>Moduli-&gt;</vt:lpstr>
      <vt:lpstr>Vendite</vt:lpstr>
      <vt:lpstr>Acquisti</vt:lpstr>
      <vt:lpstr>Altri Costi</vt:lpstr>
      <vt:lpstr>Personale</vt:lpstr>
      <vt:lpstr>Investimenti</vt:lpstr>
      <vt:lpstr>Finanziamenti</vt:lpstr>
      <vt:lpstr>Leasing</vt:lpstr>
      <vt:lpstr>Capitale Sociale</vt:lpstr>
      <vt:lpstr>Imposta IRes</vt:lpstr>
      <vt:lpstr>Imposta Irap</vt:lpstr>
      <vt:lpstr>Struttura Fissa -&gt;</vt:lpstr>
      <vt:lpstr>SPm</vt:lpstr>
      <vt:lpstr>CEm</vt:lpstr>
      <vt:lpstr>Flussi Cassa</vt:lpstr>
      <vt:lpstr>Variazioni Patrimoniali</vt:lpstr>
      <vt:lpstr>Liquidazione Iva</vt:lpstr>
      <vt:lpstr>Cash Flow</vt:lpstr>
    </vt:vector>
  </TitlesOfParts>
  <Company>Accenture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Imperiale, Gianluca</dc:creator>
  <cp:lastModifiedBy>Imperiale, Gianluca</cp:lastModifiedBy>
  <dcterms:created xsi:type="dcterms:W3CDTF">2013-02-21T19:38:56Z</dcterms:created>
  <dcterms:modified xsi:type="dcterms:W3CDTF">2013-11-10T17:27:01Z</dcterms:modified>
</cp:coreProperties>
</file>