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2995" windowHeight="9975"/>
  </bookViews>
  <sheets>
    <sheet name="SP" sheetId="1" r:id="rId1"/>
    <sheet name="Indicatori Liquidità" sheetId="2" state="hidden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9" i="2" l="1"/>
  <c r="B18" i="2"/>
  <c r="B9" i="2"/>
  <c r="B8" i="2"/>
  <c r="B7" i="2"/>
  <c r="B4" i="2"/>
  <c r="B3" i="2"/>
  <c r="B42" i="1"/>
  <c r="B41" i="1" s="1"/>
  <c r="B63" i="1"/>
  <c r="B60" i="1"/>
  <c r="B54" i="1"/>
  <c r="B45" i="1"/>
  <c r="B44" i="1" s="1"/>
  <c r="B29" i="1"/>
  <c r="B28" i="1" s="1"/>
  <c r="B23" i="1"/>
  <c r="B20" i="1"/>
  <c r="B19" i="1"/>
  <c r="B14" i="1"/>
  <c r="B7" i="1"/>
  <c r="B10" i="2" l="1"/>
  <c r="B5" i="2"/>
  <c r="B70" i="1"/>
  <c r="B37" i="1"/>
  <c r="B74" i="1" l="1"/>
</calcChain>
</file>

<file path=xl/sharedStrings.xml><?xml version="1.0" encoding="utf-8"?>
<sst xmlns="http://schemas.openxmlformats.org/spreadsheetml/2006/main" count="71" uniqueCount="70">
  <si>
    <t>STATO PATRIMONIALE</t>
  </si>
  <si>
    <t>Attivo</t>
  </si>
  <si>
    <t>Cassa e Banca</t>
  </si>
  <si>
    <t>Crediti esegibili nell'esercizio</t>
  </si>
  <si>
    <t xml:space="preserve">       - Crediti v/clienti</t>
  </si>
  <si>
    <t xml:space="preserve">      -  Enti Previd. ed Assistenziali</t>
  </si>
  <si>
    <t xml:space="preserve">      - Erario c/acc. Imposte e Ritenute</t>
  </si>
  <si>
    <t xml:space="preserve">      - Erario Iva</t>
  </si>
  <si>
    <t xml:space="preserve">      - Ratei e Risconti Attivi</t>
  </si>
  <si>
    <t>Rim. Merci, Mat. Prime, Suss., Semilav.</t>
  </si>
  <si>
    <t xml:space="preserve">     - Rimanenze prodotti in corso di lavorazione, semilavorati e finiti</t>
  </si>
  <si>
    <t xml:space="preserve">     - Rimanenze materie prime, sussidiare di consumo e merci</t>
  </si>
  <si>
    <t>Immobilizzazioni Materiali</t>
  </si>
  <si>
    <t xml:space="preserve">    - Immobili</t>
  </si>
  <si>
    <t xml:space="preserve">           1) Fabbricati </t>
  </si>
  <si>
    <t xml:space="preserve">    - F.di Amm. Immobili</t>
  </si>
  <si>
    <t xml:space="preserve">    - Impianti  Macchinari e Attrezzature</t>
  </si>
  <si>
    <t xml:space="preserve">           1) Impianti e macchinari</t>
  </si>
  <si>
    <t xml:space="preserve">           2) Attrezzature industriali e commerciali</t>
  </si>
  <si>
    <t xml:space="preserve">    - F.di Amm. Impianti Macch. Attrezzature</t>
  </si>
  <si>
    <t>Immobilizzazioni immateriali</t>
  </si>
  <si>
    <t xml:space="preserve">   - Altri Costi Pluriennali</t>
  </si>
  <si>
    <t xml:space="preserve">           1) Costi d'impianto e ampliamento</t>
  </si>
  <si>
    <t xml:space="preserve">           2) Ricerca&amp; Sviluppo</t>
  </si>
  <si>
    <t xml:space="preserve">           3) Altre immobilizzazioni immateriali</t>
  </si>
  <si>
    <t xml:space="preserve">  - F.di Amm. Imm.ni immateriali</t>
  </si>
  <si>
    <t>Bani in Leasing</t>
  </si>
  <si>
    <t>TOTALE ATTIVO</t>
  </si>
  <si>
    <t>Passivo</t>
  </si>
  <si>
    <t>Banche a breve termine</t>
  </si>
  <si>
    <t>Debiti Correnti</t>
  </si>
  <si>
    <t xml:space="preserve">    - Fornitori</t>
  </si>
  <si>
    <t xml:space="preserve">          1)  Commerciali</t>
  </si>
  <si>
    <t xml:space="preserve">          2)  Immobilizzazioni</t>
  </si>
  <si>
    <t xml:space="preserve">    - Impiegati c/stipendi</t>
  </si>
  <si>
    <t xml:space="preserve">    - Enti Previd., Assistenziali, Ritenute personale</t>
  </si>
  <si>
    <t xml:space="preserve">    - Erario Iva</t>
  </si>
  <si>
    <t xml:space="preserve">    - Debiti tributari</t>
  </si>
  <si>
    <t xml:space="preserve">    - Ratei e Risconti Passivi</t>
  </si>
  <si>
    <t>Debito a m/lungo termine</t>
  </si>
  <si>
    <t xml:space="preserve"> '  - Mutui e Finanziamenti</t>
  </si>
  <si>
    <t xml:space="preserve"> '  - Finaziamento Leasing</t>
  </si>
  <si>
    <t xml:space="preserve">    - Fondo TFR</t>
  </si>
  <si>
    <t xml:space="preserve">    - Altri Fondi</t>
  </si>
  <si>
    <t>Capitale Netto</t>
  </si>
  <si>
    <t xml:space="preserve">    - Capitale Sociale</t>
  </si>
  <si>
    <t xml:space="preserve">    -  Riserva Legale</t>
  </si>
  <si>
    <t xml:space="preserve">    - Altre Riserve</t>
  </si>
  <si>
    <t xml:space="preserve">       1) Riserva statutaria</t>
  </si>
  <si>
    <t xml:space="preserve">       2) Altre Riserve</t>
  </si>
  <si>
    <t xml:space="preserve">       3) Riserva Ammortamenti anticipati</t>
  </si>
  <si>
    <t xml:space="preserve">   - Utile a nuovo</t>
  </si>
  <si>
    <t xml:space="preserve">   - Risultato di Esercizio</t>
  </si>
  <si>
    <t>TOTALE PASSIVO</t>
  </si>
  <si>
    <t xml:space="preserve">CONTROLLO </t>
  </si>
  <si>
    <t>RICLASSIFICAZION SP</t>
  </si>
  <si>
    <t>ATTIVITA</t>
  </si>
  <si>
    <t>Blocco 1 :  Attività Fisse</t>
  </si>
  <si>
    <t>Blocco 2 :  Attività Correnti</t>
  </si>
  <si>
    <t>TOTALE</t>
  </si>
  <si>
    <t>PASSIVITA'</t>
  </si>
  <si>
    <t>Blocco 3 :  Capitale Proprio</t>
  </si>
  <si>
    <t>Blocco 4 :  Debiti a medio lungo termine</t>
  </si>
  <si>
    <t>Blocco 5 :  Passivià correnti</t>
  </si>
  <si>
    <t>Indicatori di Liquidità</t>
  </si>
  <si>
    <t>Capitale circolante netto</t>
  </si>
  <si>
    <t>Margine di tesoreria</t>
  </si>
  <si>
    <t>Current ratio</t>
  </si>
  <si>
    <t>Quick Ratio</t>
  </si>
  <si>
    <t xml:space="preserve">    - Banche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</si>
</sst>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&quot;€&quot;\ #,##0.00"/>
    <numFmt numFmtId="166" formatCode="&quot;€&quot;\ 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165" fontId="3" fillId="0" borderId="0" xfId="0" applyNumberFormat="1" applyFont="1" applyFill="1"/>
    <xf numFmtId="166" fontId="2" fillId="0" borderId="0" xfId="0" applyNumberFormat="1" applyFont="1" applyFill="1"/>
    <xf numFmtId="0" fontId="3" fillId="0" borderId="0" xfId="0" applyFont="1" applyFill="1"/>
    <xf numFmtId="166" fontId="3" fillId="0" borderId="0" xfId="0" applyNumberFormat="1" applyFont="1" applyFill="1"/>
    <xf numFmtId="0" fontId="3" fillId="0" borderId="0" xfId="0" quotePrefix="1" applyFont="1" applyFill="1"/>
    <xf numFmtId="166" fontId="3" fillId="0" borderId="0" xfId="0" quotePrefix="1" applyNumberFormat="1" applyFont="1" applyFill="1"/>
    <xf numFmtId="165" fontId="2" fillId="0" borderId="0" xfId="0" applyNumberFormat="1" applyFont="1" applyFill="1"/>
    <xf numFmtId="0" fontId="0" fillId="2" borderId="0" xfId="0" applyFill="1"/>
    <xf numFmtId="166" fontId="0" fillId="2" borderId="0" xfId="0" applyNumberFormat="1" applyFill="1"/>
    <xf numFmtId="166" fontId="1" fillId="2" borderId="0" xfId="0" applyNumberFormat="1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4"/>
  <sheetViews>
    <sheetView showGridLines="0" tabSelected="1" topLeftCell="A23" workbookViewId="0">
      <selection activeCell="D46" sqref="D46"/>
    </sheetView>
  </sheetViews>
  <sheetFormatPr defaultRowHeight="15" x14ac:dyDescent="0.25"/>
  <cols>
    <col min="1" max="1" width="55.7109375" bestFit="1" customWidth="1"/>
    <col min="2" max="2" width="10.140625" bestFit="1" customWidth="1"/>
  </cols>
  <sheetData>
    <row r="1" spans="1:2" x14ac:dyDescent="0.25">
      <c r="A1" s="1" t="s">
        <v>0</v>
      </c>
      <c r="B1" s="2">
        <v>41455</v>
      </c>
    </row>
    <row r="2" spans="1:2" x14ac:dyDescent="0.25">
      <c r="A2" s="1" t="s">
        <v>1</v>
      </c>
      <c r="B2" s="1"/>
    </row>
    <row r="3" spans="1:2" x14ac:dyDescent="0.25">
      <c r="A3" s="1"/>
      <c r="B3" s="1"/>
    </row>
    <row r="4" spans="1:2" x14ac:dyDescent="0.25">
      <c r="A4" s="1" t="s">
        <v>2</v>
      </c>
      <c r="B4" s="3">
        <v>15745</v>
      </c>
    </row>
    <row r="5" spans="1:2" x14ac:dyDescent="0.25">
      <c r="A5" s="1"/>
      <c r="B5" s="4"/>
    </row>
    <row r="6" spans="1:2" x14ac:dyDescent="0.25">
      <c r="A6" s="5"/>
      <c r="B6" s="6"/>
    </row>
    <row r="7" spans="1:2" x14ac:dyDescent="0.25">
      <c r="A7" s="1" t="s">
        <v>3</v>
      </c>
      <c r="B7" s="4">
        <f>SUM(B8:B12)</f>
        <v>554046</v>
      </c>
    </row>
    <row r="8" spans="1:2" x14ac:dyDescent="0.25">
      <c r="A8" s="5" t="s">
        <v>4</v>
      </c>
      <c r="B8" s="6">
        <v>523000</v>
      </c>
    </row>
    <row r="9" spans="1:2" x14ac:dyDescent="0.25">
      <c r="A9" s="5" t="s">
        <v>5</v>
      </c>
      <c r="B9" s="6">
        <v>2500</v>
      </c>
    </row>
    <row r="10" spans="1:2" x14ac:dyDescent="0.25">
      <c r="A10" s="5" t="s">
        <v>6</v>
      </c>
      <c r="B10" s="6">
        <v>0</v>
      </c>
    </row>
    <row r="11" spans="1:2" x14ac:dyDescent="0.25">
      <c r="A11" s="5" t="s">
        <v>7</v>
      </c>
      <c r="B11" s="6">
        <v>0</v>
      </c>
    </row>
    <row r="12" spans="1:2" x14ac:dyDescent="0.25">
      <c r="A12" s="5" t="s">
        <v>8</v>
      </c>
      <c r="B12" s="6">
        <v>28546</v>
      </c>
    </row>
    <row r="13" spans="1:2" x14ac:dyDescent="0.25">
      <c r="A13" s="5"/>
      <c r="B13" s="6"/>
    </row>
    <row r="14" spans="1:2" x14ac:dyDescent="0.25">
      <c r="A14" s="1" t="s">
        <v>9</v>
      </c>
      <c r="B14" s="4">
        <f>SUM(B15:B16)</f>
        <v>89000</v>
      </c>
    </row>
    <row r="15" spans="1:2" x14ac:dyDescent="0.25">
      <c r="A15" s="5" t="s">
        <v>10</v>
      </c>
      <c r="B15" s="6">
        <v>89000</v>
      </c>
    </row>
    <row r="16" spans="1:2" x14ac:dyDescent="0.25">
      <c r="A16" s="5" t="s">
        <v>11</v>
      </c>
      <c r="B16" s="6">
        <v>0</v>
      </c>
    </row>
    <row r="17" spans="1:2" x14ac:dyDescent="0.25">
      <c r="A17" s="7"/>
      <c r="B17" s="8"/>
    </row>
    <row r="18" spans="1:2" x14ac:dyDescent="0.25">
      <c r="A18" s="7"/>
      <c r="B18" s="8"/>
    </row>
    <row r="19" spans="1:2" x14ac:dyDescent="0.25">
      <c r="A19" s="1" t="s">
        <v>12</v>
      </c>
      <c r="B19" s="4">
        <f>+B20-B22+B23-B26</f>
        <v>202540</v>
      </c>
    </row>
    <row r="20" spans="1:2" x14ac:dyDescent="0.25">
      <c r="A20" s="7" t="s">
        <v>13</v>
      </c>
      <c r="B20" s="4">
        <f>+B21</f>
        <v>0</v>
      </c>
    </row>
    <row r="21" spans="1:2" x14ac:dyDescent="0.25">
      <c r="A21" s="5" t="s">
        <v>14</v>
      </c>
      <c r="B21" s="6">
        <v>0</v>
      </c>
    </row>
    <row r="22" spans="1:2" x14ac:dyDescent="0.25">
      <c r="A22" s="7" t="s">
        <v>15</v>
      </c>
      <c r="B22" s="4">
        <v>0</v>
      </c>
    </row>
    <row r="23" spans="1:2" x14ac:dyDescent="0.25">
      <c r="A23" s="7" t="s">
        <v>16</v>
      </c>
      <c r="B23" s="4">
        <f>+B24+B25</f>
        <v>414540</v>
      </c>
    </row>
    <row r="24" spans="1:2" x14ac:dyDescent="0.25">
      <c r="A24" s="5" t="s">
        <v>17</v>
      </c>
      <c r="B24" s="6">
        <v>325000</v>
      </c>
    </row>
    <row r="25" spans="1:2" x14ac:dyDescent="0.25">
      <c r="A25" s="5" t="s">
        <v>18</v>
      </c>
      <c r="B25" s="6">
        <v>89540</v>
      </c>
    </row>
    <row r="26" spans="1:2" x14ac:dyDescent="0.25">
      <c r="A26" s="7" t="s">
        <v>19</v>
      </c>
      <c r="B26" s="4">
        <v>212000</v>
      </c>
    </row>
    <row r="27" spans="1:2" x14ac:dyDescent="0.25">
      <c r="A27" s="7"/>
      <c r="B27" s="8"/>
    </row>
    <row r="28" spans="1:2" x14ac:dyDescent="0.25">
      <c r="A28" s="1" t="s">
        <v>20</v>
      </c>
      <c r="B28" s="4">
        <f>+B29-B33</f>
        <v>20000</v>
      </c>
    </row>
    <row r="29" spans="1:2" x14ac:dyDescent="0.25">
      <c r="A29" s="7" t="s">
        <v>21</v>
      </c>
      <c r="B29" s="4">
        <f>+SUM(B30:B32)</f>
        <v>25000</v>
      </c>
    </row>
    <row r="30" spans="1:2" x14ac:dyDescent="0.25">
      <c r="A30" s="5" t="s">
        <v>22</v>
      </c>
      <c r="B30" s="6">
        <v>0</v>
      </c>
    </row>
    <row r="31" spans="1:2" x14ac:dyDescent="0.25">
      <c r="A31" s="5" t="s">
        <v>23</v>
      </c>
      <c r="B31" s="6">
        <v>0</v>
      </c>
    </row>
    <row r="32" spans="1:2" x14ac:dyDescent="0.25">
      <c r="A32" s="5" t="s">
        <v>24</v>
      </c>
      <c r="B32" s="6">
        <v>25000</v>
      </c>
    </row>
    <row r="33" spans="1:2" x14ac:dyDescent="0.25">
      <c r="A33" s="7" t="s">
        <v>25</v>
      </c>
      <c r="B33" s="4">
        <v>5000</v>
      </c>
    </row>
    <row r="34" spans="1:2" x14ac:dyDescent="0.25">
      <c r="A34" s="5"/>
      <c r="B34" s="6"/>
    </row>
    <row r="35" spans="1:2" x14ac:dyDescent="0.25">
      <c r="A35" s="1" t="s">
        <v>26</v>
      </c>
      <c r="B35" s="6">
        <v>0</v>
      </c>
    </row>
    <row r="36" spans="1:2" x14ac:dyDescent="0.25">
      <c r="A36" s="5"/>
      <c r="B36" s="6"/>
    </row>
    <row r="37" spans="1:2" x14ac:dyDescent="0.25">
      <c r="A37" s="1" t="s">
        <v>27</v>
      </c>
      <c r="B37" s="4">
        <f>+B28+B19+B14+B7+B4+B35</f>
        <v>881331</v>
      </c>
    </row>
    <row r="38" spans="1:2" x14ac:dyDescent="0.25">
      <c r="A38" s="5"/>
      <c r="B38" s="6"/>
    </row>
    <row r="39" spans="1:2" x14ac:dyDescent="0.25">
      <c r="A39" s="1" t="s">
        <v>28</v>
      </c>
      <c r="B39" s="6">
        <v>0</v>
      </c>
    </row>
    <row r="40" spans="1:2" x14ac:dyDescent="0.25">
      <c r="A40" s="5"/>
      <c r="B40" s="6"/>
    </row>
    <row r="41" spans="1:2" x14ac:dyDescent="0.25">
      <c r="A41" s="1" t="s">
        <v>29</v>
      </c>
      <c r="B41" s="4">
        <f>+B42</f>
        <v>338831</v>
      </c>
    </row>
    <row r="42" spans="1:2" x14ac:dyDescent="0.25">
      <c r="A42" s="7" t="s">
        <v>69</v>
      </c>
      <c r="B42" s="6">
        <f>320000+18831</f>
        <v>338831</v>
      </c>
    </row>
    <row r="43" spans="1:2" x14ac:dyDescent="0.25">
      <c r="A43" s="7"/>
      <c r="B43" s="8"/>
    </row>
    <row r="44" spans="1:2" x14ac:dyDescent="0.25">
      <c r="A44" s="1" t="s">
        <v>30</v>
      </c>
      <c r="B44" s="4">
        <f>+B45+SUM(B48:B53)</f>
        <v>425000</v>
      </c>
    </row>
    <row r="45" spans="1:2" x14ac:dyDescent="0.25">
      <c r="A45" s="7" t="s">
        <v>31</v>
      </c>
      <c r="B45" s="4">
        <f>+B46+B47</f>
        <v>425000</v>
      </c>
    </row>
    <row r="46" spans="1:2" x14ac:dyDescent="0.25">
      <c r="A46" s="5" t="s">
        <v>32</v>
      </c>
      <c r="B46" s="6">
        <v>425000</v>
      </c>
    </row>
    <row r="47" spans="1:2" x14ac:dyDescent="0.25">
      <c r="A47" s="5" t="s">
        <v>33</v>
      </c>
      <c r="B47" s="6">
        <v>0</v>
      </c>
    </row>
    <row r="48" spans="1:2" x14ac:dyDescent="0.25">
      <c r="A48" s="5" t="s">
        <v>34</v>
      </c>
      <c r="B48" s="6">
        <v>0</v>
      </c>
    </row>
    <row r="49" spans="1:2" x14ac:dyDescent="0.25">
      <c r="A49" s="7" t="s">
        <v>35</v>
      </c>
      <c r="B49" s="6">
        <v>0</v>
      </c>
    </row>
    <row r="50" spans="1:2" x14ac:dyDescent="0.25">
      <c r="A50" s="7" t="s">
        <v>36</v>
      </c>
      <c r="B50" s="6">
        <v>0</v>
      </c>
    </row>
    <row r="51" spans="1:2" x14ac:dyDescent="0.25">
      <c r="A51" s="7" t="s">
        <v>37</v>
      </c>
      <c r="B51" s="6">
        <v>0</v>
      </c>
    </row>
    <row r="52" spans="1:2" x14ac:dyDescent="0.25">
      <c r="A52" s="7" t="s">
        <v>38</v>
      </c>
      <c r="B52" s="6">
        <v>0</v>
      </c>
    </row>
    <row r="53" spans="1:2" x14ac:dyDescent="0.25">
      <c r="A53" s="1"/>
      <c r="B53" s="6"/>
    </row>
    <row r="54" spans="1:2" x14ac:dyDescent="0.25">
      <c r="A54" s="1" t="s">
        <v>39</v>
      </c>
      <c r="B54" s="4">
        <f>+SUM(B55:B58)</f>
        <v>95000</v>
      </c>
    </row>
    <row r="55" spans="1:2" x14ac:dyDescent="0.25">
      <c r="A55" s="7" t="s">
        <v>40</v>
      </c>
      <c r="B55" s="6">
        <v>70000</v>
      </c>
    </row>
    <row r="56" spans="1:2" x14ac:dyDescent="0.25">
      <c r="A56" s="7" t="s">
        <v>41</v>
      </c>
      <c r="B56" s="6">
        <v>0</v>
      </c>
    </row>
    <row r="57" spans="1:2" x14ac:dyDescent="0.25">
      <c r="A57" s="7" t="s">
        <v>42</v>
      </c>
      <c r="B57" s="6">
        <v>25000</v>
      </c>
    </row>
    <row r="58" spans="1:2" x14ac:dyDescent="0.25">
      <c r="A58" s="7" t="s">
        <v>43</v>
      </c>
      <c r="B58" s="6">
        <v>0</v>
      </c>
    </row>
    <row r="59" spans="1:2" x14ac:dyDescent="0.25">
      <c r="A59" s="7"/>
      <c r="B59" s="8"/>
    </row>
    <row r="60" spans="1:2" x14ac:dyDescent="0.25">
      <c r="A60" s="1" t="s">
        <v>44</v>
      </c>
      <c r="B60" s="4">
        <f>+B61+B62+B63+B67+B68</f>
        <v>22500</v>
      </c>
    </row>
    <row r="61" spans="1:2" x14ac:dyDescent="0.25">
      <c r="A61" s="1" t="s">
        <v>45</v>
      </c>
      <c r="B61" s="4">
        <v>20000</v>
      </c>
    </row>
    <row r="62" spans="1:2" x14ac:dyDescent="0.25">
      <c r="A62" s="1" t="s">
        <v>46</v>
      </c>
      <c r="B62" s="4">
        <v>0</v>
      </c>
    </row>
    <row r="63" spans="1:2" x14ac:dyDescent="0.25">
      <c r="A63" s="1" t="s">
        <v>47</v>
      </c>
      <c r="B63" s="4">
        <f>+SUM(B64:B66)</f>
        <v>0</v>
      </c>
    </row>
    <row r="64" spans="1:2" x14ac:dyDescent="0.25">
      <c r="A64" s="5" t="s">
        <v>48</v>
      </c>
      <c r="B64" s="6">
        <v>0</v>
      </c>
    </row>
    <row r="65" spans="1:2" x14ac:dyDescent="0.25">
      <c r="A65" s="5" t="s">
        <v>49</v>
      </c>
      <c r="B65" s="6">
        <v>0</v>
      </c>
    </row>
    <row r="66" spans="1:2" x14ac:dyDescent="0.25">
      <c r="A66" s="5" t="s">
        <v>50</v>
      </c>
      <c r="B66" s="6">
        <v>0</v>
      </c>
    </row>
    <row r="67" spans="1:2" x14ac:dyDescent="0.25">
      <c r="A67" s="1" t="s">
        <v>51</v>
      </c>
      <c r="B67" s="4">
        <v>2500</v>
      </c>
    </row>
    <row r="68" spans="1:2" x14ac:dyDescent="0.25">
      <c r="A68" s="1" t="s">
        <v>52</v>
      </c>
      <c r="B68" s="6">
        <v>0</v>
      </c>
    </row>
    <row r="69" spans="1:2" x14ac:dyDescent="0.25">
      <c r="A69" s="5"/>
      <c r="B69" s="5"/>
    </row>
    <row r="70" spans="1:2" x14ac:dyDescent="0.25">
      <c r="A70" s="1" t="s">
        <v>53</v>
      </c>
      <c r="B70" s="9">
        <f>+B60+B54+B44+B41+B39</f>
        <v>881331</v>
      </c>
    </row>
    <row r="71" spans="1:2" x14ac:dyDescent="0.25">
      <c r="A71" s="5"/>
      <c r="B71" s="5"/>
    </row>
    <row r="72" spans="1:2" x14ac:dyDescent="0.25">
      <c r="A72" s="5"/>
      <c r="B72" s="5"/>
    </row>
    <row r="73" spans="1:2" x14ac:dyDescent="0.25">
      <c r="A73" s="5"/>
      <c r="B73" s="5"/>
    </row>
    <row r="74" spans="1:2" x14ac:dyDescent="0.25">
      <c r="A74" s="1" t="s">
        <v>54</v>
      </c>
      <c r="B74" s="3">
        <f>+B37-B70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9"/>
  <sheetViews>
    <sheetView showGridLines="0" workbookViewId="0">
      <selection activeCell="B20" sqref="B20"/>
    </sheetView>
  </sheetViews>
  <sheetFormatPr defaultRowHeight="15" x14ac:dyDescent="0.25"/>
  <cols>
    <col min="1" max="1" width="52.7109375" style="10" bestFit="1" customWidth="1"/>
    <col min="2" max="2" width="9.7109375" bestFit="1" customWidth="1"/>
    <col min="216" max="216" width="41.140625" bestFit="1" customWidth="1"/>
    <col min="217" max="217" width="10.5703125" bestFit="1" customWidth="1"/>
    <col min="218" max="218" width="9" bestFit="1" customWidth="1"/>
    <col min="472" max="472" width="41.140625" bestFit="1" customWidth="1"/>
    <col min="473" max="473" width="10.5703125" bestFit="1" customWidth="1"/>
    <col min="474" max="474" width="9" bestFit="1" customWidth="1"/>
    <col min="728" max="728" width="41.140625" bestFit="1" customWidth="1"/>
    <col min="729" max="729" width="10.5703125" bestFit="1" customWidth="1"/>
    <col min="730" max="730" width="9" bestFit="1" customWidth="1"/>
    <col min="984" max="984" width="41.140625" bestFit="1" customWidth="1"/>
    <col min="985" max="985" width="10.5703125" bestFit="1" customWidth="1"/>
    <col min="986" max="986" width="9" bestFit="1" customWidth="1"/>
    <col min="1240" max="1240" width="41.140625" bestFit="1" customWidth="1"/>
    <col min="1241" max="1241" width="10.5703125" bestFit="1" customWidth="1"/>
    <col min="1242" max="1242" width="9" bestFit="1" customWidth="1"/>
    <col min="1496" max="1496" width="41.140625" bestFit="1" customWidth="1"/>
    <col min="1497" max="1497" width="10.5703125" bestFit="1" customWidth="1"/>
    <col min="1498" max="1498" width="9" bestFit="1" customWidth="1"/>
    <col min="1752" max="1752" width="41.140625" bestFit="1" customWidth="1"/>
    <col min="1753" max="1753" width="10.5703125" bestFit="1" customWidth="1"/>
    <col min="1754" max="1754" width="9" bestFit="1" customWidth="1"/>
    <col min="2008" max="2008" width="41.140625" bestFit="1" customWidth="1"/>
    <col min="2009" max="2009" width="10.5703125" bestFit="1" customWidth="1"/>
    <col min="2010" max="2010" width="9" bestFit="1" customWidth="1"/>
    <col min="2264" max="2264" width="41.140625" bestFit="1" customWidth="1"/>
    <col min="2265" max="2265" width="10.5703125" bestFit="1" customWidth="1"/>
    <col min="2266" max="2266" width="9" bestFit="1" customWidth="1"/>
    <col min="2520" max="2520" width="41.140625" bestFit="1" customWidth="1"/>
    <col min="2521" max="2521" width="10.5703125" bestFit="1" customWidth="1"/>
    <col min="2522" max="2522" width="9" bestFit="1" customWidth="1"/>
    <col min="2776" max="2776" width="41.140625" bestFit="1" customWidth="1"/>
    <col min="2777" max="2777" width="10.5703125" bestFit="1" customWidth="1"/>
    <col min="2778" max="2778" width="9" bestFit="1" customWidth="1"/>
    <col min="3032" max="3032" width="41.140625" bestFit="1" customWidth="1"/>
    <col min="3033" max="3033" width="10.5703125" bestFit="1" customWidth="1"/>
    <col min="3034" max="3034" width="9" bestFit="1" customWidth="1"/>
    <col min="3288" max="3288" width="41.140625" bestFit="1" customWidth="1"/>
    <col min="3289" max="3289" width="10.5703125" bestFit="1" customWidth="1"/>
    <col min="3290" max="3290" width="9" bestFit="1" customWidth="1"/>
    <col min="3544" max="3544" width="41.140625" bestFit="1" customWidth="1"/>
    <col min="3545" max="3545" width="10.5703125" bestFit="1" customWidth="1"/>
    <col min="3546" max="3546" width="9" bestFit="1" customWidth="1"/>
    <col min="3800" max="3800" width="41.140625" bestFit="1" customWidth="1"/>
    <col min="3801" max="3801" width="10.5703125" bestFit="1" customWidth="1"/>
    <col min="3802" max="3802" width="9" bestFit="1" customWidth="1"/>
    <col min="4056" max="4056" width="41.140625" bestFit="1" customWidth="1"/>
    <col min="4057" max="4057" width="10.5703125" bestFit="1" customWidth="1"/>
    <col min="4058" max="4058" width="9" bestFit="1" customWidth="1"/>
    <col min="4312" max="4312" width="41.140625" bestFit="1" customWidth="1"/>
    <col min="4313" max="4313" width="10.5703125" bestFit="1" customWidth="1"/>
    <col min="4314" max="4314" width="9" bestFit="1" customWidth="1"/>
    <col min="4568" max="4568" width="41.140625" bestFit="1" customWidth="1"/>
    <col min="4569" max="4569" width="10.5703125" bestFit="1" customWidth="1"/>
    <col min="4570" max="4570" width="9" bestFit="1" customWidth="1"/>
    <col min="4824" max="4824" width="41.140625" bestFit="1" customWidth="1"/>
    <col min="4825" max="4825" width="10.5703125" bestFit="1" customWidth="1"/>
    <col min="4826" max="4826" width="9" bestFit="1" customWidth="1"/>
    <col min="5080" max="5080" width="41.140625" bestFit="1" customWidth="1"/>
    <col min="5081" max="5081" width="10.5703125" bestFit="1" customWidth="1"/>
    <col min="5082" max="5082" width="9" bestFit="1" customWidth="1"/>
    <col min="5336" max="5336" width="41.140625" bestFit="1" customWidth="1"/>
    <col min="5337" max="5337" width="10.5703125" bestFit="1" customWidth="1"/>
    <col min="5338" max="5338" width="9" bestFit="1" customWidth="1"/>
    <col min="5592" max="5592" width="41.140625" bestFit="1" customWidth="1"/>
    <col min="5593" max="5593" width="10.5703125" bestFit="1" customWidth="1"/>
    <col min="5594" max="5594" width="9" bestFit="1" customWidth="1"/>
    <col min="5848" max="5848" width="41.140625" bestFit="1" customWidth="1"/>
    <col min="5849" max="5849" width="10.5703125" bestFit="1" customWidth="1"/>
    <col min="5850" max="5850" width="9" bestFit="1" customWidth="1"/>
    <col min="6104" max="6104" width="41.140625" bestFit="1" customWidth="1"/>
    <col min="6105" max="6105" width="10.5703125" bestFit="1" customWidth="1"/>
    <col min="6106" max="6106" width="9" bestFit="1" customWidth="1"/>
    <col min="6360" max="6360" width="41.140625" bestFit="1" customWidth="1"/>
    <col min="6361" max="6361" width="10.5703125" bestFit="1" customWidth="1"/>
    <col min="6362" max="6362" width="9" bestFit="1" customWidth="1"/>
    <col min="6616" max="6616" width="41.140625" bestFit="1" customWidth="1"/>
    <col min="6617" max="6617" width="10.5703125" bestFit="1" customWidth="1"/>
    <col min="6618" max="6618" width="9" bestFit="1" customWidth="1"/>
    <col min="6872" max="6872" width="41.140625" bestFit="1" customWidth="1"/>
    <col min="6873" max="6873" width="10.5703125" bestFit="1" customWidth="1"/>
    <col min="6874" max="6874" width="9" bestFit="1" customWidth="1"/>
    <col min="7128" max="7128" width="41.140625" bestFit="1" customWidth="1"/>
    <col min="7129" max="7129" width="10.5703125" bestFit="1" customWidth="1"/>
    <col min="7130" max="7130" width="9" bestFit="1" customWidth="1"/>
    <col min="7384" max="7384" width="41.140625" bestFit="1" customWidth="1"/>
    <col min="7385" max="7385" width="10.5703125" bestFit="1" customWidth="1"/>
    <col min="7386" max="7386" width="9" bestFit="1" customWidth="1"/>
    <col min="7640" max="7640" width="41.140625" bestFit="1" customWidth="1"/>
    <col min="7641" max="7641" width="10.5703125" bestFit="1" customWidth="1"/>
    <col min="7642" max="7642" width="9" bestFit="1" customWidth="1"/>
    <col min="7896" max="7896" width="41.140625" bestFit="1" customWidth="1"/>
    <col min="7897" max="7897" width="10.5703125" bestFit="1" customWidth="1"/>
    <col min="7898" max="7898" width="9" bestFit="1" customWidth="1"/>
    <col min="8152" max="8152" width="41.140625" bestFit="1" customWidth="1"/>
    <col min="8153" max="8153" width="10.5703125" bestFit="1" customWidth="1"/>
    <col min="8154" max="8154" width="9" bestFit="1" customWidth="1"/>
    <col min="8408" max="8408" width="41.140625" bestFit="1" customWidth="1"/>
    <col min="8409" max="8409" width="10.5703125" bestFit="1" customWidth="1"/>
    <col min="8410" max="8410" width="9" bestFit="1" customWidth="1"/>
    <col min="8664" max="8664" width="41.140625" bestFit="1" customWidth="1"/>
    <col min="8665" max="8665" width="10.5703125" bestFit="1" customWidth="1"/>
    <col min="8666" max="8666" width="9" bestFit="1" customWidth="1"/>
    <col min="8920" max="8920" width="41.140625" bestFit="1" customWidth="1"/>
    <col min="8921" max="8921" width="10.5703125" bestFit="1" customWidth="1"/>
    <col min="8922" max="8922" width="9" bestFit="1" customWidth="1"/>
    <col min="9176" max="9176" width="41.140625" bestFit="1" customWidth="1"/>
    <col min="9177" max="9177" width="10.5703125" bestFit="1" customWidth="1"/>
    <col min="9178" max="9178" width="9" bestFit="1" customWidth="1"/>
    <col min="9432" max="9432" width="41.140625" bestFit="1" customWidth="1"/>
    <col min="9433" max="9433" width="10.5703125" bestFit="1" customWidth="1"/>
    <col min="9434" max="9434" width="9" bestFit="1" customWidth="1"/>
    <col min="9688" max="9688" width="41.140625" bestFit="1" customWidth="1"/>
    <col min="9689" max="9689" width="10.5703125" bestFit="1" customWidth="1"/>
    <col min="9690" max="9690" width="9" bestFit="1" customWidth="1"/>
    <col min="9944" max="9944" width="41.140625" bestFit="1" customWidth="1"/>
    <col min="9945" max="9945" width="10.5703125" bestFit="1" customWidth="1"/>
    <col min="9946" max="9946" width="9" bestFit="1" customWidth="1"/>
    <col min="10200" max="10200" width="41.140625" bestFit="1" customWidth="1"/>
    <col min="10201" max="10201" width="10.5703125" bestFit="1" customWidth="1"/>
    <col min="10202" max="10202" width="9" bestFit="1" customWidth="1"/>
    <col min="10456" max="10456" width="41.140625" bestFit="1" customWidth="1"/>
    <col min="10457" max="10457" width="10.5703125" bestFit="1" customWidth="1"/>
    <col min="10458" max="10458" width="9" bestFit="1" customWidth="1"/>
    <col min="10712" max="10712" width="41.140625" bestFit="1" customWidth="1"/>
    <col min="10713" max="10713" width="10.5703125" bestFit="1" customWidth="1"/>
    <col min="10714" max="10714" width="9" bestFit="1" customWidth="1"/>
    <col min="10968" max="10968" width="41.140625" bestFit="1" customWidth="1"/>
    <col min="10969" max="10969" width="10.5703125" bestFit="1" customWidth="1"/>
    <col min="10970" max="10970" width="9" bestFit="1" customWidth="1"/>
    <col min="11224" max="11224" width="41.140625" bestFit="1" customWidth="1"/>
    <col min="11225" max="11225" width="10.5703125" bestFit="1" customWidth="1"/>
    <col min="11226" max="11226" width="9" bestFit="1" customWidth="1"/>
    <col min="11480" max="11480" width="41.140625" bestFit="1" customWidth="1"/>
    <col min="11481" max="11481" width="10.5703125" bestFit="1" customWidth="1"/>
    <col min="11482" max="11482" width="9" bestFit="1" customWidth="1"/>
    <col min="11736" max="11736" width="41.140625" bestFit="1" customWidth="1"/>
    <col min="11737" max="11737" width="10.5703125" bestFit="1" customWidth="1"/>
    <col min="11738" max="11738" width="9" bestFit="1" customWidth="1"/>
    <col min="11992" max="11992" width="41.140625" bestFit="1" customWidth="1"/>
    <col min="11993" max="11993" width="10.5703125" bestFit="1" customWidth="1"/>
    <col min="11994" max="11994" width="9" bestFit="1" customWidth="1"/>
    <col min="12248" max="12248" width="41.140625" bestFit="1" customWidth="1"/>
    <col min="12249" max="12249" width="10.5703125" bestFit="1" customWidth="1"/>
    <col min="12250" max="12250" width="9" bestFit="1" customWidth="1"/>
    <col min="12504" max="12504" width="41.140625" bestFit="1" customWidth="1"/>
    <col min="12505" max="12505" width="10.5703125" bestFit="1" customWidth="1"/>
    <col min="12506" max="12506" width="9" bestFit="1" customWidth="1"/>
    <col min="12760" max="12760" width="41.140625" bestFit="1" customWidth="1"/>
    <col min="12761" max="12761" width="10.5703125" bestFit="1" customWidth="1"/>
    <col min="12762" max="12762" width="9" bestFit="1" customWidth="1"/>
    <col min="13016" max="13016" width="41.140625" bestFit="1" customWidth="1"/>
    <col min="13017" max="13017" width="10.5703125" bestFit="1" customWidth="1"/>
    <col min="13018" max="13018" width="9" bestFit="1" customWidth="1"/>
    <col min="13272" max="13272" width="41.140625" bestFit="1" customWidth="1"/>
    <col min="13273" max="13273" width="10.5703125" bestFit="1" customWidth="1"/>
    <col min="13274" max="13274" width="9" bestFit="1" customWidth="1"/>
    <col min="13528" max="13528" width="41.140625" bestFit="1" customWidth="1"/>
    <col min="13529" max="13529" width="10.5703125" bestFit="1" customWidth="1"/>
    <col min="13530" max="13530" width="9" bestFit="1" customWidth="1"/>
    <col min="13784" max="13784" width="41.140625" bestFit="1" customWidth="1"/>
    <col min="13785" max="13785" width="10.5703125" bestFit="1" customWidth="1"/>
    <col min="13786" max="13786" width="9" bestFit="1" customWidth="1"/>
    <col min="14040" max="14040" width="41.140625" bestFit="1" customWidth="1"/>
    <col min="14041" max="14041" width="10.5703125" bestFit="1" customWidth="1"/>
    <col min="14042" max="14042" width="9" bestFit="1" customWidth="1"/>
    <col min="14296" max="14296" width="41.140625" bestFit="1" customWidth="1"/>
    <col min="14297" max="14297" width="10.5703125" bestFit="1" customWidth="1"/>
    <col min="14298" max="14298" width="9" bestFit="1" customWidth="1"/>
    <col min="14552" max="14552" width="41.140625" bestFit="1" customWidth="1"/>
    <col min="14553" max="14553" width="10.5703125" bestFit="1" customWidth="1"/>
    <col min="14554" max="14554" width="9" bestFit="1" customWidth="1"/>
    <col min="14808" max="14808" width="41.140625" bestFit="1" customWidth="1"/>
    <col min="14809" max="14809" width="10.5703125" bestFit="1" customWidth="1"/>
    <col min="14810" max="14810" width="9" bestFit="1" customWidth="1"/>
    <col min="15064" max="15064" width="41.140625" bestFit="1" customWidth="1"/>
    <col min="15065" max="15065" width="10.5703125" bestFit="1" customWidth="1"/>
    <col min="15066" max="15066" width="9" bestFit="1" customWidth="1"/>
    <col min="15320" max="15320" width="41.140625" bestFit="1" customWidth="1"/>
    <col min="15321" max="15321" width="10.5703125" bestFit="1" customWidth="1"/>
    <col min="15322" max="15322" width="9" bestFit="1" customWidth="1"/>
    <col min="15576" max="15576" width="41.140625" bestFit="1" customWidth="1"/>
    <col min="15577" max="15577" width="10.5703125" bestFit="1" customWidth="1"/>
    <col min="15578" max="15578" width="9" bestFit="1" customWidth="1"/>
    <col min="15832" max="15832" width="41.140625" bestFit="1" customWidth="1"/>
    <col min="15833" max="15833" width="10.5703125" bestFit="1" customWidth="1"/>
    <col min="15834" max="15834" width="9" bestFit="1" customWidth="1"/>
    <col min="16088" max="16088" width="41.140625" bestFit="1" customWidth="1"/>
    <col min="16089" max="16089" width="10.5703125" bestFit="1" customWidth="1"/>
    <col min="16090" max="16090" width="9" bestFit="1" customWidth="1"/>
  </cols>
  <sheetData>
    <row r="1" spans="1:46" s="10" customFormat="1" x14ac:dyDescent="0.25">
      <c r="A1" s="13" t="s">
        <v>55</v>
      </c>
      <c r="B1" s="14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1:46" s="10" customFormat="1" x14ac:dyDescent="0.25">
      <c r="A2" t="s">
        <v>56</v>
      </c>
      <c r="B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 x14ac:dyDescent="0.25">
      <c r="A3" t="s">
        <v>57</v>
      </c>
      <c r="B3" s="15">
        <f>+SP!B19+SP!B28+SP!B35</f>
        <v>222540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</row>
    <row r="4" spans="1:46" s="10" customFormat="1" x14ac:dyDescent="0.25">
      <c r="A4" t="s">
        <v>58</v>
      </c>
      <c r="B4" s="15">
        <f>+SP!B14+SP!B7+SP!B4</f>
        <v>658791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x14ac:dyDescent="0.25">
      <c r="A5" s="13" t="s">
        <v>59</v>
      </c>
      <c r="B5" s="16">
        <f>SUM(B2:B4)</f>
        <v>881331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</row>
    <row r="6" spans="1:46" x14ac:dyDescent="0.25">
      <c r="A6" t="s">
        <v>60</v>
      </c>
      <c r="B6" s="1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x14ac:dyDescent="0.25">
      <c r="A7" t="s">
        <v>61</v>
      </c>
      <c r="B7" s="15">
        <f>+SP!B60</f>
        <v>22500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</row>
    <row r="8" spans="1:46" x14ac:dyDescent="0.25">
      <c r="A8" t="s">
        <v>62</v>
      </c>
      <c r="B8" s="15">
        <f>+SP!B54</f>
        <v>95000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 spans="1:46" x14ac:dyDescent="0.25">
      <c r="A9" t="s">
        <v>63</v>
      </c>
      <c r="B9" s="15">
        <f>+SP!B44+SP!B41</f>
        <v>763831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</row>
    <row r="10" spans="1:46" x14ac:dyDescent="0.25">
      <c r="A10" s="13" t="s">
        <v>59</v>
      </c>
      <c r="B10" s="16">
        <f>SUM(B7:B9)</f>
        <v>881331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</row>
    <row r="11" spans="1:46" x14ac:dyDescent="0.25">
      <c r="A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</row>
    <row r="12" spans="1:46" s="10" customFormat="1" x14ac:dyDescent="0.25">
      <c r="A12"/>
      <c r="B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</row>
    <row r="13" spans="1:46" x14ac:dyDescent="0.25">
      <c r="A13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</row>
    <row r="14" spans="1:46" x14ac:dyDescent="0.25">
      <c r="A1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</row>
    <row r="15" spans="1:46" x14ac:dyDescent="0.25">
      <c r="A1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</row>
    <row r="16" spans="1:46" x14ac:dyDescent="0.25">
      <c r="A16" s="13" t="s">
        <v>64</v>
      </c>
      <c r="B16" s="13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</row>
    <row r="17" spans="1:46" x14ac:dyDescent="0.25">
      <c r="A17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</row>
    <row r="18" spans="1:46" x14ac:dyDescent="0.25">
      <c r="A18" t="s">
        <v>65</v>
      </c>
      <c r="B18" s="15">
        <f>+B4-B9</f>
        <v>-105040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x14ac:dyDescent="0.25">
      <c r="A19" t="s">
        <v>66</v>
      </c>
      <c r="B19" s="15">
        <f>+B4-SP!B14-B9</f>
        <v>-194040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</row>
    <row r="20" spans="1:46" x14ac:dyDescent="0.25">
      <c r="A20" t="s">
        <v>67</v>
      </c>
      <c r="B20" s="17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</row>
    <row r="21" spans="1:46" x14ac:dyDescent="0.25">
      <c r="A21" t="s">
        <v>68</v>
      </c>
      <c r="B21" s="17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</row>
    <row r="22" spans="1:46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</row>
    <row r="23" spans="1:46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</row>
    <row r="24" spans="1:46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</row>
    <row r="25" spans="1:46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</row>
    <row r="26" spans="1:46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</row>
    <row r="27" spans="1:46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</row>
    <row r="28" spans="1:46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</row>
    <row r="29" spans="1:46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</row>
    <row r="30" spans="1:46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</row>
    <row r="31" spans="1:46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</row>
    <row r="32" spans="1:46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</row>
    <row r="33" spans="2:46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</row>
    <row r="34" spans="2:46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</row>
    <row r="35" spans="2:46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</row>
    <row r="36" spans="2:46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</row>
    <row r="37" spans="2:46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</row>
    <row r="38" spans="2:46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</row>
    <row r="39" spans="2:46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</row>
    <row r="40" spans="2:46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</row>
    <row r="41" spans="2:46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</row>
    <row r="42" spans="2:46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spans="2:46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</row>
    <row r="44" spans="2:46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</row>
    <row r="45" spans="2:46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</row>
    <row r="46" spans="2:46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</row>
    <row r="47" spans="2:46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</row>
    <row r="48" spans="2:46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</row>
    <row r="49" spans="2:46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</vt:lpstr>
      <vt:lpstr>Indicatori Liquidità</vt:lpstr>
      <vt:lpstr>Sheet3</vt:lpstr>
    </vt:vector>
  </TitlesOfParts>
  <Company>Accenture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Imperiale, Gianluca</dc:creator>
  <cp:lastModifiedBy>Imperiale, Gianluca</cp:lastModifiedBy>
  <dcterms:created xsi:type="dcterms:W3CDTF">2013-07-04T10:19:46Z</dcterms:created>
  <dcterms:modified xsi:type="dcterms:W3CDTF">2013-07-04T12:29:05Z</dcterms:modified>
</cp:coreProperties>
</file>