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570" windowWidth="12015" windowHeight="3525" tabRatio="940" activeTab="7"/>
  </bookViews>
  <sheets>
    <sheet name="View" sheetId="16" r:id="rId1"/>
    <sheet name="app" sheetId="18" state="hidden" r:id="rId2"/>
    <sheet name="An Distinta Base" sheetId="15" r:id="rId3"/>
    <sheet name="Vendite" sheetId="14" r:id="rId4"/>
    <sheet name="Distinta Base" sheetId="17" r:id="rId5"/>
    <sheet name="magazzino" sheetId="19" r:id="rId6"/>
    <sheet name="Elaborati-&gt;" sheetId="20" r:id="rId7"/>
    <sheet name="E_Acquisti" sheetId="21" r:id="rId8"/>
    <sheet name="E_Magazzino" sheetId="24" r:id="rId9"/>
    <sheet name="E_Vendite" sheetId="25" r:id="rId10"/>
    <sheet name="L_Iva" sheetId="22" r:id="rId11"/>
    <sheet name="L_Banche" sheetId="23" r:id="rId12"/>
    <sheet name="SPm" sheetId="11" r:id="rId13"/>
    <sheet name="CEm" sheetId="12" r:id="rId14"/>
    <sheet name="Cash Flow" sheetId="13" r:id="rId15"/>
  </sheets>
  <calcPr calcId="145621"/>
</workbook>
</file>

<file path=xl/calcChain.xml><?xml version="1.0" encoding="utf-8"?>
<calcChain xmlns="http://schemas.openxmlformats.org/spreadsheetml/2006/main">
  <c r="I99" i="21" l="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99" i="21"/>
  <c r="C67" i="11" l="1"/>
  <c r="D67" i="11"/>
  <c r="D34" i="22"/>
  <c r="E34" i="22"/>
  <c r="F34" i="22" s="1"/>
  <c r="G34" i="22" s="1"/>
  <c r="H34" i="22" s="1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AK11" i="23"/>
  <c r="AL11" i="23"/>
  <c r="E11" i="23"/>
  <c r="C11" i="23"/>
  <c r="D4" i="23" l="1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AI4" i="23"/>
  <c r="AJ4" i="23"/>
  <c r="AK4" i="23"/>
  <c r="AL4" i="23"/>
  <c r="C4" i="23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B9" i="11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AK4" i="12"/>
  <c r="B4" i="1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AI5" i="22"/>
  <c r="AJ5" i="22"/>
  <c r="AK5" i="22"/>
  <c r="AL5" i="22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AL123" i="25"/>
  <c r="AK123" i="25"/>
  <c r="AJ123" i="25"/>
  <c r="AI123" i="25"/>
  <c r="AH123" i="25"/>
  <c r="AG123" i="25"/>
  <c r="AF123" i="25"/>
  <c r="AE123" i="25"/>
  <c r="AD123" i="25"/>
  <c r="AC123" i="25"/>
  <c r="AB123" i="25"/>
  <c r="AA123" i="25"/>
  <c r="Z123" i="25"/>
  <c r="Y123" i="25"/>
  <c r="X123" i="25"/>
  <c r="W123" i="25"/>
  <c r="V123" i="25"/>
  <c r="U123" i="25"/>
  <c r="T123" i="25"/>
  <c r="S123" i="25"/>
  <c r="R123" i="25"/>
  <c r="Q123" i="25"/>
  <c r="P123" i="25"/>
  <c r="O123" i="25"/>
  <c r="N123" i="25"/>
  <c r="M123" i="25"/>
  <c r="L123" i="25"/>
  <c r="K123" i="25"/>
  <c r="J123" i="25"/>
  <c r="I123" i="25"/>
  <c r="H123" i="25"/>
  <c r="G123" i="25"/>
  <c r="F123" i="25"/>
  <c r="E123" i="25"/>
  <c r="D123" i="25"/>
  <c r="C123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AL98" i="25"/>
  <c r="AK98" i="25"/>
  <c r="AJ98" i="25"/>
  <c r="AI98" i="25"/>
  <c r="AH98" i="25"/>
  <c r="AG98" i="25"/>
  <c r="AF98" i="25"/>
  <c r="AE98" i="25"/>
  <c r="AD98" i="25"/>
  <c r="AC98" i="25"/>
  <c r="AB98" i="25"/>
  <c r="AA98" i="25"/>
  <c r="Z98" i="25"/>
  <c r="Y98" i="25"/>
  <c r="X98" i="25"/>
  <c r="W98" i="25"/>
  <c r="V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C98" i="25"/>
  <c r="C98" i="21"/>
  <c r="D98" i="21"/>
  <c r="E98" i="21"/>
  <c r="F98" i="21"/>
  <c r="G98" i="21"/>
  <c r="H98" i="21"/>
  <c r="I98" i="21"/>
  <c r="J98" i="21"/>
  <c r="K98" i="21"/>
  <c r="L98" i="21"/>
  <c r="M98" i="21"/>
  <c r="N98" i="21"/>
  <c r="O98" i="21"/>
  <c r="P98" i="21"/>
  <c r="Q98" i="21"/>
  <c r="R98" i="21"/>
  <c r="S98" i="21"/>
  <c r="T98" i="21"/>
  <c r="U98" i="21"/>
  <c r="V98" i="21"/>
  <c r="W98" i="21"/>
  <c r="X98" i="21"/>
  <c r="Y98" i="21"/>
  <c r="Z98" i="21"/>
  <c r="AA98" i="21"/>
  <c r="AB98" i="21"/>
  <c r="AC98" i="21"/>
  <c r="AD98" i="21"/>
  <c r="AE98" i="21"/>
  <c r="AF98" i="21"/>
  <c r="AG98" i="21"/>
  <c r="AH98" i="21"/>
  <c r="AI98" i="21"/>
  <c r="AJ98" i="21"/>
  <c r="AK98" i="21"/>
  <c r="AL98" i="21"/>
  <c r="C99" i="21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Z120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AL73" i="25"/>
  <c r="AK73" i="25"/>
  <c r="AJ73" i="25"/>
  <c r="AI73" i="25"/>
  <c r="AH73" i="25"/>
  <c r="AG73" i="25"/>
  <c r="AF73" i="25"/>
  <c r="AE73" i="25"/>
  <c r="AD73" i="25"/>
  <c r="AC73" i="25"/>
  <c r="AB73" i="25"/>
  <c r="AA73" i="25"/>
  <c r="Z73" i="25"/>
  <c r="Y73" i="25"/>
  <c r="X73" i="25"/>
  <c r="W73" i="25"/>
  <c r="V73" i="25"/>
  <c r="U73" i="25"/>
  <c r="T73" i="25"/>
  <c r="S73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F73" i="25"/>
  <c r="E73" i="25"/>
  <c r="D73" i="25"/>
  <c r="C73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AL48" i="25"/>
  <c r="AK48" i="25"/>
  <c r="AJ48" i="25"/>
  <c r="AI48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C48" i="25"/>
  <c r="C28" i="25"/>
  <c r="D28" i="25" s="1"/>
  <c r="E28" i="25" s="1"/>
  <c r="C29" i="25"/>
  <c r="D29" i="25" s="1"/>
  <c r="D51" i="25" s="1"/>
  <c r="C30" i="25"/>
  <c r="C52" i="25" s="1"/>
  <c r="C31" i="25"/>
  <c r="C32" i="25"/>
  <c r="C54" i="25" s="1"/>
  <c r="C79" i="25" s="1"/>
  <c r="D32" i="25"/>
  <c r="C33" i="25"/>
  <c r="C34" i="25"/>
  <c r="C56" i="25" s="1"/>
  <c r="C35" i="25"/>
  <c r="C36" i="25"/>
  <c r="C58" i="25" s="1"/>
  <c r="C37" i="25"/>
  <c r="C59" i="25" s="1"/>
  <c r="C38" i="25"/>
  <c r="D38" i="25" s="1"/>
  <c r="C39" i="25"/>
  <c r="C61" i="25" s="1"/>
  <c r="C86" i="25" s="1"/>
  <c r="C40" i="25"/>
  <c r="C62" i="25" s="1"/>
  <c r="C41" i="25"/>
  <c r="C63" i="25" s="1"/>
  <c r="C42" i="25"/>
  <c r="C64" i="25" s="1"/>
  <c r="C43" i="25"/>
  <c r="D43" i="25" s="1"/>
  <c r="D65" i="25" s="1"/>
  <c r="C44" i="25"/>
  <c r="C66" i="25" s="1"/>
  <c r="C45" i="25"/>
  <c r="C67" i="25" s="1"/>
  <c r="C46" i="25"/>
  <c r="C68" i="25" s="1"/>
  <c r="D27" i="21"/>
  <c r="C27" i="25"/>
  <c r="C49" i="25" s="1"/>
  <c r="C74" i="25" s="1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27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AI26" i="25"/>
  <c r="AJ26" i="25"/>
  <c r="AK26" i="25"/>
  <c r="AL26" i="25"/>
  <c r="C26" i="25"/>
  <c r="E3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AK3" i="25"/>
  <c r="AL3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C4" i="25"/>
  <c r="D4" i="25"/>
  <c r="C5" i="25"/>
  <c r="D5" i="25"/>
  <c r="C6" i="25"/>
  <c r="D6" i="25"/>
  <c r="C7" i="25"/>
  <c r="D7" i="25"/>
  <c r="C8" i="25"/>
  <c r="D8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D3" i="25"/>
  <c r="C3" i="25"/>
  <c r="B22" i="25"/>
  <c r="B20" i="25"/>
  <c r="B21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3" i="25"/>
  <c r="AL2" i="25"/>
  <c r="AK2" i="25"/>
  <c r="AJ2" i="25"/>
  <c r="AI2" i="25"/>
  <c r="AH2" i="25"/>
  <c r="AG2" i="25"/>
  <c r="AF2" i="25"/>
  <c r="AE2" i="25"/>
  <c r="AD2" i="25"/>
  <c r="AC2" i="25"/>
  <c r="AB2" i="25"/>
  <c r="AA2" i="25"/>
  <c r="Z2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L30" i="15"/>
  <c r="J30" i="15"/>
  <c r="D45" i="25" l="1"/>
  <c r="D67" i="25" s="1"/>
  <c r="D41" i="25"/>
  <c r="D63" i="25" s="1"/>
  <c r="D39" i="25"/>
  <c r="D61" i="25" s="1"/>
  <c r="D86" i="25" s="1"/>
  <c r="D46" i="25"/>
  <c r="D68" i="25" s="1"/>
  <c r="D42" i="25"/>
  <c r="D64" i="25" s="1"/>
  <c r="E41" i="25"/>
  <c r="E63" i="25" s="1"/>
  <c r="E88" i="25" s="1"/>
  <c r="C60" i="25"/>
  <c r="D44" i="25"/>
  <c r="E44" i="25" s="1"/>
  <c r="C65" i="25"/>
  <c r="C90" i="25" s="1"/>
  <c r="D40" i="25"/>
  <c r="E40" i="25" s="1"/>
  <c r="D37" i="25"/>
  <c r="D36" i="25"/>
  <c r="E36" i="25" s="1"/>
  <c r="D34" i="25"/>
  <c r="D30" i="25"/>
  <c r="D52" i="25" s="1"/>
  <c r="C51" i="25"/>
  <c r="C76" i="25" s="1"/>
  <c r="D50" i="25"/>
  <c r="D75" i="25" s="1"/>
  <c r="C99" i="25"/>
  <c r="C124" i="25" s="1"/>
  <c r="D27" i="25"/>
  <c r="E27" i="25" s="1"/>
  <c r="E46" i="25"/>
  <c r="C93" i="25"/>
  <c r="C92" i="25"/>
  <c r="C117" i="25" s="1"/>
  <c r="D92" i="25"/>
  <c r="C91" i="25"/>
  <c r="C116" i="25"/>
  <c r="C141" i="25" s="1"/>
  <c r="D90" i="25"/>
  <c r="E43" i="25"/>
  <c r="E42" i="25"/>
  <c r="C89" i="25"/>
  <c r="C88" i="25"/>
  <c r="C113" i="25" s="1"/>
  <c r="D88" i="25"/>
  <c r="C87" i="25"/>
  <c r="C112" i="25"/>
  <c r="C111" i="25"/>
  <c r="C136" i="25" s="1"/>
  <c r="E39" i="25"/>
  <c r="C85" i="25"/>
  <c r="E38" i="25"/>
  <c r="D60" i="25"/>
  <c r="C84" i="25"/>
  <c r="C83" i="25"/>
  <c r="C108" i="25" s="1"/>
  <c r="C133" i="25" s="1"/>
  <c r="D35" i="25"/>
  <c r="C57" i="25"/>
  <c r="C81" i="25"/>
  <c r="C55" i="25"/>
  <c r="D33" i="25"/>
  <c r="C104" i="25"/>
  <c r="C129" i="25" s="1"/>
  <c r="E32" i="25"/>
  <c r="D54" i="25"/>
  <c r="C53" i="25"/>
  <c r="D31" i="25"/>
  <c r="C77" i="25"/>
  <c r="D76" i="25"/>
  <c r="E29" i="25"/>
  <c r="F28" i="25"/>
  <c r="E50" i="25"/>
  <c r="C50" i="25"/>
  <c r="F27" i="25"/>
  <c r="E49" i="25"/>
  <c r="AC25" i="24"/>
  <c r="AG25" i="24"/>
  <c r="AK25" i="24"/>
  <c r="B21" i="24"/>
  <c r="B44" i="24" s="1"/>
  <c r="B7" i="24"/>
  <c r="B30" i="24" s="1"/>
  <c r="B10" i="24"/>
  <c r="B33" i="24" s="1"/>
  <c r="B15" i="24"/>
  <c r="B38" i="24" s="1"/>
  <c r="B18" i="24"/>
  <c r="B41" i="24" s="1"/>
  <c r="B4" i="21"/>
  <c r="B4" i="24" s="1"/>
  <c r="B27" i="24" s="1"/>
  <c r="B5" i="21"/>
  <c r="B5" i="24" s="1"/>
  <c r="B28" i="24" s="1"/>
  <c r="B6" i="21"/>
  <c r="B6" i="24" s="1"/>
  <c r="B29" i="24" s="1"/>
  <c r="B7" i="21"/>
  <c r="B8" i="21"/>
  <c r="B8" i="24" s="1"/>
  <c r="B31" i="24" s="1"/>
  <c r="B9" i="21"/>
  <c r="B9" i="24" s="1"/>
  <c r="B32" i="24" s="1"/>
  <c r="B10" i="21"/>
  <c r="B11" i="21"/>
  <c r="B11" i="24" s="1"/>
  <c r="B34" i="24" s="1"/>
  <c r="B12" i="21"/>
  <c r="B12" i="24" s="1"/>
  <c r="B35" i="24" s="1"/>
  <c r="B13" i="21"/>
  <c r="B13" i="24" s="1"/>
  <c r="B36" i="24" s="1"/>
  <c r="B14" i="21"/>
  <c r="B14" i="24" s="1"/>
  <c r="B37" i="24" s="1"/>
  <c r="B15" i="21"/>
  <c r="B16" i="21"/>
  <c r="B16" i="24" s="1"/>
  <c r="B39" i="24" s="1"/>
  <c r="B17" i="21"/>
  <c r="B17" i="24" s="1"/>
  <c r="B40" i="24" s="1"/>
  <c r="B18" i="21"/>
  <c r="B19" i="21"/>
  <c r="B19" i="24" s="1"/>
  <c r="B42" i="24" s="1"/>
  <c r="B20" i="21"/>
  <c r="B20" i="24" s="1"/>
  <c r="B43" i="24" s="1"/>
  <c r="B21" i="21"/>
  <c r="B22" i="21"/>
  <c r="B22" i="24" s="1"/>
  <c r="B45" i="24" s="1"/>
  <c r="B3" i="21"/>
  <c r="B3" i="24" s="1"/>
  <c r="B26" i="24" s="1"/>
  <c r="AK2" i="24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D2" i="24"/>
  <c r="AD25" i="24" s="1"/>
  <c r="AE2" i="24"/>
  <c r="AE25" i="24" s="1"/>
  <c r="AF2" i="24"/>
  <c r="AF25" i="24" s="1"/>
  <c r="AG2" i="24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D3" i="23"/>
  <c r="C3" i="23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E45" i="25" l="1"/>
  <c r="E67" i="25" s="1"/>
  <c r="E92" i="25" s="1"/>
  <c r="E113" i="25"/>
  <c r="F41" i="25"/>
  <c r="F63" i="25" s="1"/>
  <c r="E30" i="25"/>
  <c r="C115" i="25"/>
  <c r="C140" i="25" s="1"/>
  <c r="D115" i="25"/>
  <c r="G41" i="25"/>
  <c r="D62" i="25"/>
  <c r="D87" i="25" s="1"/>
  <c r="D58" i="25"/>
  <c r="D49" i="25"/>
  <c r="D117" i="25"/>
  <c r="D142" i="25" s="1"/>
  <c r="D66" i="25"/>
  <c r="E66" i="25"/>
  <c r="E91" i="25" s="1"/>
  <c r="F44" i="25"/>
  <c r="D113" i="25"/>
  <c r="E138" i="25" s="1"/>
  <c r="C137" i="25"/>
  <c r="E37" i="25"/>
  <c r="D59" i="25"/>
  <c r="D84" i="25" s="1"/>
  <c r="F36" i="25"/>
  <c r="E58" i="25"/>
  <c r="E83" i="25" s="1"/>
  <c r="D56" i="25"/>
  <c r="D81" i="25" s="1"/>
  <c r="E34" i="25"/>
  <c r="C118" i="25"/>
  <c r="C143" i="25" s="1"/>
  <c r="E68" i="25"/>
  <c r="F46" i="25"/>
  <c r="D93" i="25"/>
  <c r="D118" i="25" s="1"/>
  <c r="C142" i="25"/>
  <c r="D91" i="25"/>
  <c r="D116" i="25" s="1"/>
  <c r="E65" i="25"/>
  <c r="F43" i="25"/>
  <c r="E64" i="25"/>
  <c r="F42" i="25"/>
  <c r="C114" i="25"/>
  <c r="C139" i="25" s="1"/>
  <c r="D89" i="25"/>
  <c r="C138" i="25"/>
  <c r="F88" i="25"/>
  <c r="F113" i="25" s="1"/>
  <c r="F138" i="25" s="1"/>
  <c r="H41" i="25"/>
  <c r="G63" i="25"/>
  <c r="E62" i="25"/>
  <c r="F40" i="25"/>
  <c r="F39" i="25"/>
  <c r="E61" i="25"/>
  <c r="D111" i="25"/>
  <c r="D136" i="25" s="1"/>
  <c r="D85" i="25"/>
  <c r="D110" i="25" s="1"/>
  <c r="C110" i="25"/>
  <c r="C135" i="25" s="1"/>
  <c r="E60" i="25"/>
  <c r="F38" i="25"/>
  <c r="C109" i="25"/>
  <c r="D83" i="25"/>
  <c r="D108" i="25" s="1"/>
  <c r="C82" i="25"/>
  <c r="C107" i="25" s="1"/>
  <c r="D57" i="25"/>
  <c r="E35" i="25"/>
  <c r="C106" i="25"/>
  <c r="D55" i="25"/>
  <c r="E33" i="25"/>
  <c r="C80" i="25"/>
  <c r="C105" i="25" s="1"/>
  <c r="C130" i="25" s="1"/>
  <c r="F32" i="25"/>
  <c r="E54" i="25"/>
  <c r="D79" i="25"/>
  <c r="D104" i="25" s="1"/>
  <c r="E31" i="25"/>
  <c r="D53" i="25"/>
  <c r="C78" i="25"/>
  <c r="C103" i="25" s="1"/>
  <c r="C128" i="25" s="1"/>
  <c r="C102" i="25"/>
  <c r="C127" i="25" s="1"/>
  <c r="F30" i="25"/>
  <c r="E52" i="25"/>
  <c r="D77" i="25"/>
  <c r="D102" i="25" s="1"/>
  <c r="F29" i="25"/>
  <c r="E51" i="25"/>
  <c r="D101" i="25"/>
  <c r="C101" i="25"/>
  <c r="C126" i="25" s="1"/>
  <c r="C75" i="25"/>
  <c r="C100" i="25" s="1"/>
  <c r="C70" i="25"/>
  <c r="E75" i="25"/>
  <c r="E100" i="25" s="1"/>
  <c r="F50" i="25"/>
  <c r="G28" i="25"/>
  <c r="F49" i="25"/>
  <c r="G27" i="25"/>
  <c r="D74" i="25"/>
  <c r="E74" i="25"/>
  <c r="E3" i="23"/>
  <c r="F45" i="25" l="1"/>
  <c r="G45" i="25" s="1"/>
  <c r="D140" i="25"/>
  <c r="D112" i="25"/>
  <c r="D137" i="25" s="1"/>
  <c r="D100" i="25"/>
  <c r="E125" i="25" s="1"/>
  <c r="E99" i="25"/>
  <c r="D106" i="25"/>
  <c r="D131" i="25" s="1"/>
  <c r="E117" i="25"/>
  <c r="E142" i="25" s="1"/>
  <c r="F67" i="25"/>
  <c r="F92" i="25" s="1"/>
  <c r="F66" i="25"/>
  <c r="F91" i="25" s="1"/>
  <c r="G44" i="25"/>
  <c r="D114" i="25"/>
  <c r="D139" i="25" s="1"/>
  <c r="D138" i="25"/>
  <c r="D135" i="25"/>
  <c r="D109" i="25"/>
  <c r="E59" i="25"/>
  <c r="F37" i="25"/>
  <c r="G36" i="25"/>
  <c r="F58" i="25"/>
  <c r="F83" i="25" s="1"/>
  <c r="F108" i="25" s="1"/>
  <c r="F34" i="25"/>
  <c r="E56" i="25"/>
  <c r="E81" i="25" s="1"/>
  <c r="E106" i="25" s="1"/>
  <c r="E93" i="25"/>
  <c r="E118" i="25" s="1"/>
  <c r="E143" i="25" s="1"/>
  <c r="D143" i="25"/>
  <c r="F68" i="25"/>
  <c r="G46" i="25"/>
  <c r="E116" i="25"/>
  <c r="D141" i="25"/>
  <c r="G43" i="25"/>
  <c r="F65" i="25"/>
  <c r="E90" i="25"/>
  <c r="E115" i="25" s="1"/>
  <c r="G42" i="25"/>
  <c r="F64" i="25"/>
  <c r="E89" i="25"/>
  <c r="E114" i="25" s="1"/>
  <c r="G88" i="25"/>
  <c r="G113" i="25" s="1"/>
  <c r="G138" i="25" s="1"/>
  <c r="I41" i="25"/>
  <c r="H63" i="25"/>
  <c r="G40" i="25"/>
  <c r="F62" i="25"/>
  <c r="E87" i="25"/>
  <c r="E112" i="25" s="1"/>
  <c r="E86" i="25"/>
  <c r="E111" i="25" s="1"/>
  <c r="G39" i="25"/>
  <c r="F61" i="25"/>
  <c r="G38" i="25"/>
  <c r="F60" i="25"/>
  <c r="E85" i="25"/>
  <c r="E110" i="25" s="1"/>
  <c r="C134" i="25"/>
  <c r="E108" i="25"/>
  <c r="E133" i="25" s="1"/>
  <c r="D133" i="25"/>
  <c r="C95" i="25"/>
  <c r="C5" i="22" s="1"/>
  <c r="C4" i="22" s="1"/>
  <c r="F35" i="25"/>
  <c r="E57" i="25"/>
  <c r="C132" i="25"/>
  <c r="D82" i="25"/>
  <c r="D107" i="25" s="1"/>
  <c r="C131" i="25"/>
  <c r="F33" i="25"/>
  <c r="E55" i="25"/>
  <c r="D80" i="25"/>
  <c r="D105" i="25" s="1"/>
  <c r="D129" i="25"/>
  <c r="E79" i="25"/>
  <c r="E104" i="25" s="1"/>
  <c r="G32" i="25"/>
  <c r="F54" i="25"/>
  <c r="D78" i="25"/>
  <c r="D103" i="25" s="1"/>
  <c r="D70" i="25"/>
  <c r="F31" i="25"/>
  <c r="E53" i="25"/>
  <c r="G30" i="25"/>
  <c r="F52" i="25"/>
  <c r="D127" i="25"/>
  <c r="E77" i="25"/>
  <c r="E102" i="25" s="1"/>
  <c r="G29" i="25"/>
  <c r="F51" i="25"/>
  <c r="C120" i="25"/>
  <c r="E76" i="25"/>
  <c r="D126" i="25"/>
  <c r="F75" i="25"/>
  <c r="F100" i="25"/>
  <c r="F125" i="25" s="1"/>
  <c r="C125" i="25"/>
  <c r="H28" i="25"/>
  <c r="G50" i="25"/>
  <c r="F74" i="25"/>
  <c r="F99" i="25"/>
  <c r="D99" i="25"/>
  <c r="E124" i="25" s="1"/>
  <c r="H27" i="25"/>
  <c r="G49" i="25"/>
  <c r="G3" i="23"/>
  <c r="H3" i="23"/>
  <c r="F116" i="25" l="1"/>
  <c r="E131" i="25"/>
  <c r="D125" i="25"/>
  <c r="H45" i="25"/>
  <c r="G67" i="25"/>
  <c r="F117" i="25"/>
  <c r="F142" i="25"/>
  <c r="G66" i="25"/>
  <c r="H44" i="25"/>
  <c r="F141" i="25"/>
  <c r="E137" i="25"/>
  <c r="E136" i="25"/>
  <c r="E84" i="25"/>
  <c r="E109" i="25" s="1"/>
  <c r="G37" i="25"/>
  <c r="F59" i="25"/>
  <c r="F84" i="25" s="1"/>
  <c r="D134" i="25"/>
  <c r="H36" i="25"/>
  <c r="G58" i="25"/>
  <c r="C145" i="25"/>
  <c r="G34" i="25"/>
  <c r="F56" i="25"/>
  <c r="F81" i="25" s="1"/>
  <c r="F106" i="25" s="1"/>
  <c r="F131" i="25" s="1"/>
  <c r="D130" i="25"/>
  <c r="D95" i="25"/>
  <c r="G68" i="25"/>
  <c r="H46" i="25"/>
  <c r="F93" i="25"/>
  <c r="F118" i="25" s="1"/>
  <c r="E141" i="25"/>
  <c r="H43" i="25"/>
  <c r="G65" i="25"/>
  <c r="E140" i="25"/>
  <c r="F90" i="25"/>
  <c r="F115" i="25" s="1"/>
  <c r="G64" i="25"/>
  <c r="H42" i="25"/>
  <c r="E139" i="25"/>
  <c r="F89" i="25"/>
  <c r="F114" i="25" s="1"/>
  <c r="J41" i="25"/>
  <c r="I63" i="25"/>
  <c r="H88" i="25"/>
  <c r="H113" i="25" s="1"/>
  <c r="F87" i="25"/>
  <c r="F112" i="25" s="1"/>
  <c r="G62" i="25"/>
  <c r="H40" i="25"/>
  <c r="F86" i="25"/>
  <c r="F111" i="25"/>
  <c r="H39" i="25"/>
  <c r="G61" i="25"/>
  <c r="F85" i="25"/>
  <c r="F110" i="25" s="1"/>
  <c r="E135" i="25"/>
  <c r="H38" i="25"/>
  <c r="G60" i="25"/>
  <c r="F133" i="25"/>
  <c r="E82" i="25"/>
  <c r="E107" i="25" s="1"/>
  <c r="G35" i="25"/>
  <c r="F57" i="25"/>
  <c r="E70" i="25"/>
  <c r="D132" i="25"/>
  <c r="E80" i="25"/>
  <c r="E105" i="25" s="1"/>
  <c r="F55" i="25"/>
  <c r="G33" i="25"/>
  <c r="F79" i="25"/>
  <c r="E129" i="25"/>
  <c r="H32" i="25"/>
  <c r="G54" i="25"/>
  <c r="F104" i="25"/>
  <c r="F129" i="25" s="1"/>
  <c r="E78" i="25"/>
  <c r="E103" i="25" s="1"/>
  <c r="D128" i="25"/>
  <c r="G31" i="25"/>
  <c r="F53" i="25"/>
  <c r="F77" i="25"/>
  <c r="E127" i="25"/>
  <c r="G52" i="25"/>
  <c r="H30" i="25"/>
  <c r="F102" i="25"/>
  <c r="F127" i="25" s="1"/>
  <c r="E101" i="25"/>
  <c r="E126" i="25" s="1"/>
  <c r="H29" i="25"/>
  <c r="G51" i="25"/>
  <c r="F76" i="25"/>
  <c r="F101" i="25" s="1"/>
  <c r="G75" i="25"/>
  <c r="G100" i="25" s="1"/>
  <c r="I28" i="25"/>
  <c r="H50" i="25"/>
  <c r="H49" i="25"/>
  <c r="I27" i="25"/>
  <c r="D120" i="25"/>
  <c r="D124" i="25"/>
  <c r="F124" i="25"/>
  <c r="G74" i="25"/>
  <c r="F3" i="23"/>
  <c r="F109" i="25" l="1"/>
  <c r="F134" i="25" s="1"/>
  <c r="H138" i="25"/>
  <c r="F126" i="25"/>
  <c r="G92" i="25"/>
  <c r="G117" i="25" s="1"/>
  <c r="G142" i="25" s="1"/>
  <c r="I45" i="25"/>
  <c r="H67" i="25"/>
  <c r="H92" i="25" s="1"/>
  <c r="I44" i="25"/>
  <c r="H66" i="25"/>
  <c r="G91" i="25"/>
  <c r="G116" i="25" s="1"/>
  <c r="F139" i="25"/>
  <c r="F137" i="25"/>
  <c r="F136" i="25"/>
  <c r="H37" i="25"/>
  <c r="G59" i="25"/>
  <c r="E134" i="25"/>
  <c r="G83" i="25"/>
  <c r="G108" i="25" s="1"/>
  <c r="G133" i="25" s="1"/>
  <c r="I36" i="25"/>
  <c r="H58" i="25"/>
  <c r="H34" i="25"/>
  <c r="G56" i="25"/>
  <c r="E130" i="25"/>
  <c r="G125" i="25"/>
  <c r="F143" i="25"/>
  <c r="I46" i="25"/>
  <c r="H68" i="25"/>
  <c r="G93" i="25"/>
  <c r="G118" i="25" s="1"/>
  <c r="G143" i="25" s="1"/>
  <c r="G90" i="25"/>
  <c r="G115" i="25" s="1"/>
  <c r="F140" i="25"/>
  <c r="I43" i="25"/>
  <c r="H65" i="25"/>
  <c r="G89" i="25"/>
  <c r="G114" i="25" s="1"/>
  <c r="G139" i="25" s="1"/>
  <c r="I42" i="25"/>
  <c r="H64" i="25"/>
  <c r="I88" i="25"/>
  <c r="I113" i="25" s="1"/>
  <c r="I138" i="25" s="1"/>
  <c r="K41" i="25"/>
  <c r="J63" i="25"/>
  <c r="I40" i="25"/>
  <c r="H62" i="25"/>
  <c r="G87" i="25"/>
  <c r="G112" i="25" s="1"/>
  <c r="G86" i="25"/>
  <c r="G111" i="25" s="1"/>
  <c r="I39" i="25"/>
  <c r="H61" i="25"/>
  <c r="I38" i="25"/>
  <c r="H60" i="25"/>
  <c r="F135" i="25"/>
  <c r="G85" i="25"/>
  <c r="G110" i="25" s="1"/>
  <c r="G135" i="25" s="1"/>
  <c r="H35" i="25"/>
  <c r="G57" i="25"/>
  <c r="D145" i="25"/>
  <c r="F82" i="25"/>
  <c r="F107" i="25" s="1"/>
  <c r="F132" i="25" s="1"/>
  <c r="E132" i="25"/>
  <c r="F80" i="25"/>
  <c r="F70" i="25"/>
  <c r="H33" i="25"/>
  <c r="G55" i="25"/>
  <c r="G79" i="25"/>
  <c r="G104" i="25" s="1"/>
  <c r="I32" i="25"/>
  <c r="H54" i="25"/>
  <c r="E95" i="25"/>
  <c r="F78" i="25"/>
  <c r="E120" i="25"/>
  <c r="H31" i="25"/>
  <c r="G53" i="25"/>
  <c r="E128" i="25"/>
  <c r="H52" i="25"/>
  <c r="I30" i="25"/>
  <c r="G77" i="25"/>
  <c r="G102" i="25" s="1"/>
  <c r="G127" i="25" s="1"/>
  <c r="G76" i="25"/>
  <c r="G101" i="25" s="1"/>
  <c r="I29" i="25"/>
  <c r="H51" i="25"/>
  <c r="H75" i="25"/>
  <c r="H100" i="25" s="1"/>
  <c r="H125" i="25" s="1"/>
  <c r="J28" i="25"/>
  <c r="I50" i="25"/>
  <c r="H74" i="25"/>
  <c r="G99" i="25"/>
  <c r="G124" i="25" s="1"/>
  <c r="J27" i="25"/>
  <c r="I49" i="25"/>
  <c r="I3" i="23"/>
  <c r="G141" i="25" l="1"/>
  <c r="G136" i="25"/>
  <c r="E145" i="25"/>
  <c r="H117" i="25"/>
  <c r="H142" i="25" s="1"/>
  <c r="I67" i="25"/>
  <c r="J45" i="25"/>
  <c r="H91" i="25"/>
  <c r="H116" i="25" s="1"/>
  <c r="H141" i="25"/>
  <c r="I66" i="25"/>
  <c r="I91" i="25" s="1"/>
  <c r="J44" i="25"/>
  <c r="G137" i="25"/>
  <c r="G84" i="25"/>
  <c r="G109" i="25" s="1"/>
  <c r="H59" i="25"/>
  <c r="I37" i="25"/>
  <c r="H83" i="25"/>
  <c r="J36" i="25"/>
  <c r="I58" i="25"/>
  <c r="I83" i="25" s="1"/>
  <c r="G81" i="25"/>
  <c r="G106" i="25" s="1"/>
  <c r="I34" i="25"/>
  <c r="H56" i="25"/>
  <c r="H81" i="25" s="1"/>
  <c r="J46" i="25"/>
  <c r="I68" i="25"/>
  <c r="H93" i="25"/>
  <c r="H118" i="25" s="1"/>
  <c r="H90" i="25"/>
  <c r="H115" i="25" s="1"/>
  <c r="G140" i="25"/>
  <c r="J43" i="25"/>
  <c r="I65" i="25"/>
  <c r="J42" i="25"/>
  <c r="I64" i="25"/>
  <c r="H89" i="25"/>
  <c r="H114" i="25" s="1"/>
  <c r="J88" i="25"/>
  <c r="J113" i="25" s="1"/>
  <c r="L41" i="25"/>
  <c r="K63" i="25"/>
  <c r="H87" i="25"/>
  <c r="J40" i="25"/>
  <c r="I62" i="25"/>
  <c r="H86" i="25"/>
  <c r="H111" i="25" s="1"/>
  <c r="J39" i="25"/>
  <c r="I61" i="25"/>
  <c r="H85" i="25"/>
  <c r="H110" i="25" s="1"/>
  <c r="J38" i="25"/>
  <c r="I60" i="25"/>
  <c r="G82" i="25"/>
  <c r="G107" i="25" s="1"/>
  <c r="H57" i="25"/>
  <c r="I35" i="25"/>
  <c r="F105" i="25"/>
  <c r="F130" i="25" s="1"/>
  <c r="G80" i="25"/>
  <c r="G105" i="25" s="1"/>
  <c r="I33" i="25"/>
  <c r="H55" i="25"/>
  <c r="J32" i="25"/>
  <c r="I54" i="25"/>
  <c r="G129" i="25"/>
  <c r="H79" i="25"/>
  <c r="H104" i="25" s="1"/>
  <c r="F103" i="25"/>
  <c r="G78" i="25"/>
  <c r="G70" i="25"/>
  <c r="F95" i="25"/>
  <c r="I31" i="25"/>
  <c r="H53" i="25"/>
  <c r="J30" i="25"/>
  <c r="I52" i="25"/>
  <c r="H77" i="25"/>
  <c r="H102" i="25" s="1"/>
  <c r="H76" i="25"/>
  <c r="H101" i="25" s="1"/>
  <c r="H126" i="25"/>
  <c r="J29" i="25"/>
  <c r="I51" i="25"/>
  <c r="G126" i="25"/>
  <c r="I75" i="25"/>
  <c r="K28" i="25"/>
  <c r="J50" i="25"/>
  <c r="I74" i="25"/>
  <c r="K27" i="25"/>
  <c r="J49" i="25"/>
  <c r="I99" i="25"/>
  <c r="H99" i="25"/>
  <c r="H124" i="25" s="1"/>
  <c r="J3" i="23"/>
  <c r="I116" i="25" l="1"/>
  <c r="I141" i="25" s="1"/>
  <c r="H106" i="25"/>
  <c r="H131" i="25" s="1"/>
  <c r="G130" i="25"/>
  <c r="I124" i="25"/>
  <c r="J67" i="25"/>
  <c r="K45" i="25"/>
  <c r="I92" i="25"/>
  <c r="I117" i="25" s="1"/>
  <c r="K44" i="25"/>
  <c r="J66" i="25"/>
  <c r="H140" i="25"/>
  <c r="J37" i="25"/>
  <c r="I59" i="25"/>
  <c r="I84" i="25" s="1"/>
  <c r="H84" i="25"/>
  <c r="H109" i="25" s="1"/>
  <c r="H134" i="25" s="1"/>
  <c r="G134" i="25"/>
  <c r="I108" i="25"/>
  <c r="J58" i="25"/>
  <c r="K36" i="25"/>
  <c r="H108" i="25"/>
  <c r="G131" i="25"/>
  <c r="J34" i="25"/>
  <c r="I56" i="25"/>
  <c r="F120" i="25"/>
  <c r="F128" i="25"/>
  <c r="F145" i="25" s="1"/>
  <c r="I93" i="25"/>
  <c r="I118" i="25" s="1"/>
  <c r="H143" i="25"/>
  <c r="K46" i="25"/>
  <c r="J68" i="25"/>
  <c r="I90" i="25"/>
  <c r="I115" i="25" s="1"/>
  <c r="K43" i="25"/>
  <c r="J65" i="25"/>
  <c r="K42" i="25"/>
  <c r="J64" i="25"/>
  <c r="H139" i="25"/>
  <c r="I89" i="25"/>
  <c r="I114" i="25" s="1"/>
  <c r="M41" i="25"/>
  <c r="L63" i="25"/>
  <c r="J138" i="25"/>
  <c r="K88" i="25"/>
  <c r="K113" i="25" s="1"/>
  <c r="I87" i="25"/>
  <c r="I112" i="25" s="1"/>
  <c r="K40" i="25"/>
  <c r="J62" i="25"/>
  <c r="H112" i="25"/>
  <c r="H137" i="25" s="1"/>
  <c r="H136" i="25"/>
  <c r="I86" i="25"/>
  <c r="I111" i="25" s="1"/>
  <c r="I136" i="25" s="1"/>
  <c r="K39" i="25"/>
  <c r="J61" i="25"/>
  <c r="H135" i="25"/>
  <c r="K38" i="25"/>
  <c r="J60" i="25"/>
  <c r="I85" i="25"/>
  <c r="I110" i="25" s="1"/>
  <c r="H82" i="25"/>
  <c r="H107" i="25" s="1"/>
  <c r="H132" i="25" s="1"/>
  <c r="G132" i="25"/>
  <c r="J35" i="25"/>
  <c r="I57" i="25"/>
  <c r="H80" i="25"/>
  <c r="J33" i="25"/>
  <c r="I55" i="25"/>
  <c r="G95" i="25"/>
  <c r="I79" i="25"/>
  <c r="I104" i="25" s="1"/>
  <c r="H129" i="25"/>
  <c r="J54" i="25"/>
  <c r="K32" i="25"/>
  <c r="J31" i="25"/>
  <c r="I53" i="25"/>
  <c r="H78" i="25"/>
  <c r="H103" i="25" s="1"/>
  <c r="H70" i="25"/>
  <c r="G103" i="25"/>
  <c r="H127" i="25"/>
  <c r="I77" i="25"/>
  <c r="K30" i="25"/>
  <c r="J52" i="25"/>
  <c r="I76" i="25"/>
  <c r="K29" i="25"/>
  <c r="J51" i="25"/>
  <c r="J75" i="25"/>
  <c r="J100" i="25" s="1"/>
  <c r="I100" i="25"/>
  <c r="I125" i="25" s="1"/>
  <c r="L28" i="25"/>
  <c r="K50" i="25"/>
  <c r="L27" i="25"/>
  <c r="K49" i="25"/>
  <c r="J74" i="25"/>
  <c r="K3" i="23"/>
  <c r="M3" i="23"/>
  <c r="I133" i="25" l="1"/>
  <c r="H133" i="25"/>
  <c r="I143" i="25"/>
  <c r="I142" i="25"/>
  <c r="K67" i="25"/>
  <c r="K92" i="25" s="1"/>
  <c r="L45" i="25"/>
  <c r="J92" i="25"/>
  <c r="J91" i="25"/>
  <c r="J116" i="25" s="1"/>
  <c r="J141" i="25" s="1"/>
  <c r="K66" i="25"/>
  <c r="L44" i="25"/>
  <c r="K138" i="25"/>
  <c r="I135" i="25"/>
  <c r="I109" i="25"/>
  <c r="I134" i="25" s="1"/>
  <c r="K37" i="25"/>
  <c r="J59" i="25"/>
  <c r="K58" i="25"/>
  <c r="K83" i="25" s="1"/>
  <c r="K108" i="25" s="1"/>
  <c r="L36" i="25"/>
  <c r="J83" i="25"/>
  <c r="J108" i="25" s="1"/>
  <c r="J133" i="25" s="1"/>
  <c r="H95" i="25"/>
  <c r="K34" i="25"/>
  <c r="J56" i="25"/>
  <c r="J81" i="25" s="1"/>
  <c r="I81" i="25"/>
  <c r="I106" i="25"/>
  <c r="I131" i="25" s="1"/>
  <c r="J93" i="25"/>
  <c r="J118" i="25" s="1"/>
  <c r="J143" i="25" s="1"/>
  <c r="L46" i="25"/>
  <c r="K68" i="25"/>
  <c r="L43" i="25"/>
  <c r="K65" i="25"/>
  <c r="I140" i="25"/>
  <c r="J90" i="25"/>
  <c r="L42" i="25"/>
  <c r="K64" i="25"/>
  <c r="J89" i="25"/>
  <c r="I139" i="25"/>
  <c r="L88" i="25"/>
  <c r="L113" i="25" s="1"/>
  <c r="N41" i="25"/>
  <c r="M63" i="25"/>
  <c r="J87" i="25"/>
  <c r="J112" i="25"/>
  <c r="J137" i="25" s="1"/>
  <c r="I137" i="25"/>
  <c r="L40" i="25"/>
  <c r="K62" i="25"/>
  <c r="J86" i="25"/>
  <c r="J111" i="25" s="1"/>
  <c r="L39" i="25"/>
  <c r="K61" i="25"/>
  <c r="J85" i="25"/>
  <c r="J110" i="25" s="1"/>
  <c r="J135" i="25" s="1"/>
  <c r="L38" i="25"/>
  <c r="K60" i="25"/>
  <c r="I82" i="25"/>
  <c r="I70" i="25"/>
  <c r="K35" i="25"/>
  <c r="J57" i="25"/>
  <c r="H105" i="25"/>
  <c r="H130" i="25" s="1"/>
  <c r="K33" i="25"/>
  <c r="J55" i="25"/>
  <c r="I80" i="25"/>
  <c r="L32" i="25"/>
  <c r="K54" i="25"/>
  <c r="I129" i="25"/>
  <c r="J79" i="25"/>
  <c r="G120" i="25"/>
  <c r="G128" i="25"/>
  <c r="G145" i="25" s="1"/>
  <c r="I78" i="25"/>
  <c r="I103" i="25" s="1"/>
  <c r="H128" i="25"/>
  <c r="K31" i="25"/>
  <c r="J53" i="25"/>
  <c r="L30" i="25"/>
  <c r="K52" i="25"/>
  <c r="I102" i="25"/>
  <c r="I127" i="25" s="1"/>
  <c r="J77" i="25"/>
  <c r="J102" i="25" s="1"/>
  <c r="L29" i="25"/>
  <c r="K51" i="25"/>
  <c r="I101" i="25"/>
  <c r="I126" i="25" s="1"/>
  <c r="J76" i="25"/>
  <c r="J101" i="25" s="1"/>
  <c r="K75" i="25"/>
  <c r="K100" i="25" s="1"/>
  <c r="J125" i="25"/>
  <c r="M28" i="25"/>
  <c r="L50" i="25"/>
  <c r="M27" i="25"/>
  <c r="L49" i="25"/>
  <c r="J99" i="25"/>
  <c r="J124" i="25" s="1"/>
  <c r="K74" i="25"/>
  <c r="L3" i="23"/>
  <c r="H120" i="25" l="1"/>
  <c r="K117" i="25"/>
  <c r="J117" i="25"/>
  <c r="J142" i="25" s="1"/>
  <c r="M45" i="25"/>
  <c r="L67" i="25"/>
  <c r="M44" i="25"/>
  <c r="L66" i="25"/>
  <c r="K91" i="25"/>
  <c r="K116" i="25" s="1"/>
  <c r="K141" i="25"/>
  <c r="L37" i="25"/>
  <c r="K59" i="25"/>
  <c r="K84" i="25" s="1"/>
  <c r="J84" i="25"/>
  <c r="J109" i="25" s="1"/>
  <c r="K133" i="25"/>
  <c r="M36" i="25"/>
  <c r="L58" i="25"/>
  <c r="L83" i="25" s="1"/>
  <c r="L108" i="25" s="1"/>
  <c r="L133" i="25" s="1"/>
  <c r="J106" i="25"/>
  <c r="J131" i="25" s="1"/>
  <c r="K56" i="25"/>
  <c r="K81" i="25" s="1"/>
  <c r="K106" i="25" s="1"/>
  <c r="L34" i="25"/>
  <c r="I128" i="25"/>
  <c r="J127" i="25"/>
  <c r="K125" i="25"/>
  <c r="M46" i="25"/>
  <c r="L68" i="25"/>
  <c r="K93" i="25"/>
  <c r="K118" i="25" s="1"/>
  <c r="K90" i="25"/>
  <c r="K115" i="25" s="1"/>
  <c r="J115" i="25"/>
  <c r="J140" i="25" s="1"/>
  <c r="M43" i="25"/>
  <c r="L65" i="25"/>
  <c r="K89" i="25"/>
  <c r="K114" i="25" s="1"/>
  <c r="J114" i="25"/>
  <c r="J139" i="25" s="1"/>
  <c r="M42" i="25"/>
  <c r="L64" i="25"/>
  <c r="M88" i="25"/>
  <c r="L138" i="25"/>
  <c r="O41" i="25"/>
  <c r="N63" i="25"/>
  <c r="K87" i="25"/>
  <c r="K112" i="25" s="1"/>
  <c r="K137" i="25" s="1"/>
  <c r="M40" i="25"/>
  <c r="L62" i="25"/>
  <c r="J136" i="25"/>
  <c r="M39" i="25"/>
  <c r="L61" i="25"/>
  <c r="K86" i="25"/>
  <c r="K111" i="25" s="1"/>
  <c r="K136" i="25" s="1"/>
  <c r="M38" i="25"/>
  <c r="L60" i="25"/>
  <c r="K85" i="25"/>
  <c r="K110" i="25" s="1"/>
  <c r="I107" i="25"/>
  <c r="I132" i="25" s="1"/>
  <c r="J82" i="25"/>
  <c r="J107" i="25" s="1"/>
  <c r="L35" i="25"/>
  <c r="K57" i="25"/>
  <c r="H145" i="25"/>
  <c r="I105" i="25"/>
  <c r="I130" i="25" s="1"/>
  <c r="J80" i="25"/>
  <c r="J105" i="25" s="1"/>
  <c r="J130" i="25" s="1"/>
  <c r="I95" i="25"/>
  <c r="L33" i="25"/>
  <c r="K55" i="25"/>
  <c r="J104" i="25"/>
  <c r="J129" i="25" s="1"/>
  <c r="K79" i="25"/>
  <c r="K104" i="25" s="1"/>
  <c r="M32" i="25"/>
  <c r="L54" i="25"/>
  <c r="J78" i="25"/>
  <c r="J70" i="25"/>
  <c r="L31" i="25"/>
  <c r="K53" i="25"/>
  <c r="J103" i="25"/>
  <c r="K77" i="25"/>
  <c r="K102" i="25" s="1"/>
  <c r="K127" i="25" s="1"/>
  <c r="M30" i="25"/>
  <c r="L52" i="25"/>
  <c r="K76" i="25"/>
  <c r="M29" i="25"/>
  <c r="L51" i="25"/>
  <c r="J126" i="25"/>
  <c r="N28" i="25"/>
  <c r="M50" i="25"/>
  <c r="L75" i="25"/>
  <c r="L100" i="25" s="1"/>
  <c r="N27" i="25"/>
  <c r="M49" i="25"/>
  <c r="K99" i="25"/>
  <c r="L74" i="25"/>
  <c r="L99" i="25" s="1"/>
  <c r="N3" i="23"/>
  <c r="I120" i="25" l="1"/>
  <c r="K143" i="25"/>
  <c r="K140" i="25"/>
  <c r="N45" i="25"/>
  <c r="M67" i="25"/>
  <c r="K142" i="25"/>
  <c r="L92" i="25"/>
  <c r="L117" i="25" s="1"/>
  <c r="L91" i="25"/>
  <c r="L116" i="25" s="1"/>
  <c r="M66" i="25"/>
  <c r="M91" i="25" s="1"/>
  <c r="N44" i="25"/>
  <c r="K135" i="25"/>
  <c r="K109" i="25"/>
  <c r="K134" i="25" s="1"/>
  <c r="J134" i="25"/>
  <c r="M37" i="25"/>
  <c r="L59" i="25"/>
  <c r="N36" i="25"/>
  <c r="M58" i="25"/>
  <c r="M83" i="25" s="1"/>
  <c r="M108" i="25" s="1"/>
  <c r="J132" i="25"/>
  <c r="K131" i="25"/>
  <c r="L56" i="25"/>
  <c r="M34" i="25"/>
  <c r="I145" i="25"/>
  <c r="K129" i="25"/>
  <c r="L93" i="25"/>
  <c r="L118" i="25"/>
  <c r="N46" i="25"/>
  <c r="M68" i="25"/>
  <c r="L90" i="25"/>
  <c r="N43" i="25"/>
  <c r="M65" i="25"/>
  <c r="L89" i="25"/>
  <c r="N42" i="25"/>
  <c r="M64" i="25"/>
  <c r="K139" i="25"/>
  <c r="P41" i="25"/>
  <c r="O63" i="25"/>
  <c r="M113" i="25"/>
  <c r="M138" i="25" s="1"/>
  <c r="N88" i="25"/>
  <c r="N113" i="25" s="1"/>
  <c r="N138" i="25" s="1"/>
  <c r="N40" i="25"/>
  <c r="M62" i="25"/>
  <c r="L87" i="25"/>
  <c r="L112" i="25" s="1"/>
  <c r="L86" i="25"/>
  <c r="L111" i="25" s="1"/>
  <c r="N39" i="25"/>
  <c r="M61" i="25"/>
  <c r="L85" i="25"/>
  <c r="L110" i="25" s="1"/>
  <c r="N38" i="25"/>
  <c r="M60" i="25"/>
  <c r="K82" i="25"/>
  <c r="K107" i="25" s="1"/>
  <c r="J95" i="25"/>
  <c r="M35" i="25"/>
  <c r="L57" i="25"/>
  <c r="K70" i="25"/>
  <c r="K80" i="25"/>
  <c r="K105" i="25" s="1"/>
  <c r="M33" i="25"/>
  <c r="L55" i="25"/>
  <c r="N32" i="25"/>
  <c r="M54" i="25"/>
  <c r="J120" i="25"/>
  <c r="L79" i="25"/>
  <c r="L104" i="25" s="1"/>
  <c r="J128" i="25"/>
  <c r="K78" i="25"/>
  <c r="M31" i="25"/>
  <c r="L53" i="25"/>
  <c r="N30" i="25"/>
  <c r="M52" i="25"/>
  <c r="L77" i="25"/>
  <c r="L102" i="25" s="1"/>
  <c r="N29" i="25"/>
  <c r="M51" i="25"/>
  <c r="K101" i="25"/>
  <c r="K126" i="25" s="1"/>
  <c r="L76" i="25"/>
  <c r="L101" i="25" s="1"/>
  <c r="M75" i="25"/>
  <c r="M100" i="25" s="1"/>
  <c r="L125" i="25"/>
  <c r="O28" i="25"/>
  <c r="N50" i="25"/>
  <c r="O27" i="25"/>
  <c r="N49" i="25"/>
  <c r="L124" i="25"/>
  <c r="K124" i="25"/>
  <c r="M74" i="25"/>
  <c r="O3" i="23"/>
  <c r="L141" i="25" l="1"/>
  <c r="M133" i="25"/>
  <c r="M92" i="25"/>
  <c r="M117" i="25" s="1"/>
  <c r="L142" i="25"/>
  <c r="N67" i="25"/>
  <c r="O45" i="25"/>
  <c r="M116" i="25"/>
  <c r="M141" i="25" s="1"/>
  <c r="O44" i="25"/>
  <c r="N66" i="25"/>
  <c r="L137" i="25"/>
  <c r="N37" i="25"/>
  <c r="M59" i="25"/>
  <c r="M84" i="25" s="1"/>
  <c r="M109" i="25" s="1"/>
  <c r="M134" i="25" s="1"/>
  <c r="J145" i="25"/>
  <c r="L84" i="25"/>
  <c r="L109" i="25" s="1"/>
  <c r="N58" i="25"/>
  <c r="N83" i="25" s="1"/>
  <c r="O36" i="25"/>
  <c r="L70" i="25"/>
  <c r="L81" i="25"/>
  <c r="L106" i="25" s="1"/>
  <c r="M56" i="25"/>
  <c r="N34" i="25"/>
  <c r="L129" i="25"/>
  <c r="K103" i="25"/>
  <c r="K128" i="25" s="1"/>
  <c r="M93" i="25"/>
  <c r="M118" i="25" s="1"/>
  <c r="M143" i="25" s="1"/>
  <c r="L143" i="25"/>
  <c r="O46" i="25"/>
  <c r="N68" i="25"/>
  <c r="L115" i="25"/>
  <c r="L140" i="25" s="1"/>
  <c r="O43" i="25"/>
  <c r="N65" i="25"/>
  <c r="M90" i="25"/>
  <c r="L114" i="25"/>
  <c r="L139" i="25" s="1"/>
  <c r="M89" i="25"/>
  <c r="M114" i="25" s="1"/>
  <c r="O42" i="25"/>
  <c r="N64" i="25"/>
  <c r="O88" i="25"/>
  <c r="O113" i="25" s="1"/>
  <c r="Q41" i="25"/>
  <c r="P63" i="25"/>
  <c r="M87" i="25"/>
  <c r="M112" i="25" s="1"/>
  <c r="O40" i="25"/>
  <c r="N62" i="25"/>
  <c r="L136" i="25"/>
  <c r="O39" i="25"/>
  <c r="N61" i="25"/>
  <c r="M86" i="25"/>
  <c r="M111" i="25" s="1"/>
  <c r="M136" i="25" s="1"/>
  <c r="M85" i="25"/>
  <c r="M110" i="25" s="1"/>
  <c r="M135" i="25" s="1"/>
  <c r="L135" i="25"/>
  <c r="O38" i="25"/>
  <c r="N60" i="25"/>
  <c r="L82" i="25"/>
  <c r="L107" i="25" s="1"/>
  <c r="L132" i="25" s="1"/>
  <c r="K132" i="25"/>
  <c r="N35" i="25"/>
  <c r="M57" i="25"/>
  <c r="K95" i="25"/>
  <c r="L80" i="25"/>
  <c r="L105" i="25" s="1"/>
  <c r="K120" i="25"/>
  <c r="N33" i="25"/>
  <c r="M55" i="25"/>
  <c r="K130" i="25"/>
  <c r="M79" i="25"/>
  <c r="M104" i="25" s="1"/>
  <c r="N54" i="25"/>
  <c r="O32" i="25"/>
  <c r="N31" i="25"/>
  <c r="M53" i="25"/>
  <c r="L78" i="25"/>
  <c r="L127" i="25"/>
  <c r="M77" i="25"/>
  <c r="M102" i="25" s="1"/>
  <c r="O30" i="25"/>
  <c r="N52" i="25"/>
  <c r="L126" i="25"/>
  <c r="M76" i="25"/>
  <c r="M101" i="25" s="1"/>
  <c r="O29" i="25"/>
  <c r="N51" i="25"/>
  <c r="P28" i="25"/>
  <c r="O50" i="25"/>
  <c r="M125" i="25"/>
  <c r="N75" i="25"/>
  <c r="N100" i="25"/>
  <c r="P27" i="25"/>
  <c r="O49" i="25"/>
  <c r="M99" i="25"/>
  <c r="N74" i="25"/>
  <c r="P3" i="23"/>
  <c r="M142" i="25" l="1"/>
  <c r="K145" i="25"/>
  <c r="N92" i="25"/>
  <c r="N117" i="25" s="1"/>
  <c r="N142" i="25" s="1"/>
  <c r="P45" i="25"/>
  <c r="O67" i="25"/>
  <c r="N91" i="25"/>
  <c r="N116" i="25" s="1"/>
  <c r="O66" i="25"/>
  <c r="O91" i="25" s="1"/>
  <c r="P44" i="25"/>
  <c r="O37" i="25"/>
  <c r="N59" i="25"/>
  <c r="N84" i="25" s="1"/>
  <c r="N109" i="25" s="1"/>
  <c r="N134" i="25" s="1"/>
  <c r="L134" i="25"/>
  <c r="O108" i="25"/>
  <c r="N108" i="25"/>
  <c r="N133" i="25" s="1"/>
  <c r="P36" i="25"/>
  <c r="O58" i="25"/>
  <c r="O83" i="25" s="1"/>
  <c r="L95" i="25"/>
  <c r="O34" i="25"/>
  <c r="N56" i="25"/>
  <c r="N81" i="25" s="1"/>
  <c r="M81" i="25"/>
  <c r="M106" i="25" s="1"/>
  <c r="M131" i="25" s="1"/>
  <c r="L131" i="25"/>
  <c r="L130" i="25"/>
  <c r="M126" i="25"/>
  <c r="N125" i="25"/>
  <c r="N93" i="25"/>
  <c r="N118" i="25" s="1"/>
  <c r="P46" i="25"/>
  <c r="O68" i="25"/>
  <c r="P43" i="25"/>
  <c r="O65" i="25"/>
  <c r="M115" i="25"/>
  <c r="M140" i="25" s="1"/>
  <c r="N90" i="25"/>
  <c r="M139" i="25"/>
  <c r="N89" i="25"/>
  <c r="N114" i="25" s="1"/>
  <c r="N139" i="25" s="1"/>
  <c r="P42" i="25"/>
  <c r="O64" i="25"/>
  <c r="P88" i="25"/>
  <c r="O138" i="25"/>
  <c r="R41" i="25"/>
  <c r="Q63" i="25"/>
  <c r="P113" i="25"/>
  <c r="P40" i="25"/>
  <c r="O62" i="25"/>
  <c r="M137" i="25"/>
  <c r="N87" i="25"/>
  <c r="N86" i="25"/>
  <c r="N111" i="25" s="1"/>
  <c r="N136" i="25" s="1"/>
  <c r="P39" i="25"/>
  <c r="O61" i="25"/>
  <c r="N85" i="25"/>
  <c r="P38" i="25"/>
  <c r="O60" i="25"/>
  <c r="N110" i="25"/>
  <c r="N135" i="25" s="1"/>
  <c r="M82" i="25"/>
  <c r="M107" i="25" s="1"/>
  <c r="O35" i="25"/>
  <c r="N57" i="25"/>
  <c r="M80" i="25"/>
  <c r="M105" i="25" s="1"/>
  <c r="M130" i="25"/>
  <c r="O33" i="25"/>
  <c r="N55" i="25"/>
  <c r="M70" i="25"/>
  <c r="N79" i="25"/>
  <c r="M129" i="25"/>
  <c r="P32" i="25"/>
  <c r="O54" i="25"/>
  <c r="N104" i="25"/>
  <c r="N129" i="25" s="1"/>
  <c r="O31" i="25"/>
  <c r="N53" i="25"/>
  <c r="L103" i="25"/>
  <c r="M78" i="25"/>
  <c r="M103" i="25" s="1"/>
  <c r="M127" i="25"/>
  <c r="N77" i="25"/>
  <c r="N102" i="25" s="1"/>
  <c r="P30" i="25"/>
  <c r="O52" i="25"/>
  <c r="N76" i="25"/>
  <c r="N101" i="25" s="1"/>
  <c r="P29" i="25"/>
  <c r="O51" i="25"/>
  <c r="O75" i="25"/>
  <c r="Q28" i="25"/>
  <c r="P50" i="25"/>
  <c r="Q27" i="25"/>
  <c r="P49" i="25"/>
  <c r="N99" i="25"/>
  <c r="M124" i="25"/>
  <c r="O74" i="25"/>
  <c r="Q3" i="23"/>
  <c r="N143" i="25" l="1"/>
  <c r="P67" i="25"/>
  <c r="Q45" i="25"/>
  <c r="O92" i="25"/>
  <c r="O117" i="25" s="1"/>
  <c r="O116" i="25"/>
  <c r="O141" i="25" s="1"/>
  <c r="N141" i="25"/>
  <c r="P66" i="25"/>
  <c r="Q44" i="25"/>
  <c r="N115" i="25"/>
  <c r="N140" i="25" s="1"/>
  <c r="P138" i="25"/>
  <c r="P37" i="25"/>
  <c r="O59" i="25"/>
  <c r="O133" i="25"/>
  <c r="Q36" i="25"/>
  <c r="P58" i="25"/>
  <c r="O56" i="25"/>
  <c r="O81" i="25" s="1"/>
  <c r="O106" i="25" s="1"/>
  <c r="P34" i="25"/>
  <c r="N106" i="25"/>
  <c r="N131" i="25" s="1"/>
  <c r="O100" i="25"/>
  <c r="O125" i="25" s="1"/>
  <c r="Q46" i="25"/>
  <c r="P68" i="25"/>
  <c r="O93" i="25"/>
  <c r="O118" i="25" s="1"/>
  <c r="O90" i="25"/>
  <c r="O115" i="25" s="1"/>
  <c r="Q43" i="25"/>
  <c r="P65" i="25"/>
  <c r="M120" i="25"/>
  <c r="Q42" i="25"/>
  <c r="P64" i="25"/>
  <c r="O89" i="25"/>
  <c r="Q88" i="25"/>
  <c r="Q113" i="25" s="1"/>
  <c r="Q138" i="25"/>
  <c r="S41" i="25"/>
  <c r="R63" i="25"/>
  <c r="N112" i="25"/>
  <c r="N137" i="25"/>
  <c r="O87" i="25"/>
  <c r="O112" i="25" s="1"/>
  <c r="Q40" i="25"/>
  <c r="P62" i="25"/>
  <c r="O86" i="25"/>
  <c r="O111" i="25" s="1"/>
  <c r="Q39" i="25"/>
  <c r="P61" i="25"/>
  <c r="Q38" i="25"/>
  <c r="P60" i="25"/>
  <c r="O85" i="25"/>
  <c r="O110" i="25" s="1"/>
  <c r="P35" i="25"/>
  <c r="O57" i="25"/>
  <c r="N82" i="25"/>
  <c r="N107" i="25" s="1"/>
  <c r="N132" i="25" s="1"/>
  <c r="M132" i="25"/>
  <c r="M95" i="25"/>
  <c r="P33" i="25"/>
  <c r="O55" i="25"/>
  <c r="N80" i="25"/>
  <c r="N105" i="25" s="1"/>
  <c r="O79" i="25"/>
  <c r="O104" i="25" s="1"/>
  <c r="O129" i="25" s="1"/>
  <c r="Q32" i="25"/>
  <c r="P54" i="25"/>
  <c r="L128" i="25"/>
  <c r="L145" i="25" s="1"/>
  <c r="L120" i="25"/>
  <c r="P31" i="25"/>
  <c r="O53" i="25"/>
  <c r="M128" i="25"/>
  <c r="N78" i="25"/>
  <c r="N103" i="25" s="1"/>
  <c r="N128" i="25" s="1"/>
  <c r="N70" i="25"/>
  <c r="O77" i="25"/>
  <c r="Q30" i="25"/>
  <c r="P52" i="25"/>
  <c r="N127" i="25"/>
  <c r="Q29" i="25"/>
  <c r="P51" i="25"/>
  <c r="N126" i="25"/>
  <c r="O76" i="25"/>
  <c r="O101" i="25" s="1"/>
  <c r="R28" i="25"/>
  <c r="Q50" i="25"/>
  <c r="P125" i="25"/>
  <c r="P75" i="25"/>
  <c r="P100" i="25" s="1"/>
  <c r="R27" i="25"/>
  <c r="Q49" i="25"/>
  <c r="O99" i="25"/>
  <c r="O124" i="25" s="1"/>
  <c r="N124" i="25"/>
  <c r="P74" i="25"/>
  <c r="R3" i="23"/>
  <c r="N95" i="25" l="1"/>
  <c r="M145" i="25"/>
  <c r="O70" i="25"/>
  <c r="O102" i="25"/>
  <c r="O127" i="25" s="1"/>
  <c r="O143" i="25"/>
  <c r="O142" i="25"/>
  <c r="Q67" i="25"/>
  <c r="R45" i="25"/>
  <c r="P92" i="25"/>
  <c r="P117" i="25" s="1"/>
  <c r="P91" i="25"/>
  <c r="P116" i="25" s="1"/>
  <c r="P141" i="25" s="1"/>
  <c r="R44" i="25"/>
  <c r="Q66" i="25"/>
  <c r="O136" i="25"/>
  <c r="O84" i="25"/>
  <c r="O109" i="25" s="1"/>
  <c r="P59" i="25"/>
  <c r="Q37" i="25"/>
  <c r="P108" i="25"/>
  <c r="P133" i="25" s="1"/>
  <c r="P83" i="25"/>
  <c r="R36" i="25"/>
  <c r="Q58" i="25"/>
  <c r="Q83" i="25" s="1"/>
  <c r="Q108" i="25" s="1"/>
  <c r="O131" i="25"/>
  <c r="P56" i="25"/>
  <c r="P81" i="25" s="1"/>
  <c r="P106" i="25" s="1"/>
  <c r="Q34" i="25"/>
  <c r="P93" i="25"/>
  <c r="P118" i="25" s="1"/>
  <c r="P143" i="25" s="1"/>
  <c r="R46" i="25"/>
  <c r="Q68" i="25"/>
  <c r="R43" i="25"/>
  <c r="Q65" i="25"/>
  <c r="O140" i="25"/>
  <c r="P90" i="25"/>
  <c r="P115" i="25" s="1"/>
  <c r="O114" i="25"/>
  <c r="O139" i="25" s="1"/>
  <c r="P89" i="25"/>
  <c r="P114" i="25" s="1"/>
  <c r="R42" i="25"/>
  <c r="Q64" i="25"/>
  <c r="T41" i="25"/>
  <c r="S63" i="25"/>
  <c r="R88" i="25"/>
  <c r="P87" i="25"/>
  <c r="P112" i="25" s="1"/>
  <c r="O137" i="25"/>
  <c r="R40" i="25"/>
  <c r="Q62" i="25"/>
  <c r="P86" i="25"/>
  <c r="P111" i="25" s="1"/>
  <c r="R39" i="25"/>
  <c r="Q61" i="25"/>
  <c r="O135" i="25"/>
  <c r="P85" i="25"/>
  <c r="R38" i="25"/>
  <c r="Q60" i="25"/>
  <c r="O82" i="25"/>
  <c r="O107" i="25" s="1"/>
  <c r="O132" i="25" s="1"/>
  <c r="Q35" i="25"/>
  <c r="P57" i="25"/>
  <c r="N120" i="25"/>
  <c r="N130" i="25"/>
  <c r="N145" i="25" s="1"/>
  <c r="O80" i="25"/>
  <c r="O105" i="25" s="1"/>
  <c r="Q33" i="25"/>
  <c r="P55" i="25"/>
  <c r="P79" i="25"/>
  <c r="P104" i="25" s="1"/>
  <c r="P129" i="25" s="1"/>
  <c r="R32" i="25"/>
  <c r="Q54" i="25"/>
  <c r="O78" i="25"/>
  <c r="O103" i="25" s="1"/>
  <c r="Q31" i="25"/>
  <c r="P53" i="25"/>
  <c r="P77" i="25"/>
  <c r="P102" i="25" s="1"/>
  <c r="R30" i="25"/>
  <c r="Q52" i="25"/>
  <c r="P76" i="25"/>
  <c r="P101" i="25" s="1"/>
  <c r="O126" i="25"/>
  <c r="R29" i="25"/>
  <c r="Q51" i="25"/>
  <c r="Q75" i="25"/>
  <c r="Q100" i="25" s="1"/>
  <c r="S28" i="25"/>
  <c r="R50" i="25"/>
  <c r="S27" i="25"/>
  <c r="R49" i="25"/>
  <c r="P99" i="25"/>
  <c r="Q74" i="25"/>
  <c r="S3" i="23"/>
  <c r="P110" i="25" l="1"/>
  <c r="P135" i="25" s="1"/>
  <c r="P131" i="25"/>
  <c r="P126" i="25"/>
  <c r="S45" i="25"/>
  <c r="R67" i="25"/>
  <c r="Q92" i="25"/>
  <c r="Q117" i="25" s="1"/>
  <c r="Q142" i="25" s="1"/>
  <c r="P142" i="25"/>
  <c r="Q91" i="25"/>
  <c r="Q116" i="25" s="1"/>
  <c r="R66" i="25"/>
  <c r="S44" i="25"/>
  <c r="R37" i="25"/>
  <c r="Q59" i="25"/>
  <c r="P84" i="25"/>
  <c r="P109" i="25" s="1"/>
  <c r="P134" i="25" s="1"/>
  <c r="O134" i="25"/>
  <c r="S36" i="25"/>
  <c r="R58" i="25"/>
  <c r="R83" i="25" s="1"/>
  <c r="Q133" i="25"/>
  <c r="R34" i="25"/>
  <c r="Q56" i="25"/>
  <c r="O95" i="25"/>
  <c r="P70" i="25"/>
  <c r="Q93" i="25"/>
  <c r="Q118" i="25" s="1"/>
  <c r="Q143" i="25" s="1"/>
  <c r="S46" i="25"/>
  <c r="R68" i="25"/>
  <c r="P140" i="25"/>
  <c r="Q90" i="25"/>
  <c r="Q115" i="25" s="1"/>
  <c r="S43" i="25"/>
  <c r="R65" i="25"/>
  <c r="Q89" i="25"/>
  <c r="Q114" i="25" s="1"/>
  <c r="P139" i="25"/>
  <c r="S42" i="25"/>
  <c r="R64" i="25"/>
  <c r="R113" i="25"/>
  <c r="R138" i="25" s="1"/>
  <c r="S88" i="25"/>
  <c r="S113" i="25" s="1"/>
  <c r="U41" i="25"/>
  <c r="T63" i="25"/>
  <c r="Q87" i="25"/>
  <c r="Q112" i="25" s="1"/>
  <c r="S40" i="25"/>
  <c r="R62" i="25"/>
  <c r="P137" i="25"/>
  <c r="P136" i="25"/>
  <c r="Q86" i="25"/>
  <c r="S39" i="25"/>
  <c r="R61" i="25"/>
  <c r="Q85" i="25"/>
  <c r="Q110" i="25" s="1"/>
  <c r="Q135" i="25" s="1"/>
  <c r="S38" i="25"/>
  <c r="R60" i="25"/>
  <c r="R108" i="25"/>
  <c r="R133" i="25" s="1"/>
  <c r="R35" i="25"/>
  <c r="Q57" i="25"/>
  <c r="P82" i="25"/>
  <c r="P107" i="25" s="1"/>
  <c r="P80" i="25"/>
  <c r="R33" i="25"/>
  <c r="Q55" i="25"/>
  <c r="O120" i="25"/>
  <c r="O130" i="25"/>
  <c r="P105" i="25"/>
  <c r="S32" i="25"/>
  <c r="R54" i="25"/>
  <c r="Q79" i="25"/>
  <c r="Q104" i="25" s="1"/>
  <c r="P78" i="25"/>
  <c r="P103" i="25" s="1"/>
  <c r="R31" i="25"/>
  <c r="Q53" i="25"/>
  <c r="O128" i="25"/>
  <c r="S30" i="25"/>
  <c r="R52" i="25"/>
  <c r="Q77" i="25"/>
  <c r="P127" i="25"/>
  <c r="Q76" i="25"/>
  <c r="S29" i="25"/>
  <c r="R51" i="25"/>
  <c r="T28" i="25"/>
  <c r="S50" i="25"/>
  <c r="R75" i="25"/>
  <c r="R100" i="25" s="1"/>
  <c r="Q125" i="25"/>
  <c r="T27" i="25"/>
  <c r="S49" i="25"/>
  <c r="P124" i="25"/>
  <c r="Q99" i="25"/>
  <c r="R74" i="25"/>
  <c r="T3" i="23"/>
  <c r="R92" i="25" l="1"/>
  <c r="R117" i="25" s="1"/>
  <c r="S67" i="25"/>
  <c r="T45" i="25"/>
  <c r="T44" i="25"/>
  <c r="S66" i="25"/>
  <c r="R91" i="25"/>
  <c r="R116" i="25"/>
  <c r="R141" i="25" s="1"/>
  <c r="Q141" i="25"/>
  <c r="Q84" i="25"/>
  <c r="Q109" i="25" s="1"/>
  <c r="S37" i="25"/>
  <c r="R59" i="25"/>
  <c r="R84" i="25" s="1"/>
  <c r="T36" i="25"/>
  <c r="S58" i="25"/>
  <c r="P95" i="25"/>
  <c r="Q81" i="25"/>
  <c r="Q106" i="25" s="1"/>
  <c r="Q131" i="25" s="1"/>
  <c r="R56" i="25"/>
  <c r="R81" i="25" s="1"/>
  <c r="S34" i="25"/>
  <c r="P130" i="25"/>
  <c r="Q129" i="25"/>
  <c r="O145" i="25"/>
  <c r="Q102" i="25"/>
  <c r="Q127" i="25" s="1"/>
  <c r="Q101" i="25"/>
  <c r="Q126" i="25" s="1"/>
  <c r="R93" i="25"/>
  <c r="R118" i="25" s="1"/>
  <c r="R143" i="25" s="1"/>
  <c r="T46" i="25"/>
  <c r="S68" i="25"/>
  <c r="T43" i="25"/>
  <c r="S65" i="25"/>
  <c r="Q140" i="25"/>
  <c r="R90" i="25"/>
  <c r="R115" i="25" s="1"/>
  <c r="R140" i="25" s="1"/>
  <c r="R89" i="25"/>
  <c r="Q139" i="25"/>
  <c r="T42" i="25"/>
  <c r="S64" i="25"/>
  <c r="R114" i="25"/>
  <c r="S138" i="25"/>
  <c r="V41" i="25"/>
  <c r="U63" i="25"/>
  <c r="T88" i="25"/>
  <c r="T113" i="25" s="1"/>
  <c r="Q137" i="25"/>
  <c r="R87" i="25"/>
  <c r="T40" i="25"/>
  <c r="S62" i="25"/>
  <c r="Q111" i="25"/>
  <c r="Q136" i="25" s="1"/>
  <c r="R86" i="25"/>
  <c r="R111" i="25" s="1"/>
  <c r="T39" i="25"/>
  <c r="S61" i="25"/>
  <c r="R85" i="25"/>
  <c r="R110" i="25" s="1"/>
  <c r="R135" i="25" s="1"/>
  <c r="T38" i="25"/>
  <c r="S60" i="25"/>
  <c r="P132" i="25"/>
  <c r="Q82" i="25"/>
  <c r="Q107" i="25"/>
  <c r="S35" i="25"/>
  <c r="R57" i="25"/>
  <c r="S33" i="25"/>
  <c r="R55" i="25"/>
  <c r="Q80" i="25"/>
  <c r="R79" i="25"/>
  <c r="R104" i="25" s="1"/>
  <c r="T32" i="25"/>
  <c r="S54" i="25"/>
  <c r="P128" i="25"/>
  <c r="P120" i="25"/>
  <c r="Q78" i="25"/>
  <c r="Q103" i="25" s="1"/>
  <c r="S31" i="25"/>
  <c r="R53" i="25"/>
  <c r="Q70" i="25"/>
  <c r="R77" i="25"/>
  <c r="R102" i="25" s="1"/>
  <c r="T30" i="25"/>
  <c r="S52" i="25"/>
  <c r="R76" i="25"/>
  <c r="R101" i="25" s="1"/>
  <c r="R126" i="25" s="1"/>
  <c r="T29" i="25"/>
  <c r="S51" i="25"/>
  <c r="S75" i="25"/>
  <c r="R125" i="25"/>
  <c r="U28" i="25"/>
  <c r="T50" i="25"/>
  <c r="R99" i="25"/>
  <c r="U27" i="25"/>
  <c r="T49" i="25"/>
  <c r="R124" i="25"/>
  <c r="Q124" i="25"/>
  <c r="S74" i="25"/>
  <c r="S99" i="25" s="1"/>
  <c r="U3" i="23"/>
  <c r="R112" i="25" l="1"/>
  <c r="R137" i="25" s="1"/>
  <c r="Q134" i="25"/>
  <c r="R106" i="25"/>
  <c r="R131" i="25" s="1"/>
  <c r="S92" i="25"/>
  <c r="S117" i="25" s="1"/>
  <c r="S142" i="25" s="1"/>
  <c r="T67" i="25"/>
  <c r="U45" i="25"/>
  <c r="R142" i="25"/>
  <c r="S91" i="25"/>
  <c r="S116" i="25" s="1"/>
  <c r="T66" i="25"/>
  <c r="T91" i="25" s="1"/>
  <c r="U44" i="25"/>
  <c r="R139" i="25"/>
  <c r="T138" i="25"/>
  <c r="S59" i="25"/>
  <c r="S84" i="25" s="1"/>
  <c r="S109" i="25" s="1"/>
  <c r="T37" i="25"/>
  <c r="R109" i="25"/>
  <c r="R134" i="25" s="1"/>
  <c r="U36" i="25"/>
  <c r="T58" i="25"/>
  <c r="S83" i="25"/>
  <c r="Q132" i="25"/>
  <c r="T34" i="25"/>
  <c r="S56" i="25"/>
  <c r="Q105" i="25"/>
  <c r="Q130" i="25" s="1"/>
  <c r="Q95" i="25"/>
  <c r="R129" i="25"/>
  <c r="Q128" i="25"/>
  <c r="P145" i="25"/>
  <c r="S100" i="25"/>
  <c r="S125" i="25" s="1"/>
  <c r="U46" i="25"/>
  <c r="T68" i="25"/>
  <c r="S93" i="25"/>
  <c r="S118" i="25" s="1"/>
  <c r="U43" i="25"/>
  <c r="T65" i="25"/>
  <c r="S90" i="25"/>
  <c r="S115" i="25" s="1"/>
  <c r="S89" i="25"/>
  <c r="S114" i="25" s="1"/>
  <c r="S139" i="25" s="1"/>
  <c r="U42" i="25"/>
  <c r="T64" i="25"/>
  <c r="U88" i="25"/>
  <c r="W41" i="25"/>
  <c r="V63" i="25"/>
  <c r="S87" i="25"/>
  <c r="U40" i="25"/>
  <c r="T62" i="25"/>
  <c r="U39" i="25"/>
  <c r="T61" i="25"/>
  <c r="R136" i="25"/>
  <c r="S86" i="25"/>
  <c r="S111" i="25" s="1"/>
  <c r="U38" i="25"/>
  <c r="T60" i="25"/>
  <c r="S85" i="25"/>
  <c r="S110" i="25" s="1"/>
  <c r="Q120" i="25"/>
  <c r="R82" i="25"/>
  <c r="R107" i="25" s="1"/>
  <c r="T35" i="25"/>
  <c r="S57" i="25"/>
  <c r="R80" i="25"/>
  <c r="R105" i="25" s="1"/>
  <c r="T33" i="25"/>
  <c r="S55" i="25"/>
  <c r="U32" i="25"/>
  <c r="T54" i="25"/>
  <c r="S79" i="25"/>
  <c r="S104" i="25" s="1"/>
  <c r="S129" i="25" s="1"/>
  <c r="T31" i="25"/>
  <c r="S53" i="25"/>
  <c r="R78" i="25"/>
  <c r="R103" i="25" s="1"/>
  <c r="R70" i="25"/>
  <c r="S77" i="25"/>
  <c r="S102" i="25" s="1"/>
  <c r="U30" i="25"/>
  <c r="T52" i="25"/>
  <c r="R127" i="25"/>
  <c r="S76" i="25"/>
  <c r="S101" i="25" s="1"/>
  <c r="U29" i="25"/>
  <c r="T51" i="25"/>
  <c r="T75" i="25"/>
  <c r="T100" i="25" s="1"/>
  <c r="V28" i="25"/>
  <c r="U50" i="25"/>
  <c r="S124" i="25"/>
  <c r="T74" i="25"/>
  <c r="T99" i="25" s="1"/>
  <c r="V27" i="25"/>
  <c r="U49" i="25"/>
  <c r="V3" i="23"/>
  <c r="U113" i="25" l="1"/>
  <c r="U138" i="25" s="1"/>
  <c r="S108" i="25"/>
  <c r="S133" i="25" s="1"/>
  <c r="Q145" i="25"/>
  <c r="U67" i="25"/>
  <c r="V45" i="25"/>
  <c r="T92" i="25"/>
  <c r="T117" i="25" s="1"/>
  <c r="T116" i="25"/>
  <c r="T141" i="25" s="1"/>
  <c r="S141" i="25"/>
  <c r="V44" i="25"/>
  <c r="U66" i="25"/>
  <c r="U91" i="25" s="1"/>
  <c r="U116" i="25" s="1"/>
  <c r="S140" i="25"/>
  <c r="T59" i="25"/>
  <c r="U37" i="25"/>
  <c r="S134" i="25"/>
  <c r="V36" i="25"/>
  <c r="U58" i="25"/>
  <c r="U83" i="25" s="1"/>
  <c r="T83" i="25"/>
  <c r="T108" i="25" s="1"/>
  <c r="S81" i="25"/>
  <c r="S106" i="25" s="1"/>
  <c r="U34" i="25"/>
  <c r="T56" i="25"/>
  <c r="T81" i="25" s="1"/>
  <c r="T106" i="25" s="1"/>
  <c r="S127" i="25"/>
  <c r="T125" i="25"/>
  <c r="T93" i="25"/>
  <c r="T118" i="25" s="1"/>
  <c r="S143" i="25"/>
  <c r="V46" i="25"/>
  <c r="U68" i="25"/>
  <c r="V43" i="25"/>
  <c r="U65" i="25"/>
  <c r="T90" i="25"/>
  <c r="T115" i="25" s="1"/>
  <c r="V42" i="25"/>
  <c r="U64" i="25"/>
  <c r="T89" i="25"/>
  <c r="T114" i="25" s="1"/>
  <c r="T139" i="25" s="1"/>
  <c r="X41" i="25"/>
  <c r="W63" i="25"/>
  <c r="V88" i="25"/>
  <c r="V113" i="25" s="1"/>
  <c r="S112" i="25"/>
  <c r="S137" i="25" s="1"/>
  <c r="T87" i="25"/>
  <c r="T112" i="25" s="1"/>
  <c r="V40" i="25"/>
  <c r="U62" i="25"/>
  <c r="T86" i="25"/>
  <c r="S136" i="25"/>
  <c r="V39" i="25"/>
  <c r="U61" i="25"/>
  <c r="S135" i="25"/>
  <c r="T85" i="25"/>
  <c r="T110" i="25" s="1"/>
  <c r="V38" i="25"/>
  <c r="U60" i="25"/>
  <c r="R120" i="25"/>
  <c r="S82" i="25"/>
  <c r="S107" i="25" s="1"/>
  <c r="S132" i="25"/>
  <c r="S70" i="25"/>
  <c r="R132" i="25"/>
  <c r="U35" i="25"/>
  <c r="T57" i="25"/>
  <c r="S105" i="25"/>
  <c r="S130" i="25" s="1"/>
  <c r="U33" i="25"/>
  <c r="T55" i="25"/>
  <c r="R130" i="25"/>
  <c r="S80" i="25"/>
  <c r="V32" i="25"/>
  <c r="U54" i="25"/>
  <c r="T79" i="25"/>
  <c r="T104" i="25" s="1"/>
  <c r="T129" i="25" s="1"/>
  <c r="S78" i="25"/>
  <c r="S103" i="25" s="1"/>
  <c r="R95" i="25"/>
  <c r="R128" i="25"/>
  <c r="U31" i="25"/>
  <c r="T53" i="25"/>
  <c r="V30" i="25"/>
  <c r="U52" i="25"/>
  <c r="T77" i="25"/>
  <c r="T102" i="25" s="1"/>
  <c r="S126" i="25"/>
  <c r="T76" i="25"/>
  <c r="T101" i="25" s="1"/>
  <c r="T126" i="25" s="1"/>
  <c r="V29" i="25"/>
  <c r="U51" i="25"/>
  <c r="W28" i="25"/>
  <c r="V50" i="25"/>
  <c r="U75" i="25"/>
  <c r="U100" i="25" s="1"/>
  <c r="U125" i="25" s="1"/>
  <c r="U74" i="25"/>
  <c r="T124" i="25"/>
  <c r="W27" i="25"/>
  <c r="V49" i="25"/>
  <c r="W3" i="23"/>
  <c r="T137" i="25" l="1"/>
  <c r="U141" i="25"/>
  <c r="U108" i="25"/>
  <c r="U133" i="25" s="1"/>
  <c r="T127" i="25"/>
  <c r="W45" i="25"/>
  <c r="V67" i="25"/>
  <c r="T142" i="25"/>
  <c r="U92" i="25"/>
  <c r="U117" i="25" s="1"/>
  <c r="W44" i="25"/>
  <c r="V66" i="25"/>
  <c r="T111" i="25"/>
  <c r="T136" i="25" s="1"/>
  <c r="T84" i="25"/>
  <c r="T109" i="25" s="1"/>
  <c r="V37" i="25"/>
  <c r="U59" i="25"/>
  <c r="U84" i="25" s="1"/>
  <c r="V58" i="25"/>
  <c r="W36" i="25"/>
  <c r="T133" i="25"/>
  <c r="T131" i="25"/>
  <c r="V34" i="25"/>
  <c r="U56" i="25"/>
  <c r="U81" i="25" s="1"/>
  <c r="S131" i="25"/>
  <c r="T70" i="25"/>
  <c r="U93" i="25"/>
  <c r="W46" i="25"/>
  <c r="V68" i="25"/>
  <c r="T143" i="25"/>
  <c r="U118" i="25"/>
  <c r="U143" i="25" s="1"/>
  <c r="U90" i="25"/>
  <c r="W43" i="25"/>
  <c r="V65" i="25"/>
  <c r="T140" i="25"/>
  <c r="U115" i="25"/>
  <c r="W42" i="25"/>
  <c r="V64" i="25"/>
  <c r="U89" i="25"/>
  <c r="U114" i="25" s="1"/>
  <c r="Y41" i="25"/>
  <c r="X63" i="25"/>
  <c r="V138" i="25"/>
  <c r="W88" i="25"/>
  <c r="W113" i="25" s="1"/>
  <c r="U87" i="25"/>
  <c r="W40" i="25"/>
  <c r="V62" i="25"/>
  <c r="U86" i="25"/>
  <c r="U111" i="25" s="1"/>
  <c r="W39" i="25"/>
  <c r="V61" i="25"/>
  <c r="U85" i="25"/>
  <c r="T135" i="25"/>
  <c r="W38" i="25"/>
  <c r="V60" i="25"/>
  <c r="U110" i="25"/>
  <c r="U135" i="25" s="1"/>
  <c r="V35" i="25"/>
  <c r="U57" i="25"/>
  <c r="S120" i="25"/>
  <c r="T82" i="25"/>
  <c r="T107" i="25" s="1"/>
  <c r="S95" i="25"/>
  <c r="U106" i="25"/>
  <c r="U131" i="25" s="1"/>
  <c r="T80" i="25"/>
  <c r="T105" i="25" s="1"/>
  <c r="R145" i="25"/>
  <c r="V33" i="25"/>
  <c r="U55" i="25"/>
  <c r="W32" i="25"/>
  <c r="V54" i="25"/>
  <c r="U79" i="25"/>
  <c r="S128" i="25"/>
  <c r="T78" i="25"/>
  <c r="T103" i="25" s="1"/>
  <c r="V31" i="25"/>
  <c r="U53" i="25"/>
  <c r="U77" i="25"/>
  <c r="W30" i="25"/>
  <c r="V52" i="25"/>
  <c r="W29" i="25"/>
  <c r="V51" i="25"/>
  <c r="U76" i="25"/>
  <c r="U101" i="25" s="1"/>
  <c r="U126" i="25" s="1"/>
  <c r="V75" i="25"/>
  <c r="V100" i="25" s="1"/>
  <c r="X28" i="25"/>
  <c r="W50" i="25"/>
  <c r="V74" i="25"/>
  <c r="V99" i="25" s="1"/>
  <c r="X27" i="25"/>
  <c r="W49" i="25"/>
  <c r="U99" i="25"/>
  <c r="X3" i="23"/>
  <c r="U136" i="25" l="1"/>
  <c r="U140" i="25"/>
  <c r="T134" i="25"/>
  <c r="V92" i="25"/>
  <c r="V117" i="25" s="1"/>
  <c r="V142" i="25" s="1"/>
  <c r="U142" i="25"/>
  <c r="X45" i="25"/>
  <c r="W67" i="25"/>
  <c r="V91" i="25"/>
  <c r="V116" i="25" s="1"/>
  <c r="X44" i="25"/>
  <c r="W66" i="25"/>
  <c r="W91" i="25" s="1"/>
  <c r="W138" i="25"/>
  <c r="V59" i="25"/>
  <c r="V84" i="25" s="1"/>
  <c r="V109" i="25" s="1"/>
  <c r="W37" i="25"/>
  <c r="U109" i="25"/>
  <c r="U134" i="25" s="1"/>
  <c r="V83" i="25"/>
  <c r="V108" i="25" s="1"/>
  <c r="V133" i="25" s="1"/>
  <c r="X36" i="25"/>
  <c r="W58" i="25"/>
  <c r="T132" i="25"/>
  <c r="S145" i="25"/>
  <c r="W34" i="25"/>
  <c r="V56" i="25"/>
  <c r="V81" i="25" s="1"/>
  <c r="V106" i="25" s="1"/>
  <c r="V131" i="25" s="1"/>
  <c r="U104" i="25"/>
  <c r="U129" i="25" s="1"/>
  <c r="T95" i="25"/>
  <c r="T128" i="25"/>
  <c r="X46" i="25"/>
  <c r="W68" i="25"/>
  <c r="V93" i="25"/>
  <c r="V118" i="25" s="1"/>
  <c r="V90" i="25"/>
  <c r="X43" i="25"/>
  <c r="W65" i="25"/>
  <c r="V89" i="25"/>
  <c r="X42" i="25"/>
  <c r="W64" i="25"/>
  <c r="U139" i="25"/>
  <c r="X88" i="25"/>
  <c r="X113" i="25" s="1"/>
  <c r="Z41" i="25"/>
  <c r="Y63" i="25"/>
  <c r="U112" i="25"/>
  <c r="U137" i="25" s="1"/>
  <c r="V87" i="25"/>
  <c r="V112" i="25" s="1"/>
  <c r="X40" i="25"/>
  <c r="W62" i="25"/>
  <c r="V86" i="25"/>
  <c r="X39" i="25"/>
  <c r="W61" i="25"/>
  <c r="V111" i="25"/>
  <c r="V136" i="25" s="1"/>
  <c r="V85" i="25"/>
  <c r="V110" i="25" s="1"/>
  <c r="X38" i="25"/>
  <c r="W60" i="25"/>
  <c r="T120" i="25"/>
  <c r="U82" i="25"/>
  <c r="U107" i="25" s="1"/>
  <c r="W35" i="25"/>
  <c r="V57" i="25"/>
  <c r="U80" i="25"/>
  <c r="U105" i="25" s="1"/>
  <c r="U130" i="25" s="1"/>
  <c r="W33" i="25"/>
  <c r="V55" i="25"/>
  <c r="T130" i="25"/>
  <c r="V79" i="25"/>
  <c r="V104" i="25" s="1"/>
  <c r="X32" i="25"/>
  <c r="W54" i="25"/>
  <c r="U70" i="25"/>
  <c r="U78" i="25"/>
  <c r="U103" i="25" s="1"/>
  <c r="W31" i="25"/>
  <c r="V53" i="25"/>
  <c r="X30" i="25"/>
  <c r="W52" i="25"/>
  <c r="U102" i="25"/>
  <c r="U127" i="25" s="1"/>
  <c r="V77" i="25"/>
  <c r="V102" i="25" s="1"/>
  <c r="X29" i="25"/>
  <c r="W51" i="25"/>
  <c r="V76" i="25"/>
  <c r="V101" i="25" s="1"/>
  <c r="V125" i="25"/>
  <c r="W75" i="25"/>
  <c r="W100" i="25" s="1"/>
  <c r="Y28" i="25"/>
  <c r="X50" i="25"/>
  <c r="U124" i="25"/>
  <c r="W74" i="25"/>
  <c r="V124" i="25"/>
  <c r="Y27" i="25"/>
  <c r="X49" i="25"/>
  <c r="W99" i="25"/>
  <c r="Y3" i="23"/>
  <c r="V143" i="25" l="1"/>
  <c r="W116" i="25"/>
  <c r="W141" i="25" s="1"/>
  <c r="V141" i="25"/>
  <c r="V134" i="25"/>
  <c r="V129" i="25"/>
  <c r="T145" i="25"/>
  <c r="W124" i="25"/>
  <c r="W92" i="25"/>
  <c r="W117" i="25" s="1"/>
  <c r="Y45" i="25"/>
  <c r="X67" i="25"/>
  <c r="X92" i="25" s="1"/>
  <c r="X66" i="25"/>
  <c r="Y44" i="25"/>
  <c r="V114" i="25"/>
  <c r="V139" i="25" s="1"/>
  <c r="X37" i="25"/>
  <c r="W59" i="25"/>
  <c r="Y36" i="25"/>
  <c r="X58" i="25"/>
  <c r="X83" i="25" s="1"/>
  <c r="W83" i="25"/>
  <c r="W106" i="25"/>
  <c r="W56" i="25"/>
  <c r="W81" i="25" s="1"/>
  <c r="X34" i="25"/>
  <c r="W125" i="25"/>
  <c r="W93" i="25"/>
  <c r="W118" i="25" s="1"/>
  <c r="W143" i="25" s="1"/>
  <c r="Y46" i="25"/>
  <c r="X68" i="25"/>
  <c r="W90" i="25"/>
  <c r="W115" i="25" s="1"/>
  <c r="Y43" i="25"/>
  <c r="X65" i="25"/>
  <c r="V115" i="25"/>
  <c r="V140" i="25" s="1"/>
  <c r="Y42" i="25"/>
  <c r="X64" i="25"/>
  <c r="W89" i="25"/>
  <c r="W114" i="25" s="1"/>
  <c r="Y88" i="25"/>
  <c r="Y113" i="25" s="1"/>
  <c r="Y138" i="25" s="1"/>
  <c r="X138" i="25"/>
  <c r="AA41" i="25"/>
  <c r="Z63" i="25"/>
  <c r="W87" i="25"/>
  <c r="Y40" i="25"/>
  <c r="X62" i="25"/>
  <c r="V137" i="25"/>
  <c r="W112" i="25"/>
  <c r="Y39" i="25"/>
  <c r="X61" i="25"/>
  <c r="W86" i="25"/>
  <c r="W111" i="25" s="1"/>
  <c r="W136" i="25" s="1"/>
  <c r="Y38" i="25"/>
  <c r="X60" i="25"/>
  <c r="W85" i="25"/>
  <c r="W110" i="25" s="1"/>
  <c r="V135" i="25"/>
  <c r="V82" i="25"/>
  <c r="V107" i="25" s="1"/>
  <c r="U132" i="25"/>
  <c r="X35" i="25"/>
  <c r="W57" i="25"/>
  <c r="V80" i="25"/>
  <c r="V70" i="25"/>
  <c r="X33" i="25"/>
  <c r="W55" i="25"/>
  <c r="V105" i="25"/>
  <c r="Y32" i="25"/>
  <c r="X54" i="25"/>
  <c r="W79" i="25"/>
  <c r="W104" i="25" s="1"/>
  <c r="U95" i="25"/>
  <c r="V78" i="25"/>
  <c r="V103" i="25" s="1"/>
  <c r="U128" i="25"/>
  <c r="X31" i="25"/>
  <c r="W53" i="25"/>
  <c r="V127" i="25"/>
  <c r="W77" i="25"/>
  <c r="U120" i="25"/>
  <c r="Y30" i="25"/>
  <c r="X52" i="25"/>
  <c r="W76" i="25"/>
  <c r="W101" i="25" s="1"/>
  <c r="V126" i="25"/>
  <c r="Y29" i="25"/>
  <c r="X51" i="25"/>
  <c r="X75" i="25"/>
  <c r="X100" i="25" s="1"/>
  <c r="Z28" i="25"/>
  <c r="Y50" i="25"/>
  <c r="X74" i="25"/>
  <c r="Z27" i="25"/>
  <c r="Y49" i="25"/>
  <c r="Z3" i="23"/>
  <c r="X117" i="25" l="1"/>
  <c r="X142" i="25" s="1"/>
  <c r="W135" i="25"/>
  <c r="V132" i="25"/>
  <c r="W108" i="25"/>
  <c r="X108" i="25"/>
  <c r="Z45" i="25"/>
  <c r="Y67" i="25"/>
  <c r="W142" i="25"/>
  <c r="Z44" i="25"/>
  <c r="Y66" i="25"/>
  <c r="X91" i="25"/>
  <c r="X116" i="25" s="1"/>
  <c r="W137" i="25"/>
  <c r="X59" i="25"/>
  <c r="Y37" i="25"/>
  <c r="W84" i="25"/>
  <c r="W109" i="25" s="1"/>
  <c r="Z36" i="25"/>
  <c r="Y58" i="25"/>
  <c r="Y83" i="25" s="1"/>
  <c r="X56" i="25"/>
  <c r="X81" i="25" s="1"/>
  <c r="X106" i="25" s="1"/>
  <c r="Y34" i="25"/>
  <c r="W131" i="25"/>
  <c r="V130" i="25"/>
  <c r="U145" i="25"/>
  <c r="W126" i="25"/>
  <c r="X93" i="25"/>
  <c r="X118" i="25" s="1"/>
  <c r="X143" i="25" s="1"/>
  <c r="Z46" i="25"/>
  <c r="Y68" i="25"/>
  <c r="W140" i="25"/>
  <c r="X90" i="25"/>
  <c r="X115" i="25" s="1"/>
  <c r="V120" i="25"/>
  <c r="Z43" i="25"/>
  <c r="Y65" i="25"/>
  <c r="X89" i="25"/>
  <c r="X114" i="25" s="1"/>
  <c r="W139" i="25"/>
  <c r="Z42" i="25"/>
  <c r="Y64" i="25"/>
  <c r="Z88" i="25"/>
  <c r="AB41" i="25"/>
  <c r="AA63" i="25"/>
  <c r="Z40" i="25"/>
  <c r="Y62" i="25"/>
  <c r="X87" i="25"/>
  <c r="X112" i="25" s="1"/>
  <c r="X86" i="25"/>
  <c r="X111" i="25" s="1"/>
  <c r="Z39" i="25"/>
  <c r="Y61" i="25"/>
  <c r="X85" i="25"/>
  <c r="X110" i="25" s="1"/>
  <c r="Z38" i="25"/>
  <c r="Y60" i="25"/>
  <c r="W82" i="25"/>
  <c r="W107" i="25"/>
  <c r="Y35" i="25"/>
  <c r="X57" i="25"/>
  <c r="W80" i="25"/>
  <c r="W105" i="25" s="1"/>
  <c r="W130" i="25" s="1"/>
  <c r="Y33" i="25"/>
  <c r="X55" i="25"/>
  <c r="W129" i="25"/>
  <c r="X79" i="25"/>
  <c r="X104" i="25" s="1"/>
  <c r="Z32" i="25"/>
  <c r="Y54" i="25"/>
  <c r="V95" i="25"/>
  <c r="W78" i="25"/>
  <c r="W70" i="25"/>
  <c r="Y31" i="25"/>
  <c r="X53" i="25"/>
  <c r="V128" i="25"/>
  <c r="V145" i="25" s="1"/>
  <c r="W102" i="25"/>
  <c r="Z30" i="25"/>
  <c r="Y52" i="25"/>
  <c r="X77" i="25"/>
  <c r="X102" i="25" s="1"/>
  <c r="X76" i="25"/>
  <c r="X101" i="25" s="1"/>
  <c r="Z29" i="25"/>
  <c r="Y51" i="25"/>
  <c r="X125" i="25"/>
  <c r="Y75" i="25"/>
  <c r="AA28" i="25"/>
  <c r="Z50" i="25"/>
  <c r="AA27" i="25"/>
  <c r="Z49" i="25"/>
  <c r="X99" i="25"/>
  <c r="X124" i="25" s="1"/>
  <c r="Y74" i="25"/>
  <c r="Y99" i="25" s="1"/>
  <c r="AA3" i="23"/>
  <c r="X131" i="25" l="1"/>
  <c r="X140" i="25"/>
  <c r="W134" i="25"/>
  <c r="Y108" i="25"/>
  <c r="Y133" i="25" s="1"/>
  <c r="X133" i="25"/>
  <c r="W133" i="25"/>
  <c r="X127" i="25"/>
  <c r="Y124" i="25"/>
  <c r="Y92" i="25"/>
  <c r="Y117" i="25" s="1"/>
  <c r="AA45" i="25"/>
  <c r="Z67" i="25"/>
  <c r="Z92" i="25" s="1"/>
  <c r="X141" i="25"/>
  <c r="Y91" i="25"/>
  <c r="Y116" i="25" s="1"/>
  <c r="Y141" i="25" s="1"/>
  <c r="AA44" i="25"/>
  <c r="Z66" i="25"/>
  <c r="X137" i="25"/>
  <c r="X134" i="25"/>
  <c r="X84" i="25"/>
  <c r="X109" i="25" s="1"/>
  <c r="Y59" i="25"/>
  <c r="Z37" i="25"/>
  <c r="AA36" i="25"/>
  <c r="Z58" i="25"/>
  <c r="Z83" i="25" s="1"/>
  <c r="Z108" i="25" s="1"/>
  <c r="W132" i="25"/>
  <c r="Y56" i="25"/>
  <c r="Z34" i="25"/>
  <c r="X126" i="25"/>
  <c r="Y100" i="25"/>
  <c r="Y125" i="25" s="1"/>
  <c r="AA46" i="25"/>
  <c r="Z68" i="25"/>
  <c r="Y93" i="25"/>
  <c r="Y118" i="25" s="1"/>
  <c r="AA43" i="25"/>
  <c r="Z65" i="25"/>
  <c r="Y90" i="25"/>
  <c r="Y115" i="25" s="1"/>
  <c r="Y89" i="25"/>
  <c r="Y114" i="25" s="1"/>
  <c r="AA42" i="25"/>
  <c r="Z64" i="25"/>
  <c r="X139" i="25"/>
  <c r="AA88" i="25"/>
  <c r="AA113" i="25" s="1"/>
  <c r="AC41" i="25"/>
  <c r="AB63" i="25"/>
  <c r="Z113" i="25"/>
  <c r="Z138" i="25" s="1"/>
  <c r="Y87" i="25"/>
  <c r="Y112" i="25" s="1"/>
  <c r="Y137" i="25" s="1"/>
  <c r="AA40" i="25"/>
  <c r="Z62" i="25"/>
  <c r="Y86" i="25"/>
  <c r="Y111" i="25" s="1"/>
  <c r="X136" i="25"/>
  <c r="AA39" i="25"/>
  <c r="Z61" i="25"/>
  <c r="Y85" i="25"/>
  <c r="Y110" i="25" s="1"/>
  <c r="X135" i="25"/>
  <c r="AA38" i="25"/>
  <c r="Z60" i="25"/>
  <c r="X82" i="25"/>
  <c r="X107" i="25" s="1"/>
  <c r="Z35" i="25"/>
  <c r="Y57" i="25"/>
  <c r="Z33" i="25"/>
  <c r="Y55" i="25"/>
  <c r="X80" i="25"/>
  <c r="X105" i="25" s="1"/>
  <c r="Y79" i="25"/>
  <c r="Y104" i="25" s="1"/>
  <c r="AA32" i="25"/>
  <c r="Z54" i="25"/>
  <c r="X129" i="25"/>
  <c r="X78" i="25"/>
  <c r="X70" i="25"/>
  <c r="Z31" i="25"/>
  <c r="Y53" i="25"/>
  <c r="W95" i="25"/>
  <c r="W103" i="25"/>
  <c r="W128" i="25" s="1"/>
  <c r="Y77" i="25"/>
  <c r="Y102" i="25" s="1"/>
  <c r="AA30" i="25"/>
  <c r="Z52" i="25"/>
  <c r="W127" i="25"/>
  <c r="Y76" i="25"/>
  <c r="AA29" i="25"/>
  <c r="Z51" i="25"/>
  <c r="Y101" i="25"/>
  <c r="Z75" i="25"/>
  <c r="AB28" i="25"/>
  <c r="AA50" i="25"/>
  <c r="AB27" i="25"/>
  <c r="AA49" i="25"/>
  <c r="Z74" i="25"/>
  <c r="Z99" i="25" s="1"/>
  <c r="AB3" i="23"/>
  <c r="Y140" i="25" l="1"/>
  <c r="Z125" i="25"/>
  <c r="Z100" i="25"/>
  <c r="Z133" i="25"/>
  <c r="Z124" i="25"/>
  <c r="Y142" i="25"/>
  <c r="Z117" i="25"/>
  <c r="Z142" i="25" s="1"/>
  <c r="AA67" i="25"/>
  <c r="AB45" i="25"/>
  <c r="Z91" i="25"/>
  <c r="Z116" i="25" s="1"/>
  <c r="AA66" i="25"/>
  <c r="AA91" i="25" s="1"/>
  <c r="AA116" i="25" s="1"/>
  <c r="AA141" i="25" s="1"/>
  <c r="AB44" i="25"/>
  <c r="Z59" i="25"/>
  <c r="AA37" i="25"/>
  <c r="Y84" i="25"/>
  <c r="Y109" i="25" s="1"/>
  <c r="AB36" i="25"/>
  <c r="AA58" i="25"/>
  <c r="Z56" i="25"/>
  <c r="AA34" i="25"/>
  <c r="Y81" i="25"/>
  <c r="Y106" i="25" s="1"/>
  <c r="Y131" i="25" s="1"/>
  <c r="X130" i="25"/>
  <c r="Y126" i="25"/>
  <c r="Z93" i="25"/>
  <c r="Z118" i="25" s="1"/>
  <c r="Z143" i="25" s="1"/>
  <c r="Y143" i="25"/>
  <c r="AB46" i="25"/>
  <c r="AA68" i="25"/>
  <c r="Z90" i="25"/>
  <c r="Z115" i="25" s="1"/>
  <c r="AB43" i="25"/>
  <c r="AA65" i="25"/>
  <c r="Y139" i="25"/>
  <c r="AB42" i="25"/>
  <c r="AA64" i="25"/>
  <c r="Z89" i="25"/>
  <c r="Z114" i="25"/>
  <c r="AB88" i="25"/>
  <c r="AB113" i="25" s="1"/>
  <c r="AA138" i="25"/>
  <c r="AD41" i="25"/>
  <c r="AC63" i="25"/>
  <c r="Z87" i="25"/>
  <c r="Z112" i="25" s="1"/>
  <c r="Z137" i="25" s="1"/>
  <c r="AB40" i="25"/>
  <c r="AA62" i="25"/>
  <c r="AB39" i="25"/>
  <c r="AA61" i="25"/>
  <c r="Y136" i="25"/>
  <c r="Z86" i="25"/>
  <c r="Z111" i="25" s="1"/>
  <c r="Z85" i="25"/>
  <c r="Z110" i="25" s="1"/>
  <c r="Z135" i="25" s="1"/>
  <c r="Y135" i="25"/>
  <c r="AB38" i="25"/>
  <c r="AA60" i="25"/>
  <c r="AA35" i="25"/>
  <c r="Z57" i="25"/>
  <c r="Y82" i="25"/>
  <c r="Y107" i="25" s="1"/>
  <c r="X132" i="25"/>
  <c r="X95" i="25"/>
  <c r="Y80" i="25"/>
  <c r="Y105" i="25" s="1"/>
  <c r="AA33" i="25"/>
  <c r="Z55" i="25"/>
  <c r="Y129" i="25"/>
  <c r="AB32" i="25"/>
  <c r="AA54" i="25"/>
  <c r="Z79" i="25"/>
  <c r="W145" i="25"/>
  <c r="Y78" i="25"/>
  <c r="Y103" i="25" s="1"/>
  <c r="Y70" i="25"/>
  <c r="AA31" i="25"/>
  <c r="Z53" i="25"/>
  <c r="W120" i="25"/>
  <c r="X103" i="25"/>
  <c r="X120" i="25" s="1"/>
  <c r="Y127" i="25"/>
  <c r="Z77" i="25"/>
  <c r="Z102" i="25" s="1"/>
  <c r="AB30" i="25"/>
  <c r="AA52" i="25"/>
  <c r="AB29" i="25"/>
  <c r="AA51" i="25"/>
  <c r="Z76" i="25"/>
  <c r="AA75" i="25"/>
  <c r="AA100" i="25" s="1"/>
  <c r="AC28" i="25"/>
  <c r="AB50" i="25"/>
  <c r="AC27" i="25"/>
  <c r="AB49" i="25"/>
  <c r="AA74" i="25"/>
  <c r="AC3" i="23"/>
  <c r="Y134" i="25" l="1"/>
  <c r="AB67" i="25"/>
  <c r="AC45" i="25"/>
  <c r="AA92" i="25"/>
  <c r="AA117" i="25" s="1"/>
  <c r="Z141" i="25"/>
  <c r="AB66" i="25"/>
  <c r="AC44" i="25"/>
  <c r="Z139" i="25"/>
  <c r="Z84" i="25"/>
  <c r="Z109" i="25" s="1"/>
  <c r="AB37" i="25"/>
  <c r="AA59" i="25"/>
  <c r="AA83" i="25"/>
  <c r="AA108" i="25" s="1"/>
  <c r="AB58" i="25"/>
  <c r="AC36" i="25"/>
  <c r="AA56" i="25"/>
  <c r="AA81" i="25" s="1"/>
  <c r="AB34" i="25"/>
  <c r="Z81" i="25"/>
  <c r="Z106" i="25" s="1"/>
  <c r="Z131" i="25"/>
  <c r="AA93" i="25"/>
  <c r="AA118" i="25" s="1"/>
  <c r="AC46" i="25"/>
  <c r="AB68" i="25"/>
  <c r="Z140" i="25"/>
  <c r="AC43" i="25"/>
  <c r="AB65" i="25"/>
  <c r="AA90" i="25"/>
  <c r="AA115" i="25" s="1"/>
  <c r="AA89" i="25"/>
  <c r="AC42" i="25"/>
  <c r="AB64" i="25"/>
  <c r="AC88" i="25"/>
  <c r="AC113" i="25" s="1"/>
  <c r="AC138" i="25" s="1"/>
  <c r="AE41" i="25"/>
  <c r="AD63" i="25"/>
  <c r="AB138" i="25"/>
  <c r="AA87" i="25"/>
  <c r="AC40" i="25"/>
  <c r="AB62" i="25"/>
  <c r="AA86" i="25"/>
  <c r="AA111" i="25" s="1"/>
  <c r="AA136" i="25" s="1"/>
  <c r="Z136" i="25"/>
  <c r="AC39" i="25"/>
  <c r="AB61" i="25"/>
  <c r="AC38" i="25"/>
  <c r="AB60" i="25"/>
  <c r="AA85" i="25"/>
  <c r="AB35" i="25"/>
  <c r="AA57" i="25"/>
  <c r="Y132" i="25"/>
  <c r="Z82" i="25"/>
  <c r="Z107" i="25" s="1"/>
  <c r="Z132" i="25" s="1"/>
  <c r="Y120" i="25"/>
  <c r="Y95" i="25"/>
  <c r="Y130" i="25"/>
  <c r="Z80" i="25"/>
  <c r="Z105" i="25" s="1"/>
  <c r="AB33" i="25"/>
  <c r="AA55" i="25"/>
  <c r="Z104" i="25"/>
  <c r="Z129" i="25" s="1"/>
  <c r="AA79" i="25"/>
  <c r="AC32" i="25"/>
  <c r="AB54" i="25"/>
  <c r="Z103" i="25"/>
  <c r="Z128" i="25" s="1"/>
  <c r="Z70" i="25"/>
  <c r="Y128" i="25"/>
  <c r="Z78" i="25"/>
  <c r="AB31" i="25"/>
  <c r="AA53" i="25"/>
  <c r="X128" i="25"/>
  <c r="X145" i="25" s="1"/>
  <c r="AA77" i="25"/>
  <c r="AC30" i="25"/>
  <c r="AB52" i="25"/>
  <c r="Z127" i="25"/>
  <c r="AA102" i="25"/>
  <c r="AA127" i="25" s="1"/>
  <c r="Z101" i="25"/>
  <c r="Z126" i="25" s="1"/>
  <c r="AA76" i="25"/>
  <c r="AA101" i="25" s="1"/>
  <c r="AC29" i="25"/>
  <c r="AB51" i="25"/>
  <c r="AD28" i="25"/>
  <c r="AC50" i="25"/>
  <c r="AA125" i="25"/>
  <c r="AB75" i="25"/>
  <c r="AB100" i="25" s="1"/>
  <c r="AB125" i="25" s="1"/>
  <c r="AD27" i="25"/>
  <c r="AC49" i="25"/>
  <c r="AA99" i="25"/>
  <c r="AB74" i="25"/>
  <c r="AD3" i="23"/>
  <c r="AA142" i="25" l="1"/>
  <c r="AA70" i="25"/>
  <c r="AA126" i="25"/>
  <c r="AD45" i="25"/>
  <c r="AC67" i="25"/>
  <c r="AB92" i="25"/>
  <c r="AC66" i="25"/>
  <c r="AD44" i="25"/>
  <c r="AB91" i="25"/>
  <c r="AB116" i="25" s="1"/>
  <c r="AA114" i="25"/>
  <c r="AA139" i="25" s="1"/>
  <c r="AA84" i="25"/>
  <c r="AA109" i="25" s="1"/>
  <c r="AC37" i="25"/>
  <c r="AB59" i="25"/>
  <c r="Z134" i="25"/>
  <c r="AD36" i="25"/>
  <c r="AC58" i="25"/>
  <c r="AC83" i="25" s="1"/>
  <c r="AB83" i="25"/>
  <c r="AB108" i="25" s="1"/>
  <c r="AA133" i="25"/>
  <c r="AB56" i="25"/>
  <c r="AB81" i="25" s="1"/>
  <c r="AB106" i="25" s="1"/>
  <c r="AC34" i="25"/>
  <c r="AA106" i="25"/>
  <c r="AA131" i="25" s="1"/>
  <c r="Z95" i="25"/>
  <c r="AA104" i="25"/>
  <c r="AA129" i="25" s="1"/>
  <c r="AA143" i="25"/>
  <c r="AD46" i="25"/>
  <c r="AC68" i="25"/>
  <c r="AB93" i="25"/>
  <c r="AB118" i="25" s="1"/>
  <c r="AB143" i="25" s="1"/>
  <c r="AB90" i="25"/>
  <c r="AB115" i="25" s="1"/>
  <c r="AD43" i="25"/>
  <c r="AC65" i="25"/>
  <c r="AA140" i="25"/>
  <c r="AD42" i="25"/>
  <c r="AC64" i="25"/>
  <c r="AB89" i="25"/>
  <c r="AB114" i="25" s="1"/>
  <c r="AD88" i="25"/>
  <c r="AD113" i="25" s="1"/>
  <c r="AD138" i="25" s="1"/>
  <c r="AF41" i="25"/>
  <c r="AE63" i="25"/>
  <c r="AA112" i="25"/>
  <c r="AA137" i="25" s="1"/>
  <c r="AB87" i="25"/>
  <c r="AB112" i="25" s="1"/>
  <c r="AD40" i="25"/>
  <c r="AC62" i="25"/>
  <c r="AD39" i="25"/>
  <c r="AC61" i="25"/>
  <c r="AB86" i="25"/>
  <c r="AB111" i="25" s="1"/>
  <c r="AA110" i="25"/>
  <c r="AA135" i="25" s="1"/>
  <c r="AB85" i="25"/>
  <c r="AB110" i="25" s="1"/>
  <c r="AD38" i="25"/>
  <c r="AC60" i="25"/>
  <c r="AA82" i="25"/>
  <c r="AC35" i="25"/>
  <c r="AB57" i="25"/>
  <c r="AC33" i="25"/>
  <c r="AB55" i="25"/>
  <c r="Y145" i="25"/>
  <c r="Z130" i="25"/>
  <c r="Z145" i="25" s="1"/>
  <c r="AA80" i="25"/>
  <c r="AA105" i="25" s="1"/>
  <c r="AA130" i="25" s="1"/>
  <c r="Z120" i="25"/>
  <c r="AB79" i="25"/>
  <c r="AD32" i="25"/>
  <c r="AC54" i="25"/>
  <c r="AA78" i="25"/>
  <c r="AC31" i="25"/>
  <c r="AB53" i="25"/>
  <c r="AD30" i="25"/>
  <c r="AC52" i="25"/>
  <c r="AB77" i="25"/>
  <c r="AB102" i="25" s="1"/>
  <c r="AB76" i="25"/>
  <c r="AB101" i="25" s="1"/>
  <c r="AD29" i="25"/>
  <c r="AC51" i="25"/>
  <c r="AC75" i="25"/>
  <c r="AC100" i="25" s="1"/>
  <c r="AC125" i="25" s="1"/>
  <c r="AE28" i="25"/>
  <c r="AD50" i="25"/>
  <c r="AB99" i="25"/>
  <c r="AE27" i="25"/>
  <c r="AD49" i="25"/>
  <c r="AA124" i="25"/>
  <c r="AB124" i="25"/>
  <c r="AC74" i="25"/>
  <c r="AE3" i="23"/>
  <c r="AB137" i="25" l="1"/>
  <c r="AB135" i="25"/>
  <c r="AC108" i="25"/>
  <c r="AC133" i="25" s="1"/>
  <c r="AB133" i="25"/>
  <c r="AC99" i="25"/>
  <c r="AC124" i="25" s="1"/>
  <c r="AB117" i="25"/>
  <c r="AB142" i="25" s="1"/>
  <c r="AC92" i="25"/>
  <c r="AE45" i="25"/>
  <c r="AD67" i="25"/>
  <c r="AE44" i="25"/>
  <c r="AD66" i="25"/>
  <c r="AB141" i="25"/>
  <c r="AC91" i="25"/>
  <c r="AC116" i="25" s="1"/>
  <c r="AB136" i="25"/>
  <c r="AB134" i="25"/>
  <c r="AB84" i="25"/>
  <c r="AB109" i="25" s="1"/>
  <c r="AA95" i="25"/>
  <c r="AD37" i="25"/>
  <c r="AC59" i="25"/>
  <c r="AA134" i="25"/>
  <c r="AE36" i="25"/>
  <c r="AD58" i="25"/>
  <c r="AC56" i="25"/>
  <c r="AD34" i="25"/>
  <c r="AB131" i="25"/>
  <c r="AB104" i="25"/>
  <c r="AB129" i="25" s="1"/>
  <c r="AB127" i="25"/>
  <c r="AE46" i="25"/>
  <c r="AD68" i="25"/>
  <c r="AC93" i="25"/>
  <c r="AC118" i="25" s="1"/>
  <c r="AC90" i="25"/>
  <c r="AC115" i="25" s="1"/>
  <c r="AB140" i="25"/>
  <c r="AE43" i="25"/>
  <c r="AD65" i="25"/>
  <c r="AB139" i="25"/>
  <c r="AC89" i="25"/>
  <c r="AC114" i="25" s="1"/>
  <c r="AE42" i="25"/>
  <c r="AD64" i="25"/>
  <c r="AE88" i="25"/>
  <c r="AE113" i="25" s="1"/>
  <c r="AG41" i="25"/>
  <c r="AF63" i="25"/>
  <c r="AC87" i="25"/>
  <c r="AC112" i="25" s="1"/>
  <c r="AE40" i="25"/>
  <c r="AD62" i="25"/>
  <c r="AC86" i="25"/>
  <c r="AC111" i="25" s="1"/>
  <c r="AE39" i="25"/>
  <c r="AD61" i="25"/>
  <c r="AC85" i="25"/>
  <c r="AC110" i="25" s="1"/>
  <c r="AC135" i="25"/>
  <c r="AE38" i="25"/>
  <c r="AD60" i="25"/>
  <c r="AD35" i="25"/>
  <c r="AC57" i="25"/>
  <c r="AA107" i="25"/>
  <c r="AA132" i="25" s="1"/>
  <c r="AB82" i="25"/>
  <c r="AB80" i="25"/>
  <c r="AB105" i="25" s="1"/>
  <c r="AD33" i="25"/>
  <c r="AC55" i="25"/>
  <c r="AC79" i="25"/>
  <c r="AC104" i="25" s="1"/>
  <c r="AE32" i="25"/>
  <c r="AD54" i="25"/>
  <c r="AA103" i="25"/>
  <c r="AD31" i="25"/>
  <c r="AC53" i="25"/>
  <c r="AB78" i="25"/>
  <c r="AB70" i="25"/>
  <c r="AC77" i="25"/>
  <c r="AC102" i="25" s="1"/>
  <c r="AE30" i="25"/>
  <c r="AD52" i="25"/>
  <c r="AE29" i="25"/>
  <c r="AD51" i="25"/>
  <c r="AB126" i="25"/>
  <c r="AC76" i="25"/>
  <c r="AC101" i="25" s="1"/>
  <c r="AD75" i="25"/>
  <c r="AD100" i="25" s="1"/>
  <c r="AF28" i="25"/>
  <c r="AE50" i="25"/>
  <c r="AD74" i="25"/>
  <c r="AD99" i="25" s="1"/>
  <c r="AF27" i="25"/>
  <c r="AE49" i="25"/>
  <c r="AF3" i="23"/>
  <c r="AC141" i="25" l="1"/>
  <c r="AA120" i="25"/>
  <c r="AD92" i="25"/>
  <c r="AF45" i="25"/>
  <c r="AE67" i="25"/>
  <c r="AC117" i="25"/>
  <c r="AC142" i="25" s="1"/>
  <c r="AD117" i="25"/>
  <c r="AD142" i="25" s="1"/>
  <c r="AD91" i="25"/>
  <c r="AD116" i="25" s="1"/>
  <c r="AE66" i="25"/>
  <c r="AE91" i="25" s="1"/>
  <c r="AF44" i="25"/>
  <c r="AC84" i="25"/>
  <c r="AC109" i="25" s="1"/>
  <c r="AC134" i="25" s="1"/>
  <c r="AE37" i="25"/>
  <c r="AD59" i="25"/>
  <c r="AD84" i="25" s="1"/>
  <c r="AE58" i="25"/>
  <c r="AF36" i="25"/>
  <c r="AD83" i="25"/>
  <c r="AD108" i="25" s="1"/>
  <c r="AE34" i="25"/>
  <c r="AD56" i="25"/>
  <c r="AD81" i="25" s="1"/>
  <c r="AC81" i="25"/>
  <c r="AC106" i="25" s="1"/>
  <c r="AC131" i="25" s="1"/>
  <c r="AD125" i="25"/>
  <c r="AD93" i="25"/>
  <c r="AD118" i="25" s="1"/>
  <c r="AC143" i="25"/>
  <c r="AF46" i="25"/>
  <c r="AE68" i="25"/>
  <c r="AF43" i="25"/>
  <c r="AE65" i="25"/>
  <c r="AC140" i="25"/>
  <c r="AD90" i="25"/>
  <c r="AD115" i="25" s="1"/>
  <c r="AC139" i="25"/>
  <c r="AF42" i="25"/>
  <c r="AE64" i="25"/>
  <c r="AD89" i="25"/>
  <c r="AD114" i="25" s="1"/>
  <c r="AH41" i="25"/>
  <c r="AG63" i="25"/>
  <c r="AF88" i="25"/>
  <c r="AF113" i="25" s="1"/>
  <c r="AE138" i="25"/>
  <c r="AC137" i="25"/>
  <c r="AF40" i="25"/>
  <c r="AE62" i="25"/>
  <c r="AD87" i="25"/>
  <c r="AD112" i="25" s="1"/>
  <c r="AF39" i="25"/>
  <c r="AE61" i="25"/>
  <c r="AD86" i="25"/>
  <c r="AD111" i="25" s="1"/>
  <c r="AD136" i="25" s="1"/>
  <c r="AC136" i="25"/>
  <c r="AF38" i="25"/>
  <c r="AE60" i="25"/>
  <c r="AD85" i="25"/>
  <c r="AC82" i="25"/>
  <c r="AC107" i="25" s="1"/>
  <c r="AB107" i="25"/>
  <c r="AB132" i="25" s="1"/>
  <c r="AE35" i="25"/>
  <c r="AD57" i="25"/>
  <c r="AE33" i="25"/>
  <c r="AD55" i="25"/>
  <c r="AC80" i="25"/>
  <c r="AC105" i="25" s="1"/>
  <c r="AB130" i="25"/>
  <c r="AC129" i="25"/>
  <c r="AF32" i="25"/>
  <c r="AE54" i="25"/>
  <c r="AD79" i="25"/>
  <c r="AB95" i="25"/>
  <c r="AE31" i="25"/>
  <c r="AD53" i="25"/>
  <c r="AA128" i="25"/>
  <c r="AA145" i="25" s="1"/>
  <c r="AB103" i="25"/>
  <c r="AB128" i="25" s="1"/>
  <c r="AC78" i="25"/>
  <c r="AC103" i="25" s="1"/>
  <c r="AC70" i="25"/>
  <c r="AC127" i="25"/>
  <c r="AF30" i="25"/>
  <c r="AE52" i="25"/>
  <c r="AD77" i="25"/>
  <c r="AD102" i="25"/>
  <c r="AD127" i="25" s="1"/>
  <c r="AC126" i="25"/>
  <c r="AF29" i="25"/>
  <c r="AE51" i="25"/>
  <c r="AD76" i="25"/>
  <c r="AD101" i="25" s="1"/>
  <c r="AE75" i="25"/>
  <c r="AE100" i="25" s="1"/>
  <c r="AG28" i="25"/>
  <c r="AF50" i="25"/>
  <c r="AE74" i="25"/>
  <c r="AD124" i="25"/>
  <c r="AG27" i="25"/>
  <c r="AF49" i="25"/>
  <c r="AE99" i="25"/>
  <c r="AG3" i="23"/>
  <c r="AE116" i="25" l="1"/>
  <c r="AE141" i="25" s="1"/>
  <c r="AD141" i="25"/>
  <c r="AF138" i="25"/>
  <c r="AD109" i="25"/>
  <c r="AD134" i="25" s="1"/>
  <c r="AD70" i="25"/>
  <c r="AF67" i="25"/>
  <c r="AG45" i="25"/>
  <c r="AE92" i="25"/>
  <c r="AE117" i="25" s="1"/>
  <c r="AF66" i="25"/>
  <c r="AG44" i="25"/>
  <c r="AF37" i="25"/>
  <c r="AE59" i="25"/>
  <c r="AG36" i="25"/>
  <c r="AF58" i="25"/>
  <c r="AF83" i="25" s="1"/>
  <c r="AD133" i="25"/>
  <c r="AE83" i="25"/>
  <c r="AE108" i="25" s="1"/>
  <c r="AE133" i="25" s="1"/>
  <c r="AD106" i="25"/>
  <c r="AD131" i="25" s="1"/>
  <c r="AF34" i="25"/>
  <c r="AE56" i="25"/>
  <c r="AE81" i="25" s="1"/>
  <c r="AE106" i="25" s="1"/>
  <c r="AE93" i="25"/>
  <c r="AE118" i="25" s="1"/>
  <c r="AE143" i="25" s="1"/>
  <c r="AG46" i="25"/>
  <c r="AF68" i="25"/>
  <c r="AD143" i="25"/>
  <c r="AE90" i="25"/>
  <c r="AE115" i="25" s="1"/>
  <c r="AD140" i="25"/>
  <c r="AG43" i="25"/>
  <c r="AF65" i="25"/>
  <c r="AE89" i="25"/>
  <c r="AE114" i="25" s="1"/>
  <c r="AG42" i="25"/>
  <c r="AF64" i="25"/>
  <c r="AD139" i="25"/>
  <c r="AG88" i="25"/>
  <c r="AG113" i="25" s="1"/>
  <c r="AI41" i="25"/>
  <c r="AH63" i="25"/>
  <c r="AE87" i="25"/>
  <c r="AE112" i="25" s="1"/>
  <c r="AD137" i="25"/>
  <c r="AG40" i="25"/>
  <c r="AF62" i="25"/>
  <c r="AE86" i="25"/>
  <c r="AE111" i="25" s="1"/>
  <c r="AG39" i="25"/>
  <c r="AF61" i="25"/>
  <c r="AD110" i="25"/>
  <c r="AD135" i="25" s="1"/>
  <c r="AE85" i="25"/>
  <c r="AE110" i="25" s="1"/>
  <c r="AG38" i="25"/>
  <c r="AF60" i="25"/>
  <c r="AB145" i="25"/>
  <c r="AF35" i="25"/>
  <c r="AE57" i="25"/>
  <c r="AC132" i="25"/>
  <c r="AB120" i="25"/>
  <c r="AD82" i="25"/>
  <c r="AD107" i="25" s="1"/>
  <c r="AC120" i="25"/>
  <c r="AD80" i="25"/>
  <c r="AD105" i="25" s="1"/>
  <c r="AD130" i="25" s="1"/>
  <c r="AC130" i="25"/>
  <c r="AF33" i="25"/>
  <c r="AE55" i="25"/>
  <c r="AD104" i="25"/>
  <c r="AD129" i="25" s="1"/>
  <c r="AE79" i="25"/>
  <c r="AG32" i="25"/>
  <c r="AF54" i="25"/>
  <c r="AC95" i="25"/>
  <c r="AF31" i="25"/>
  <c r="AE53" i="25"/>
  <c r="AC128" i="25"/>
  <c r="AD78" i="25"/>
  <c r="AE77" i="25"/>
  <c r="AE102" i="25" s="1"/>
  <c r="AG30" i="25"/>
  <c r="AF52" i="25"/>
  <c r="AD126" i="25"/>
  <c r="AE76" i="25"/>
  <c r="AE101" i="25" s="1"/>
  <c r="AE126" i="25" s="1"/>
  <c r="AG29" i="25"/>
  <c r="AF51" i="25"/>
  <c r="AH28" i="25"/>
  <c r="AG50" i="25"/>
  <c r="AF75" i="25"/>
  <c r="AF100" i="25" s="1"/>
  <c r="AE125" i="25"/>
  <c r="AF74" i="25"/>
  <c r="AE124" i="25"/>
  <c r="AH27" i="25"/>
  <c r="AG49" i="25"/>
  <c r="AH3" i="23"/>
  <c r="AE131" i="25" l="1"/>
  <c r="AE142" i="25"/>
  <c r="AG138" i="25"/>
  <c r="AG67" i="25"/>
  <c r="AH45" i="25"/>
  <c r="AF92" i="25"/>
  <c r="AF117" i="25" s="1"/>
  <c r="AH44" i="25"/>
  <c r="AG66" i="25"/>
  <c r="AF91" i="25"/>
  <c r="AF116" i="25"/>
  <c r="AF141" i="25" s="1"/>
  <c r="AE139" i="25"/>
  <c r="AE137" i="25"/>
  <c r="AG37" i="25"/>
  <c r="AF59" i="25"/>
  <c r="AF84" i="25" s="1"/>
  <c r="AE84" i="25"/>
  <c r="AE109" i="25" s="1"/>
  <c r="AF108" i="25"/>
  <c r="AF133" i="25" s="1"/>
  <c r="AG58" i="25"/>
  <c r="AG83" i="25" s="1"/>
  <c r="AH36" i="25"/>
  <c r="AF56" i="25"/>
  <c r="AF81" i="25" s="1"/>
  <c r="AF106" i="25" s="1"/>
  <c r="AG34" i="25"/>
  <c r="AC145" i="25"/>
  <c r="AE104" i="25"/>
  <c r="AE129" i="25" s="1"/>
  <c r="AH46" i="25"/>
  <c r="AG68" i="25"/>
  <c r="AF93" i="25"/>
  <c r="AF118" i="25" s="1"/>
  <c r="AF90" i="25"/>
  <c r="AF115" i="25" s="1"/>
  <c r="AE140" i="25"/>
  <c r="AH43" i="25"/>
  <c r="AG65" i="25"/>
  <c r="AF89" i="25"/>
  <c r="AF114" i="25" s="1"/>
  <c r="AH42" i="25"/>
  <c r="AG64" i="25"/>
  <c r="AJ41" i="25"/>
  <c r="AI63" i="25"/>
  <c r="AH88" i="25"/>
  <c r="AF87" i="25"/>
  <c r="AF112" i="25" s="1"/>
  <c r="AH40" i="25"/>
  <c r="AG62" i="25"/>
  <c r="AE136" i="25"/>
  <c r="AH39" i="25"/>
  <c r="AG61" i="25"/>
  <c r="AF86" i="25"/>
  <c r="AF111" i="25" s="1"/>
  <c r="AH38" i="25"/>
  <c r="AG60" i="25"/>
  <c r="AE135" i="25"/>
  <c r="AF85" i="25"/>
  <c r="AD95" i="25"/>
  <c r="AD132" i="25"/>
  <c r="AE82" i="25"/>
  <c r="AE107" i="25" s="1"/>
  <c r="AE70" i="25"/>
  <c r="AG35" i="25"/>
  <c r="AF57" i="25"/>
  <c r="AE80" i="25"/>
  <c r="AE105" i="25" s="1"/>
  <c r="AE130" i="25" s="1"/>
  <c r="AG33" i="25"/>
  <c r="AF55" i="25"/>
  <c r="AF79" i="25"/>
  <c r="AF104" i="25" s="1"/>
  <c r="AH32" i="25"/>
  <c r="AG54" i="25"/>
  <c r="AG31" i="25"/>
  <c r="AF53" i="25"/>
  <c r="AE78" i="25"/>
  <c r="AE103" i="25" s="1"/>
  <c r="AD103" i="25"/>
  <c r="AD120" i="25" s="1"/>
  <c r="AF77" i="25"/>
  <c r="AE127" i="25"/>
  <c r="AH30" i="25"/>
  <c r="AG52" i="25"/>
  <c r="AF102" i="25"/>
  <c r="AF76" i="25"/>
  <c r="AF101" i="25" s="1"/>
  <c r="AH29" i="25"/>
  <c r="AG51" i="25"/>
  <c r="AG75" i="25"/>
  <c r="AG100" i="25" s="1"/>
  <c r="AF125" i="25"/>
  <c r="AI28" i="25"/>
  <c r="AH50" i="25"/>
  <c r="AF99" i="25"/>
  <c r="AF124" i="25" s="1"/>
  <c r="AG74" i="25"/>
  <c r="AI27" i="25"/>
  <c r="AH49" i="25"/>
  <c r="AI3" i="23"/>
  <c r="AF109" i="25" l="1"/>
  <c r="AF134" i="25" s="1"/>
  <c r="AF142" i="25"/>
  <c r="AE134" i="25"/>
  <c r="AF131" i="25"/>
  <c r="AF129" i="25"/>
  <c r="AD128" i="25"/>
  <c r="AF143" i="25"/>
  <c r="AH67" i="25"/>
  <c r="AI45" i="25"/>
  <c r="AG92" i="25"/>
  <c r="AG117" i="25" s="1"/>
  <c r="AG142" i="25"/>
  <c r="AG91" i="25"/>
  <c r="AG116" i="25" s="1"/>
  <c r="AG141" i="25" s="1"/>
  <c r="AH66" i="25"/>
  <c r="AI44" i="25"/>
  <c r="AF110" i="25"/>
  <c r="AF135" i="25" s="1"/>
  <c r="AH37" i="25"/>
  <c r="AG59" i="25"/>
  <c r="AG108" i="25"/>
  <c r="AG133" i="25" s="1"/>
  <c r="AH58" i="25"/>
  <c r="AI36" i="25"/>
  <c r="AH34" i="25"/>
  <c r="AG56" i="25"/>
  <c r="AF127" i="25"/>
  <c r="AF126" i="25"/>
  <c r="AG93" i="25"/>
  <c r="AG118" i="25" s="1"/>
  <c r="AI46" i="25"/>
  <c r="AH68" i="25"/>
  <c r="AG90" i="25"/>
  <c r="AF140" i="25"/>
  <c r="AI43" i="25"/>
  <c r="AH65" i="25"/>
  <c r="AG115" i="25"/>
  <c r="AI42" i="25"/>
  <c r="AH64" i="25"/>
  <c r="AG89" i="25"/>
  <c r="AG114" i="25" s="1"/>
  <c r="AG139" i="25" s="1"/>
  <c r="AF139" i="25"/>
  <c r="AH113" i="25"/>
  <c r="AH138" i="25" s="1"/>
  <c r="AI88" i="25"/>
  <c r="AI113" i="25" s="1"/>
  <c r="AK41" i="25"/>
  <c r="AJ63" i="25"/>
  <c r="AI40" i="25"/>
  <c r="AH62" i="25"/>
  <c r="AG87" i="25"/>
  <c r="AG112" i="25" s="1"/>
  <c r="AF137" i="25"/>
  <c r="AG86" i="25"/>
  <c r="AG111" i="25" s="1"/>
  <c r="AI39" i="25"/>
  <c r="AH61" i="25"/>
  <c r="AF136" i="25"/>
  <c r="AG85" i="25"/>
  <c r="AG110" i="25" s="1"/>
  <c r="AI38" i="25"/>
  <c r="AH60" i="25"/>
  <c r="AD145" i="25"/>
  <c r="AE95" i="25"/>
  <c r="AF82" i="25"/>
  <c r="AF107" i="25" s="1"/>
  <c r="AF132" i="25" s="1"/>
  <c r="AE132" i="25"/>
  <c r="AE120" i="25"/>
  <c r="AH35" i="25"/>
  <c r="AG57" i="25"/>
  <c r="AH33" i="25"/>
  <c r="AG55" i="25"/>
  <c r="AF80" i="25"/>
  <c r="AF105" i="25" s="1"/>
  <c r="AI32" i="25"/>
  <c r="AH54" i="25"/>
  <c r="AG79" i="25"/>
  <c r="AG104" i="25" s="1"/>
  <c r="AG129" i="25" s="1"/>
  <c r="AF78" i="25"/>
  <c r="AF103" i="25" s="1"/>
  <c r="AF70" i="25"/>
  <c r="AE128" i="25"/>
  <c r="AE145" i="25" s="1"/>
  <c r="AH31" i="25"/>
  <c r="AG53" i="25"/>
  <c r="AG77" i="25"/>
  <c r="AG102" i="25" s="1"/>
  <c r="AI30" i="25"/>
  <c r="AH52" i="25"/>
  <c r="AI29" i="25"/>
  <c r="AH51" i="25"/>
  <c r="AG76" i="25"/>
  <c r="AG101" i="25" s="1"/>
  <c r="AJ28" i="25"/>
  <c r="AI50" i="25"/>
  <c r="AH75" i="25"/>
  <c r="AH100" i="25" s="1"/>
  <c r="AG125" i="25"/>
  <c r="AH74" i="25"/>
  <c r="AH99" i="25" s="1"/>
  <c r="AJ27" i="25"/>
  <c r="AI49" i="25"/>
  <c r="AG99" i="25"/>
  <c r="AG124" i="25" s="1"/>
  <c r="AJ3" i="23"/>
  <c r="AG135" i="25" l="1"/>
  <c r="AG137" i="25"/>
  <c r="AG70" i="25"/>
  <c r="AJ45" i="25"/>
  <c r="AI67" i="25"/>
  <c r="AH92" i="25"/>
  <c r="AH91" i="25"/>
  <c r="AH116" i="25" s="1"/>
  <c r="AJ44" i="25"/>
  <c r="AI66" i="25"/>
  <c r="AG140" i="25"/>
  <c r="AI37" i="25"/>
  <c r="AH59" i="25"/>
  <c r="AG84" i="25"/>
  <c r="AG109" i="25" s="1"/>
  <c r="AJ36" i="25"/>
  <c r="AI58" i="25"/>
  <c r="AI83" i="25" s="1"/>
  <c r="AH83" i="25"/>
  <c r="AH108" i="25" s="1"/>
  <c r="AF95" i="25"/>
  <c r="AG81" i="25"/>
  <c r="AG106" i="25" s="1"/>
  <c r="AG131" i="25" s="1"/>
  <c r="AI34" i="25"/>
  <c r="AH56" i="25"/>
  <c r="AH81" i="25" s="1"/>
  <c r="AH93" i="25"/>
  <c r="AH118" i="25" s="1"/>
  <c r="AH143" i="25" s="1"/>
  <c r="AG143" i="25"/>
  <c r="AJ46" i="25"/>
  <c r="AI68" i="25"/>
  <c r="AH90" i="25"/>
  <c r="AH115" i="25" s="1"/>
  <c r="AH140" i="25" s="1"/>
  <c r="AJ43" i="25"/>
  <c r="AI65" i="25"/>
  <c r="AH89" i="25"/>
  <c r="AH114" i="25" s="1"/>
  <c r="AJ42" i="25"/>
  <c r="AI64" i="25"/>
  <c r="AJ88" i="25"/>
  <c r="AI138" i="25"/>
  <c r="AL41" i="25"/>
  <c r="AL63" i="25" s="1"/>
  <c r="AK63" i="25"/>
  <c r="AJ113" i="25"/>
  <c r="AH87" i="25"/>
  <c r="AH112" i="25" s="1"/>
  <c r="AJ40" i="25"/>
  <c r="AI62" i="25"/>
  <c r="AH86" i="25"/>
  <c r="AG136" i="25"/>
  <c r="AJ39" i="25"/>
  <c r="AI61" i="25"/>
  <c r="AH85" i="25"/>
  <c r="AH110" i="25" s="1"/>
  <c r="AH135" i="25" s="1"/>
  <c r="AJ38" i="25"/>
  <c r="AI60" i="25"/>
  <c r="AI35" i="25"/>
  <c r="AH57" i="25"/>
  <c r="AG82" i="25"/>
  <c r="AG107" i="25" s="1"/>
  <c r="AF130" i="25"/>
  <c r="AG80" i="25"/>
  <c r="AG105" i="25" s="1"/>
  <c r="AI33" i="25"/>
  <c r="AH55" i="25"/>
  <c r="AH79" i="25"/>
  <c r="AJ32" i="25"/>
  <c r="AI54" i="25"/>
  <c r="AF128" i="25"/>
  <c r="AF120" i="25"/>
  <c r="AI31" i="25"/>
  <c r="AH53" i="25"/>
  <c r="AG78" i="25"/>
  <c r="AJ30" i="25"/>
  <c r="AI52" i="25"/>
  <c r="AG127" i="25"/>
  <c r="AH77" i="25"/>
  <c r="AH102" i="25" s="1"/>
  <c r="AH127" i="25" s="1"/>
  <c r="AH76" i="25"/>
  <c r="AH101" i="25" s="1"/>
  <c r="AJ29" i="25"/>
  <c r="AI51" i="25"/>
  <c r="AG126" i="25"/>
  <c r="AI75" i="25"/>
  <c r="AI100" i="25" s="1"/>
  <c r="AI125" i="25" s="1"/>
  <c r="AH125" i="25"/>
  <c r="AK28" i="25"/>
  <c r="AJ50" i="25"/>
  <c r="AK27" i="25"/>
  <c r="AJ49" i="25"/>
  <c r="AH124" i="25"/>
  <c r="AI74" i="25"/>
  <c r="AI99" i="25" s="1"/>
  <c r="AK3" i="23"/>
  <c r="AF145" i="25" l="1"/>
  <c r="AH141" i="25"/>
  <c r="AH137" i="25"/>
  <c r="AG134" i="25"/>
  <c r="AH133" i="25"/>
  <c r="AI108" i="25"/>
  <c r="AI133" i="25" s="1"/>
  <c r="AH106" i="25"/>
  <c r="AH131" i="25" s="1"/>
  <c r="AH117" i="25"/>
  <c r="AH142" i="25" s="1"/>
  <c r="AI92" i="25"/>
  <c r="AJ67" i="25"/>
  <c r="AJ92" i="25" s="1"/>
  <c r="AK45" i="25"/>
  <c r="AJ66" i="25"/>
  <c r="AK44" i="25"/>
  <c r="AI91" i="25"/>
  <c r="AI116" i="25" s="1"/>
  <c r="AJ138" i="25"/>
  <c r="AH111" i="25"/>
  <c r="AH136" i="25" s="1"/>
  <c r="AJ37" i="25"/>
  <c r="AI59" i="25"/>
  <c r="AH84" i="25"/>
  <c r="AH109" i="25" s="1"/>
  <c r="AJ58" i="25"/>
  <c r="AK36" i="25"/>
  <c r="AI56" i="25"/>
  <c r="AI81" i="25" s="1"/>
  <c r="AI106" i="25" s="1"/>
  <c r="AJ34" i="25"/>
  <c r="AG130" i="25"/>
  <c r="AH70" i="25"/>
  <c r="AH104" i="25"/>
  <c r="AH129" i="25" s="1"/>
  <c r="AI93" i="25"/>
  <c r="AI118" i="25" s="1"/>
  <c r="AK46" i="25"/>
  <c r="AJ68" i="25"/>
  <c r="AI90" i="25"/>
  <c r="AK43" i="25"/>
  <c r="AJ65" i="25"/>
  <c r="AK42" i="25"/>
  <c r="AJ64" i="25"/>
  <c r="AI89" i="25"/>
  <c r="AI114" i="25" s="1"/>
  <c r="AH139" i="25"/>
  <c r="AK88" i="25"/>
  <c r="AK113" i="25" s="1"/>
  <c r="AK138" i="25" s="1"/>
  <c r="AL88" i="25"/>
  <c r="AI112" i="25"/>
  <c r="AI137" i="25" s="1"/>
  <c r="AK40" i="25"/>
  <c r="AJ62" i="25"/>
  <c r="AI87" i="25"/>
  <c r="AI86" i="25"/>
  <c r="AI111" i="25" s="1"/>
  <c r="AK39" i="25"/>
  <c r="AJ61" i="25"/>
  <c r="AK38" i="25"/>
  <c r="AJ60" i="25"/>
  <c r="AI85" i="25"/>
  <c r="AI110" i="25" s="1"/>
  <c r="AH82" i="25"/>
  <c r="AH107" i="25" s="1"/>
  <c r="AJ35" i="25"/>
  <c r="AI57" i="25"/>
  <c r="AG95" i="25"/>
  <c r="AG132" i="25"/>
  <c r="AH80" i="25"/>
  <c r="AJ33" i="25"/>
  <c r="AI55" i="25"/>
  <c r="AI79" i="25"/>
  <c r="AI104" i="25" s="1"/>
  <c r="AI129" i="25" s="1"/>
  <c r="AK32" i="25"/>
  <c r="AJ54" i="25"/>
  <c r="AJ31" i="25"/>
  <c r="AI53" i="25"/>
  <c r="AH78" i="25"/>
  <c r="AH103" i="25" s="1"/>
  <c r="AG103" i="25"/>
  <c r="AG120" i="25" s="1"/>
  <c r="AI77" i="25"/>
  <c r="AI102" i="25" s="1"/>
  <c r="AK30" i="25"/>
  <c r="AJ52" i="25"/>
  <c r="AK29" i="25"/>
  <c r="AJ51" i="25"/>
  <c r="AH126" i="25"/>
  <c r="AI76" i="25"/>
  <c r="AI101" i="25" s="1"/>
  <c r="AJ75" i="25"/>
  <c r="AJ100" i="25" s="1"/>
  <c r="AJ125" i="25" s="1"/>
  <c r="AL28" i="25"/>
  <c r="AL50" i="25" s="1"/>
  <c r="AK50" i="25"/>
  <c r="AL27" i="25"/>
  <c r="AL49" i="25" s="1"/>
  <c r="AK49" i="25"/>
  <c r="AI124" i="25"/>
  <c r="AJ74" i="25"/>
  <c r="AL3" i="23"/>
  <c r="AL113" i="25" l="1"/>
  <c r="AL138" i="25" s="1"/>
  <c r="AI135" i="25"/>
  <c r="AH134" i="25"/>
  <c r="AH95" i="25"/>
  <c r="AI131" i="25"/>
  <c r="AH105" i="25"/>
  <c r="AH130" i="25" s="1"/>
  <c r="AI143" i="25"/>
  <c r="AJ117" i="25"/>
  <c r="AI117" i="25"/>
  <c r="AI142" i="25" s="1"/>
  <c r="AK67" i="25"/>
  <c r="AL45" i="25"/>
  <c r="AL67" i="25" s="1"/>
  <c r="AI141" i="25"/>
  <c r="AL44" i="25"/>
  <c r="AL66" i="25" s="1"/>
  <c r="AL91" i="25" s="1"/>
  <c r="AK66" i="25"/>
  <c r="AJ91" i="25"/>
  <c r="AJ116" i="25" s="1"/>
  <c r="AI136" i="25"/>
  <c r="AK37" i="25"/>
  <c r="AJ59" i="25"/>
  <c r="AI84" i="25"/>
  <c r="AI109" i="25" s="1"/>
  <c r="AI134" i="25" s="1"/>
  <c r="AK58" i="25"/>
  <c r="AK83" i="25" s="1"/>
  <c r="AL36" i="25"/>
  <c r="AL58" i="25" s="1"/>
  <c r="AL83" i="25" s="1"/>
  <c r="AJ83" i="25"/>
  <c r="AJ108" i="25" s="1"/>
  <c r="AK34" i="25"/>
  <c r="AJ56" i="25"/>
  <c r="AJ81" i="25" s="1"/>
  <c r="AJ106" i="25" s="1"/>
  <c r="AJ93" i="25"/>
  <c r="AJ118" i="25" s="1"/>
  <c r="AL46" i="25"/>
  <c r="AL68" i="25" s="1"/>
  <c r="AK68" i="25"/>
  <c r="AL43" i="25"/>
  <c r="AL65" i="25" s="1"/>
  <c r="AK65" i="25"/>
  <c r="AI115" i="25"/>
  <c r="AI140" i="25" s="1"/>
  <c r="AJ90" i="25"/>
  <c r="AJ115" i="25" s="1"/>
  <c r="AJ89" i="25"/>
  <c r="AI139" i="25"/>
  <c r="AL42" i="25"/>
  <c r="AL64" i="25" s="1"/>
  <c r="AK64" i="25"/>
  <c r="AL40" i="25"/>
  <c r="AL62" i="25" s="1"/>
  <c r="AK62" i="25"/>
  <c r="AJ87" i="25"/>
  <c r="AJ112" i="25" s="1"/>
  <c r="AJ137" i="25" s="1"/>
  <c r="AL39" i="25"/>
  <c r="AL61" i="25" s="1"/>
  <c r="AK61" i="25"/>
  <c r="AJ86" i="25"/>
  <c r="AJ111" i="25" s="1"/>
  <c r="AJ85" i="25"/>
  <c r="AJ110" i="25" s="1"/>
  <c r="AL38" i="25"/>
  <c r="AL60" i="25" s="1"/>
  <c r="AK60" i="25"/>
  <c r="AK35" i="25"/>
  <c r="AJ57" i="25"/>
  <c r="AH120" i="25"/>
  <c r="AH132" i="25"/>
  <c r="AI82" i="25"/>
  <c r="AI80" i="25"/>
  <c r="AI105" i="25" s="1"/>
  <c r="AI130" i="25" s="1"/>
  <c r="AK33" i="25"/>
  <c r="AJ55" i="25"/>
  <c r="AL32" i="25"/>
  <c r="AL54" i="25" s="1"/>
  <c r="AK54" i="25"/>
  <c r="AJ79" i="25"/>
  <c r="AJ104" i="25" s="1"/>
  <c r="AH128" i="25"/>
  <c r="AG128" i="25"/>
  <c r="AG145" i="25" s="1"/>
  <c r="AI78" i="25"/>
  <c r="AI103" i="25" s="1"/>
  <c r="AI70" i="25"/>
  <c r="AK31" i="25"/>
  <c r="AJ53" i="25"/>
  <c r="AJ77" i="25"/>
  <c r="AI127" i="25"/>
  <c r="AL30" i="25"/>
  <c r="AL52" i="25" s="1"/>
  <c r="AK52" i="25"/>
  <c r="AI126" i="25"/>
  <c r="AJ76" i="25"/>
  <c r="AL29" i="25"/>
  <c r="AL51" i="25" s="1"/>
  <c r="AK51" i="25"/>
  <c r="AK75" i="25"/>
  <c r="AK100" i="25" s="1"/>
  <c r="AK125" i="25" s="1"/>
  <c r="AL100" i="25"/>
  <c r="AL75" i="25"/>
  <c r="AL125" i="25" s="1"/>
  <c r="AL74" i="25"/>
  <c r="AJ99" i="25"/>
  <c r="AK74" i="25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27" i="21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J7" i="15"/>
  <c r="AJ141" i="25" l="1"/>
  <c r="AL99" i="25"/>
  <c r="AL108" i="25"/>
  <c r="AJ133" i="25"/>
  <c r="AI107" i="25"/>
  <c r="AI132" i="25" s="1"/>
  <c r="AJ131" i="25"/>
  <c r="AJ142" i="25"/>
  <c r="AK92" i="25"/>
  <c r="AK117" i="25" s="1"/>
  <c r="AL92" i="25"/>
  <c r="AK91" i="25"/>
  <c r="AK116" i="25" s="1"/>
  <c r="AK141" i="25"/>
  <c r="AL37" i="25"/>
  <c r="AL59" i="25" s="1"/>
  <c r="AL84" i="25" s="1"/>
  <c r="AK59" i="25"/>
  <c r="AJ84" i="25"/>
  <c r="AJ109" i="25" s="1"/>
  <c r="AJ134" i="25"/>
  <c r="AK108" i="25"/>
  <c r="AL133" i="25" s="1"/>
  <c r="AH145" i="25"/>
  <c r="AK56" i="25"/>
  <c r="AL34" i="25"/>
  <c r="AL56" i="25" s="1"/>
  <c r="AL81" i="25" s="1"/>
  <c r="AI128" i="25"/>
  <c r="AI95" i="25"/>
  <c r="AJ102" i="25"/>
  <c r="AJ127" i="25" s="1"/>
  <c r="AL93" i="25"/>
  <c r="AJ143" i="25"/>
  <c r="AK93" i="25"/>
  <c r="AK118" i="25" s="1"/>
  <c r="AK90" i="25"/>
  <c r="AK115" i="25" s="1"/>
  <c r="AJ140" i="25"/>
  <c r="AL90" i="25"/>
  <c r="AK89" i="25"/>
  <c r="AK114" i="25" s="1"/>
  <c r="AL89" i="25"/>
  <c r="AJ114" i="25"/>
  <c r="AJ139" i="25" s="1"/>
  <c r="AK87" i="25"/>
  <c r="AK112" i="25" s="1"/>
  <c r="AL87" i="25"/>
  <c r="AJ136" i="25"/>
  <c r="AK86" i="25"/>
  <c r="AK111" i="25" s="1"/>
  <c r="AL86" i="25"/>
  <c r="AK85" i="25"/>
  <c r="AK110" i="25" s="1"/>
  <c r="AJ135" i="25"/>
  <c r="AL85" i="25"/>
  <c r="AJ82" i="25"/>
  <c r="AJ107" i="25" s="1"/>
  <c r="AL35" i="25"/>
  <c r="AL57" i="25" s="1"/>
  <c r="AK57" i="25"/>
  <c r="AL33" i="25"/>
  <c r="AL55" i="25" s="1"/>
  <c r="AK55" i="25"/>
  <c r="AJ80" i="25"/>
  <c r="AJ105" i="25" s="1"/>
  <c r="AJ129" i="25"/>
  <c r="AK79" i="25"/>
  <c r="AK104" i="25" s="1"/>
  <c r="AL79" i="25"/>
  <c r="AJ78" i="25"/>
  <c r="AJ103" i="25" s="1"/>
  <c r="AL31" i="25"/>
  <c r="AL53" i="25" s="1"/>
  <c r="AK53" i="25"/>
  <c r="AJ70" i="25"/>
  <c r="AK77" i="25"/>
  <c r="AL77" i="25"/>
  <c r="AJ101" i="25"/>
  <c r="AJ126" i="25" s="1"/>
  <c r="AK76" i="25"/>
  <c r="AK101" i="25" s="1"/>
  <c r="AL76" i="25"/>
  <c r="AJ124" i="25"/>
  <c r="AK99" i="25"/>
  <c r="AL124" i="25" s="1"/>
  <c r="D46" i="21"/>
  <c r="D38" i="21"/>
  <c r="D30" i="21"/>
  <c r="D41" i="21"/>
  <c r="D33" i="21"/>
  <c r="D43" i="21"/>
  <c r="D39" i="21"/>
  <c r="D35" i="21"/>
  <c r="D31" i="21"/>
  <c r="D42" i="21"/>
  <c r="D34" i="21"/>
  <c r="D45" i="21"/>
  <c r="D37" i="21"/>
  <c r="D29" i="21"/>
  <c r="D44" i="21"/>
  <c r="D40" i="21"/>
  <c r="D36" i="21"/>
  <c r="D32" i="21"/>
  <c r="D28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AK3" i="21"/>
  <c r="AL3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D3" i="21"/>
  <c r="D4" i="21"/>
  <c r="D5" i="21"/>
  <c r="D51" i="21" s="1"/>
  <c r="D6" i="21"/>
  <c r="D52" i="21" s="1"/>
  <c r="D7" i="21"/>
  <c r="D8" i="21"/>
  <c r="D54" i="21" s="1"/>
  <c r="D9" i="21"/>
  <c r="D55" i="21" s="1"/>
  <c r="D10" i="21"/>
  <c r="D11" i="21"/>
  <c r="D57" i="21" s="1"/>
  <c r="D12" i="21"/>
  <c r="D13" i="21"/>
  <c r="D59" i="21" s="1"/>
  <c r="D14" i="21"/>
  <c r="D15" i="21"/>
  <c r="D16" i="21"/>
  <c r="D62" i="21" s="1"/>
  <c r="D17" i="21"/>
  <c r="D63" i="21" s="1"/>
  <c r="D18" i="21"/>
  <c r="D64" i="21" s="1"/>
  <c r="D19" i="21"/>
  <c r="D65" i="21" s="1"/>
  <c r="D20" i="2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D123" i="21" s="1"/>
  <c r="E26" i="21"/>
  <c r="E48" i="21" s="1"/>
  <c r="E73" i="21" s="1"/>
  <c r="E123" i="21" s="1"/>
  <c r="F26" i="21"/>
  <c r="F48" i="21" s="1"/>
  <c r="F73" i="21" s="1"/>
  <c r="F123" i="21" s="1"/>
  <c r="G26" i="21"/>
  <c r="G48" i="21" s="1"/>
  <c r="G73" i="21" s="1"/>
  <c r="G123" i="21" s="1"/>
  <c r="H26" i="21"/>
  <c r="H48" i="21" s="1"/>
  <c r="H73" i="21" s="1"/>
  <c r="H123" i="21" s="1"/>
  <c r="I26" i="21"/>
  <c r="I48" i="21" s="1"/>
  <c r="I73" i="21" s="1"/>
  <c r="I123" i="21" s="1"/>
  <c r="J26" i="21"/>
  <c r="J48" i="21" s="1"/>
  <c r="J73" i="21" s="1"/>
  <c r="J123" i="21" s="1"/>
  <c r="K26" i="21"/>
  <c r="K48" i="21" s="1"/>
  <c r="K73" i="21" s="1"/>
  <c r="K123" i="21" s="1"/>
  <c r="L26" i="21"/>
  <c r="L48" i="21" s="1"/>
  <c r="L73" i="21" s="1"/>
  <c r="L123" i="21" s="1"/>
  <c r="M26" i="21"/>
  <c r="M48" i="21" s="1"/>
  <c r="M73" i="21" s="1"/>
  <c r="M123" i="21" s="1"/>
  <c r="N26" i="21"/>
  <c r="N48" i="21" s="1"/>
  <c r="N73" i="21" s="1"/>
  <c r="N123" i="21" s="1"/>
  <c r="O26" i="21"/>
  <c r="O48" i="21" s="1"/>
  <c r="O73" i="21" s="1"/>
  <c r="O123" i="21" s="1"/>
  <c r="P26" i="21"/>
  <c r="P48" i="21" s="1"/>
  <c r="P73" i="21" s="1"/>
  <c r="P123" i="21" s="1"/>
  <c r="Q26" i="21"/>
  <c r="Q48" i="21" s="1"/>
  <c r="Q73" i="21" s="1"/>
  <c r="Q123" i="21" s="1"/>
  <c r="R26" i="21"/>
  <c r="R48" i="21" s="1"/>
  <c r="R73" i="21" s="1"/>
  <c r="R123" i="21" s="1"/>
  <c r="S26" i="21"/>
  <c r="S48" i="21" s="1"/>
  <c r="S73" i="21" s="1"/>
  <c r="S123" i="21" s="1"/>
  <c r="T26" i="21"/>
  <c r="T48" i="21" s="1"/>
  <c r="T73" i="21" s="1"/>
  <c r="T123" i="21" s="1"/>
  <c r="U26" i="21"/>
  <c r="U48" i="21" s="1"/>
  <c r="U73" i="21" s="1"/>
  <c r="U123" i="21" s="1"/>
  <c r="V26" i="21"/>
  <c r="V48" i="21" s="1"/>
  <c r="V73" i="21" s="1"/>
  <c r="V123" i="21" s="1"/>
  <c r="W26" i="21"/>
  <c r="W48" i="21" s="1"/>
  <c r="W73" i="21" s="1"/>
  <c r="W123" i="21" s="1"/>
  <c r="X26" i="21"/>
  <c r="X48" i="21" s="1"/>
  <c r="X73" i="21" s="1"/>
  <c r="X123" i="21" s="1"/>
  <c r="Y26" i="21"/>
  <c r="Y48" i="21" s="1"/>
  <c r="Y73" i="21" s="1"/>
  <c r="Y123" i="21" s="1"/>
  <c r="Z26" i="21"/>
  <c r="Z48" i="21" s="1"/>
  <c r="Z73" i="21" s="1"/>
  <c r="Z123" i="21" s="1"/>
  <c r="AA26" i="21"/>
  <c r="AA48" i="21" s="1"/>
  <c r="AA73" i="21" s="1"/>
  <c r="AA123" i="21" s="1"/>
  <c r="AB26" i="21"/>
  <c r="AB48" i="21" s="1"/>
  <c r="AB73" i="21" s="1"/>
  <c r="AB123" i="21" s="1"/>
  <c r="AC26" i="21"/>
  <c r="AC48" i="21" s="1"/>
  <c r="AC73" i="21" s="1"/>
  <c r="AC123" i="21" s="1"/>
  <c r="AD26" i="21"/>
  <c r="AD48" i="21" s="1"/>
  <c r="AD73" i="21" s="1"/>
  <c r="AD123" i="21" s="1"/>
  <c r="AE26" i="21"/>
  <c r="AE48" i="21" s="1"/>
  <c r="AE73" i="21" s="1"/>
  <c r="AE123" i="21" s="1"/>
  <c r="AF26" i="21"/>
  <c r="AF48" i="21" s="1"/>
  <c r="AF73" i="21" s="1"/>
  <c r="AF123" i="21" s="1"/>
  <c r="AG26" i="21"/>
  <c r="AG48" i="21" s="1"/>
  <c r="AG73" i="21" s="1"/>
  <c r="AG123" i="21" s="1"/>
  <c r="AH26" i="21"/>
  <c r="AH48" i="21" s="1"/>
  <c r="AH73" i="21" s="1"/>
  <c r="AH123" i="21" s="1"/>
  <c r="AI26" i="21"/>
  <c r="AI48" i="21" s="1"/>
  <c r="AI73" i="21" s="1"/>
  <c r="AI123" i="21" s="1"/>
  <c r="AJ26" i="21"/>
  <c r="AJ48" i="21" s="1"/>
  <c r="AJ73" i="21" s="1"/>
  <c r="AJ123" i="21" s="1"/>
  <c r="AK26" i="21"/>
  <c r="AK48" i="21" s="1"/>
  <c r="AK73" i="21" s="1"/>
  <c r="AK123" i="21" s="1"/>
  <c r="AL26" i="21"/>
  <c r="AL48" i="21" s="1"/>
  <c r="AL73" i="21" s="1"/>
  <c r="AL123" i="21" s="1"/>
  <c r="C26" i="21"/>
  <c r="C48" i="21" s="1"/>
  <c r="C73" i="21" s="1"/>
  <c r="C12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AL116" i="25" l="1"/>
  <c r="AL141" i="25" s="1"/>
  <c r="AJ128" i="25"/>
  <c r="AL117" i="25"/>
  <c r="AL142" i="25" s="1"/>
  <c r="AI145" i="25"/>
  <c r="AI120" i="25"/>
  <c r="AK143" i="25"/>
  <c r="AL118" i="25"/>
  <c r="AL143" i="25" s="1"/>
  <c r="AK142" i="25"/>
  <c r="AK140" i="25"/>
  <c r="AL114" i="25"/>
  <c r="AL139" i="25" s="1"/>
  <c r="AK84" i="25"/>
  <c r="AK109" i="25" s="1"/>
  <c r="AK134" i="25"/>
  <c r="AK133" i="25"/>
  <c r="AK70" i="25"/>
  <c r="AK81" i="25"/>
  <c r="AL106" i="25" s="1"/>
  <c r="AJ130" i="25"/>
  <c r="AL102" i="25"/>
  <c r="AL115" i="25"/>
  <c r="AL140" i="25" s="1"/>
  <c r="AK139" i="25"/>
  <c r="AJ120" i="25"/>
  <c r="AK137" i="25"/>
  <c r="AL112" i="25"/>
  <c r="AL137" i="25" s="1"/>
  <c r="AL111" i="25"/>
  <c r="AL136" i="25" s="1"/>
  <c r="AK136" i="25"/>
  <c r="AL110" i="25"/>
  <c r="AL135" i="25" s="1"/>
  <c r="AK135" i="25"/>
  <c r="AL82" i="25"/>
  <c r="AJ132" i="25"/>
  <c r="AJ145" i="25" s="1"/>
  <c r="AK132" i="25"/>
  <c r="AL107" i="25"/>
  <c r="AK82" i="25"/>
  <c r="AK107" i="25" s="1"/>
  <c r="AK80" i="25"/>
  <c r="AK105" i="25" s="1"/>
  <c r="AL80" i="25"/>
  <c r="AK129" i="25"/>
  <c r="AL104" i="25"/>
  <c r="AL129" i="25" s="1"/>
  <c r="AJ95" i="25"/>
  <c r="AL78" i="25"/>
  <c r="AL70" i="25"/>
  <c r="AK78" i="25"/>
  <c r="AK103" i="25" s="1"/>
  <c r="AK102" i="25"/>
  <c r="AK126" i="25"/>
  <c r="AL101" i="25"/>
  <c r="AK124" i="25"/>
  <c r="C79" i="21"/>
  <c r="C87" i="21"/>
  <c r="D92" i="21"/>
  <c r="D84" i="21"/>
  <c r="D80" i="21"/>
  <c r="E66" i="21"/>
  <c r="E28" i="21"/>
  <c r="E36" i="21"/>
  <c r="E58" i="21" s="1"/>
  <c r="E44" i="21"/>
  <c r="E37" i="21"/>
  <c r="E59" i="21" s="1"/>
  <c r="E34" i="21"/>
  <c r="E31" i="21"/>
  <c r="E39" i="21"/>
  <c r="E41" i="21"/>
  <c r="E63" i="21" s="1"/>
  <c r="C74" i="21"/>
  <c r="C76" i="21"/>
  <c r="C84" i="21"/>
  <c r="C92" i="21"/>
  <c r="D87" i="21"/>
  <c r="D79" i="21"/>
  <c r="C78" i="21"/>
  <c r="C128" i="21" s="1"/>
  <c r="C82" i="21"/>
  <c r="C86" i="21"/>
  <c r="C90" i="21"/>
  <c r="D93" i="21"/>
  <c r="D89" i="21"/>
  <c r="D60" i="21"/>
  <c r="D56" i="21"/>
  <c r="D77" i="21"/>
  <c r="E38" i="21"/>
  <c r="C75" i="21"/>
  <c r="C125" i="21" s="1"/>
  <c r="C83" i="21"/>
  <c r="C133" i="21" s="1"/>
  <c r="C91" i="21"/>
  <c r="D88" i="21"/>
  <c r="D76" i="21"/>
  <c r="E27" i="21"/>
  <c r="C80" i="21"/>
  <c r="C88" i="21"/>
  <c r="D66" i="21"/>
  <c r="D58" i="21"/>
  <c r="D50" i="21"/>
  <c r="C77" i="21"/>
  <c r="C81" i="21"/>
  <c r="C131" i="21" s="1"/>
  <c r="C85" i="21"/>
  <c r="C89" i="21"/>
  <c r="C143" i="21"/>
  <c r="C93" i="21"/>
  <c r="D90" i="21"/>
  <c r="D61" i="21"/>
  <c r="D82" i="21"/>
  <c r="D53" i="21"/>
  <c r="D49" i="21"/>
  <c r="E65" i="21"/>
  <c r="E53" i="21"/>
  <c r="E32" i="21"/>
  <c r="E54" i="21" s="1"/>
  <c r="E40" i="21"/>
  <c r="E29" i="21"/>
  <c r="E51" i="21" s="1"/>
  <c r="E45" i="21"/>
  <c r="E67" i="21" s="1"/>
  <c r="E42" i="21"/>
  <c r="E35" i="21"/>
  <c r="E57" i="21" s="1"/>
  <c r="E43" i="21"/>
  <c r="E33" i="21"/>
  <c r="E55" i="21" s="1"/>
  <c r="E30" i="21"/>
  <c r="E46" i="21"/>
  <c r="C70" i="21"/>
  <c r="B8" i="12" s="1"/>
  <c r="B48" i="19"/>
  <c r="B40" i="19"/>
  <c r="B32" i="19"/>
  <c r="B24" i="19"/>
  <c r="B16" i="19"/>
  <c r="B8" i="19"/>
  <c r="AL127" i="25" l="1"/>
  <c r="AL109" i="25"/>
  <c r="AL105" i="25"/>
  <c r="AL130" i="25" s="1"/>
  <c r="AL134" i="25"/>
  <c r="AL132" i="25"/>
  <c r="AK106" i="25"/>
  <c r="AL131" i="25" s="1"/>
  <c r="AK130" i="25"/>
  <c r="AK95" i="25"/>
  <c r="AL95" i="25"/>
  <c r="AL103" i="25"/>
  <c r="AL128" i="25" s="1"/>
  <c r="AK128" i="25"/>
  <c r="AK127" i="25"/>
  <c r="AL126" i="25"/>
  <c r="D70" i="21"/>
  <c r="C8" i="12" s="1"/>
  <c r="D132" i="21"/>
  <c r="C130" i="21"/>
  <c r="D134" i="21"/>
  <c r="D126" i="21"/>
  <c r="C124" i="21"/>
  <c r="C127" i="21"/>
  <c r="D138" i="21"/>
  <c r="C140" i="21"/>
  <c r="C142" i="21"/>
  <c r="C134" i="21"/>
  <c r="C126" i="21"/>
  <c r="C137" i="21"/>
  <c r="C129" i="21"/>
  <c r="C135" i="21"/>
  <c r="C138" i="21"/>
  <c r="C141" i="21"/>
  <c r="D127" i="21"/>
  <c r="F46" i="21"/>
  <c r="E68" i="21"/>
  <c r="E80" i="21"/>
  <c r="E130" i="21" s="1"/>
  <c r="E92" i="21"/>
  <c r="E142" i="21" s="1"/>
  <c r="D83" i="21"/>
  <c r="D133" i="21" s="1"/>
  <c r="E82" i="21"/>
  <c r="F27" i="21"/>
  <c r="D137" i="21"/>
  <c r="D142" i="21"/>
  <c r="E49" i="21"/>
  <c r="C139" i="21"/>
  <c r="F38" i="21"/>
  <c r="E60" i="21"/>
  <c r="E91" i="21"/>
  <c r="E140" i="21"/>
  <c r="E90" i="21"/>
  <c r="D74" i="21"/>
  <c r="D129" i="21"/>
  <c r="E79" i="21"/>
  <c r="F35" i="21"/>
  <c r="F40" i="21"/>
  <c r="E84" i="21"/>
  <c r="D78" i="21"/>
  <c r="D91" i="21"/>
  <c r="F39" i="21"/>
  <c r="F34" i="21"/>
  <c r="F44" i="21"/>
  <c r="E56" i="21"/>
  <c r="E78" i="21"/>
  <c r="F30" i="21"/>
  <c r="F43" i="21"/>
  <c r="F42" i="21"/>
  <c r="F29" i="21"/>
  <c r="F32" i="21"/>
  <c r="E88" i="21"/>
  <c r="D143" i="21"/>
  <c r="D139" i="21"/>
  <c r="D75" i="21"/>
  <c r="D125" i="21" s="1"/>
  <c r="E138" i="21"/>
  <c r="C136" i="21"/>
  <c r="C132" i="21"/>
  <c r="C95" i="21"/>
  <c r="C8" i="22" s="1"/>
  <c r="C7" i="22" s="1"/>
  <c r="F41" i="21"/>
  <c r="F31" i="21"/>
  <c r="F37" i="21"/>
  <c r="F36" i="21"/>
  <c r="E52" i="21"/>
  <c r="E62" i="21"/>
  <c r="E134" i="21"/>
  <c r="F33" i="21"/>
  <c r="F45" i="21"/>
  <c r="E76" i="21"/>
  <c r="D86" i="21"/>
  <c r="D81" i="21"/>
  <c r="D131" i="21" s="1"/>
  <c r="B62" i="11"/>
  <c r="F28" i="21"/>
  <c r="E61" i="21"/>
  <c r="E64" i="21"/>
  <c r="D85" i="21"/>
  <c r="E50" i="21"/>
  <c r="E83" i="21"/>
  <c r="B159" i="19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C32" i="15"/>
  <c r="C33" i="15" s="1"/>
  <c r="C34" i="15" s="1"/>
  <c r="C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B30" i="14"/>
  <c r="B31" i="14"/>
  <c r="B32" i="14"/>
  <c r="D32" i="14" s="1"/>
  <c r="E32" i="14" s="1"/>
  <c r="F32" i="14" s="1"/>
  <c r="G32" i="14" s="1"/>
  <c r="H32" i="14" s="1"/>
  <c r="I32" i="14" s="1"/>
  <c r="J32" i="14" s="1"/>
  <c r="K32" i="14" s="1"/>
  <c r="L32" i="14" s="1"/>
  <c r="M32" i="14" s="1"/>
  <c r="N32" i="14" s="1"/>
  <c r="O32" i="14" s="1"/>
  <c r="P32" i="14" s="1"/>
  <c r="Q32" i="14" s="1"/>
  <c r="R32" i="14" s="1"/>
  <c r="S32" i="14" s="1"/>
  <c r="T32" i="14" s="1"/>
  <c r="U32" i="14" s="1"/>
  <c r="V32" i="14" s="1"/>
  <c r="W32" i="14" s="1"/>
  <c r="X32" i="14" s="1"/>
  <c r="Y32" i="14" s="1"/>
  <c r="Z32" i="14" s="1"/>
  <c r="AA32" i="14" s="1"/>
  <c r="AB32" i="14" s="1"/>
  <c r="AC32" i="14" s="1"/>
  <c r="AD32" i="14" s="1"/>
  <c r="AE32" i="14" s="1"/>
  <c r="AF32" i="14" s="1"/>
  <c r="AG32" i="14" s="1"/>
  <c r="AH32" i="14" s="1"/>
  <c r="AI32" i="14" s="1"/>
  <c r="AJ32" i="14" s="1"/>
  <c r="AK32" i="14" s="1"/>
  <c r="AL32" i="14" s="1"/>
  <c r="B33" i="14"/>
  <c r="D33" i="14" s="1"/>
  <c r="E33" i="14" s="1"/>
  <c r="F33" i="14" s="1"/>
  <c r="G33" i="14" s="1"/>
  <c r="H33" i="14" s="1"/>
  <c r="I33" i="14" s="1"/>
  <c r="J33" i="14" s="1"/>
  <c r="K33" i="14" s="1"/>
  <c r="L33" i="14" s="1"/>
  <c r="M33" i="14" s="1"/>
  <c r="N33" i="14" s="1"/>
  <c r="O33" i="14" s="1"/>
  <c r="P33" i="14" s="1"/>
  <c r="Q33" i="14" s="1"/>
  <c r="R33" i="14" s="1"/>
  <c r="S33" i="14" s="1"/>
  <c r="T33" i="14" s="1"/>
  <c r="U33" i="14" s="1"/>
  <c r="V33" i="14" s="1"/>
  <c r="W33" i="14" s="1"/>
  <c r="X33" i="14" s="1"/>
  <c r="Y33" i="14" s="1"/>
  <c r="Z33" i="14" s="1"/>
  <c r="AA33" i="14" s="1"/>
  <c r="AB33" i="14" s="1"/>
  <c r="AC33" i="14" s="1"/>
  <c r="AD33" i="14" s="1"/>
  <c r="AE33" i="14" s="1"/>
  <c r="AF33" i="14" s="1"/>
  <c r="AG33" i="14" s="1"/>
  <c r="AH33" i="14" s="1"/>
  <c r="AI33" i="14" s="1"/>
  <c r="AJ33" i="14" s="1"/>
  <c r="AK33" i="14" s="1"/>
  <c r="AL33" i="14" s="1"/>
  <c r="B34" i="14"/>
  <c r="D34" i="14" s="1"/>
  <c r="E34" i="14" s="1"/>
  <c r="F34" i="14" s="1"/>
  <c r="G34" i="14" s="1"/>
  <c r="H34" i="14" s="1"/>
  <c r="I34" i="14" s="1"/>
  <c r="J34" i="14" s="1"/>
  <c r="K34" i="14" s="1"/>
  <c r="L34" i="14" s="1"/>
  <c r="M34" i="14" s="1"/>
  <c r="N34" i="14" s="1"/>
  <c r="O34" i="14" s="1"/>
  <c r="P34" i="14" s="1"/>
  <c r="Q34" i="14" s="1"/>
  <c r="R34" i="14" s="1"/>
  <c r="S34" i="14" s="1"/>
  <c r="T34" i="14" s="1"/>
  <c r="U34" i="14" s="1"/>
  <c r="V34" i="14" s="1"/>
  <c r="W34" i="14" s="1"/>
  <c r="X34" i="14" s="1"/>
  <c r="Y34" i="14" s="1"/>
  <c r="Z34" i="14" s="1"/>
  <c r="AA34" i="14" s="1"/>
  <c r="AB34" i="14" s="1"/>
  <c r="AC34" i="14" s="1"/>
  <c r="AD34" i="14" s="1"/>
  <c r="AE34" i="14" s="1"/>
  <c r="AF34" i="14" s="1"/>
  <c r="AG34" i="14" s="1"/>
  <c r="AH34" i="14" s="1"/>
  <c r="AI34" i="14" s="1"/>
  <c r="AJ34" i="14" s="1"/>
  <c r="AK34" i="14" s="1"/>
  <c r="AL34" i="14" s="1"/>
  <c r="B35" i="14"/>
  <c r="D35" i="14" s="1"/>
  <c r="E35" i="14" s="1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AE35" i="14" s="1"/>
  <c r="AF35" i="14" s="1"/>
  <c r="AG35" i="14" s="1"/>
  <c r="AH35" i="14" s="1"/>
  <c r="AI35" i="14" s="1"/>
  <c r="AJ35" i="14" s="1"/>
  <c r="AK35" i="14" s="1"/>
  <c r="AL35" i="14" s="1"/>
  <c r="B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G36" i="14" s="1"/>
  <c r="AH36" i="14" s="1"/>
  <c r="AI36" i="14" s="1"/>
  <c r="AJ36" i="14" s="1"/>
  <c r="AK36" i="14" s="1"/>
  <c r="AL36" i="14" s="1"/>
  <c r="B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B38" i="14"/>
  <c r="B39" i="14"/>
  <c r="D39" i="14" s="1"/>
  <c r="E39" i="14" s="1"/>
  <c r="F39" i="14" s="1"/>
  <c r="G39" i="14" s="1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AF39" i="14" s="1"/>
  <c r="AG39" i="14" s="1"/>
  <c r="AH39" i="14" s="1"/>
  <c r="AI39" i="14" s="1"/>
  <c r="AJ39" i="14" s="1"/>
  <c r="AK39" i="14" s="1"/>
  <c r="AL39" i="14" s="1"/>
  <c r="B40" i="14"/>
  <c r="D40" i="14" s="1"/>
  <c r="E40" i="14" s="1"/>
  <c r="F40" i="14" s="1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B41" i="14"/>
  <c r="D41" i="14" s="1"/>
  <c r="E41" i="14" s="1"/>
  <c r="F41" i="14" s="1"/>
  <c r="G41" i="14" s="1"/>
  <c r="H41" i="14" s="1"/>
  <c r="I41" i="14" s="1"/>
  <c r="J41" i="14" s="1"/>
  <c r="K41" i="14" s="1"/>
  <c r="L41" i="14" s="1"/>
  <c r="M41" i="14" s="1"/>
  <c r="N41" i="14" s="1"/>
  <c r="O41" i="14" s="1"/>
  <c r="P41" i="14" s="1"/>
  <c r="Q41" i="14" s="1"/>
  <c r="R41" i="14" s="1"/>
  <c r="S41" i="14" s="1"/>
  <c r="T41" i="14" s="1"/>
  <c r="U41" i="14" s="1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AH41" i="14" s="1"/>
  <c r="AI41" i="14" s="1"/>
  <c r="AJ41" i="14" s="1"/>
  <c r="AK41" i="14" s="1"/>
  <c r="AL41" i="14" s="1"/>
  <c r="B42" i="14"/>
  <c r="D42" i="14" s="1"/>
  <c r="E42" i="14" s="1"/>
  <c r="F42" i="14" s="1"/>
  <c r="G42" i="14" s="1"/>
  <c r="H42" i="14" s="1"/>
  <c r="I42" i="14" s="1"/>
  <c r="J42" i="14" s="1"/>
  <c r="K42" i="14" s="1"/>
  <c r="L42" i="14" s="1"/>
  <c r="M42" i="14" s="1"/>
  <c r="N42" i="14" s="1"/>
  <c r="O42" i="14" s="1"/>
  <c r="P42" i="14" s="1"/>
  <c r="Q42" i="14" s="1"/>
  <c r="R42" i="14" s="1"/>
  <c r="S42" i="14" s="1"/>
  <c r="T42" i="14" s="1"/>
  <c r="U42" i="14" s="1"/>
  <c r="V42" i="14" s="1"/>
  <c r="W42" i="14" s="1"/>
  <c r="X42" i="14" s="1"/>
  <c r="Y42" i="14" s="1"/>
  <c r="Z42" i="14" s="1"/>
  <c r="AA42" i="14" s="1"/>
  <c r="AB42" i="14" s="1"/>
  <c r="AC42" i="14" s="1"/>
  <c r="AD42" i="14" s="1"/>
  <c r="AE42" i="14" s="1"/>
  <c r="AF42" i="14" s="1"/>
  <c r="AG42" i="14" s="1"/>
  <c r="AH42" i="14" s="1"/>
  <c r="AI42" i="14" s="1"/>
  <c r="AJ42" i="14" s="1"/>
  <c r="AK42" i="14" s="1"/>
  <c r="AL42" i="14" s="1"/>
  <c r="B43" i="14"/>
  <c r="D43" i="14" s="1"/>
  <c r="E43" i="14" s="1"/>
  <c r="F43" i="14" s="1"/>
  <c r="G43" i="14" s="1"/>
  <c r="H43" i="14" s="1"/>
  <c r="I43" i="14" s="1"/>
  <c r="J43" i="14" s="1"/>
  <c r="K43" i="14" s="1"/>
  <c r="L43" i="14" s="1"/>
  <c r="M43" i="14" s="1"/>
  <c r="N43" i="14" s="1"/>
  <c r="O43" i="14" s="1"/>
  <c r="P43" i="14" s="1"/>
  <c r="Q43" i="14" s="1"/>
  <c r="R43" i="14" s="1"/>
  <c r="S43" i="14" s="1"/>
  <c r="T43" i="14" s="1"/>
  <c r="U43" i="14" s="1"/>
  <c r="V43" i="14" s="1"/>
  <c r="W43" i="14" s="1"/>
  <c r="X43" i="14" s="1"/>
  <c r="Y43" i="14" s="1"/>
  <c r="Z43" i="14" s="1"/>
  <c r="AA43" i="14" s="1"/>
  <c r="AB43" i="14" s="1"/>
  <c r="AC43" i="14" s="1"/>
  <c r="AD43" i="14" s="1"/>
  <c r="AE43" i="14" s="1"/>
  <c r="AF43" i="14" s="1"/>
  <c r="AG43" i="14" s="1"/>
  <c r="AH43" i="14" s="1"/>
  <c r="AI43" i="14" s="1"/>
  <c r="AJ43" i="14" s="1"/>
  <c r="AK43" i="14" s="1"/>
  <c r="AL43" i="14" s="1"/>
  <c r="B44" i="14"/>
  <c r="B45" i="14"/>
  <c r="B46" i="14"/>
  <c r="D46" i="14" s="1"/>
  <c r="E46" i="14" s="1"/>
  <c r="F46" i="14" s="1"/>
  <c r="G46" i="14" s="1"/>
  <c r="H46" i="14" s="1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T46" i="14" s="1"/>
  <c r="U46" i="14" s="1"/>
  <c r="V46" i="14" s="1"/>
  <c r="W46" i="14" s="1"/>
  <c r="X46" i="14" s="1"/>
  <c r="Y46" i="14" s="1"/>
  <c r="Z46" i="14" s="1"/>
  <c r="AA46" i="14" s="1"/>
  <c r="AB46" i="14" s="1"/>
  <c r="AC46" i="14" s="1"/>
  <c r="AD46" i="14" s="1"/>
  <c r="AE46" i="14" s="1"/>
  <c r="AF46" i="14" s="1"/>
  <c r="AG46" i="14" s="1"/>
  <c r="AH46" i="14" s="1"/>
  <c r="AI46" i="14" s="1"/>
  <c r="AJ46" i="14" s="1"/>
  <c r="AK46" i="14" s="1"/>
  <c r="AL46" i="14" s="1"/>
  <c r="B47" i="14"/>
  <c r="D47" i="14" s="1"/>
  <c r="E47" i="14" s="1"/>
  <c r="F47" i="14" s="1"/>
  <c r="G47" i="14" s="1"/>
  <c r="H47" i="14" s="1"/>
  <c r="I47" i="14" s="1"/>
  <c r="J47" i="14" s="1"/>
  <c r="K47" i="14" s="1"/>
  <c r="L47" i="14" s="1"/>
  <c r="M47" i="14" s="1"/>
  <c r="N47" i="14" s="1"/>
  <c r="O47" i="14" s="1"/>
  <c r="P47" i="14" s="1"/>
  <c r="Q47" i="14" s="1"/>
  <c r="R47" i="14" s="1"/>
  <c r="S47" i="14" s="1"/>
  <c r="T47" i="14" s="1"/>
  <c r="U47" i="14" s="1"/>
  <c r="V47" i="14" s="1"/>
  <c r="W47" i="14" s="1"/>
  <c r="X47" i="14" s="1"/>
  <c r="Y47" i="14" s="1"/>
  <c r="Z47" i="14" s="1"/>
  <c r="AA47" i="14" s="1"/>
  <c r="AB47" i="14" s="1"/>
  <c r="AC47" i="14" s="1"/>
  <c r="AD47" i="14" s="1"/>
  <c r="AE47" i="14" s="1"/>
  <c r="AF47" i="14" s="1"/>
  <c r="AG47" i="14" s="1"/>
  <c r="AH47" i="14" s="1"/>
  <c r="AI47" i="14" s="1"/>
  <c r="AJ47" i="14" s="1"/>
  <c r="AK47" i="14" s="1"/>
  <c r="AL47" i="14" s="1"/>
  <c r="B48" i="14"/>
  <c r="D48" i="14" s="1"/>
  <c r="E48" i="14" s="1"/>
  <c r="F48" i="14" s="1"/>
  <c r="G48" i="14" s="1"/>
  <c r="H48" i="14" s="1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H48" i="14" s="1"/>
  <c r="AI48" i="14" s="1"/>
  <c r="AJ48" i="14" s="1"/>
  <c r="AK48" i="14" s="1"/>
  <c r="AL48" i="14" s="1"/>
  <c r="D45" i="14"/>
  <c r="E45" i="14" s="1"/>
  <c r="F45" i="14" s="1"/>
  <c r="G45" i="14" s="1"/>
  <c r="H45" i="14" s="1"/>
  <c r="I45" i="14" s="1"/>
  <c r="J45" i="14" s="1"/>
  <c r="K45" i="14" s="1"/>
  <c r="L45" i="14" s="1"/>
  <c r="M45" i="14" s="1"/>
  <c r="N45" i="14" s="1"/>
  <c r="O45" i="14" s="1"/>
  <c r="P45" i="14" s="1"/>
  <c r="Q45" i="14" s="1"/>
  <c r="R45" i="14" s="1"/>
  <c r="S45" i="14" s="1"/>
  <c r="T45" i="14" s="1"/>
  <c r="U45" i="14" s="1"/>
  <c r="V45" i="14" s="1"/>
  <c r="W45" i="14" s="1"/>
  <c r="X45" i="14" s="1"/>
  <c r="Y45" i="14" s="1"/>
  <c r="Z45" i="14" s="1"/>
  <c r="AA45" i="14" s="1"/>
  <c r="AB45" i="14" s="1"/>
  <c r="AC45" i="14" s="1"/>
  <c r="AD45" i="14" s="1"/>
  <c r="AE45" i="14" s="1"/>
  <c r="AF45" i="14" s="1"/>
  <c r="AG45" i="14" s="1"/>
  <c r="AH45" i="14" s="1"/>
  <c r="AI45" i="14" s="1"/>
  <c r="AJ45" i="14" s="1"/>
  <c r="AK45" i="14" s="1"/>
  <c r="AL45" i="14" s="1"/>
  <c r="D44" i="14"/>
  <c r="E44" i="14" s="1"/>
  <c r="F44" i="14" s="1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T44" i="14" s="1"/>
  <c r="U44" i="14" s="1"/>
  <c r="V44" i="14" s="1"/>
  <c r="W44" i="14" s="1"/>
  <c r="X44" i="14" s="1"/>
  <c r="Y44" i="14" s="1"/>
  <c r="Z44" i="14" s="1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44" i="14"/>
  <c r="A40" i="14"/>
  <c r="D38" i="14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38" i="14"/>
  <c r="A36" i="14"/>
  <c r="A34" i="14"/>
  <c r="A32" i="14"/>
  <c r="A30" i="14"/>
  <c r="D29" i="14"/>
  <c r="E29" i="14" s="1"/>
  <c r="F29" i="14" s="1"/>
  <c r="G29" i="14" s="1"/>
  <c r="H29" i="14" s="1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AK120" i="25" l="1"/>
  <c r="AL120" i="25"/>
  <c r="AK131" i="25"/>
  <c r="AK145" i="25" s="1"/>
  <c r="AL145" i="25"/>
  <c r="D47" i="19"/>
  <c r="D49" i="19" s="1"/>
  <c r="D31" i="14"/>
  <c r="E31" i="14" s="1"/>
  <c r="F31" i="14" s="1"/>
  <c r="G31" i="14" s="1"/>
  <c r="H31" i="14" s="1"/>
  <c r="I31" i="14" s="1"/>
  <c r="J31" i="14" s="1"/>
  <c r="K31" i="14" s="1"/>
  <c r="L31" i="14" s="1"/>
  <c r="M31" i="14" s="1"/>
  <c r="N31" i="14" s="1"/>
  <c r="O31" i="14" s="1"/>
  <c r="P31" i="14" s="1"/>
  <c r="Q31" i="14" s="1"/>
  <c r="R31" i="14" s="1"/>
  <c r="S31" i="14" s="1"/>
  <c r="T31" i="14" s="1"/>
  <c r="U31" i="14" s="1"/>
  <c r="V31" i="14" s="1"/>
  <c r="W31" i="14" s="1"/>
  <c r="X31" i="14" s="1"/>
  <c r="Y31" i="14" s="1"/>
  <c r="Z31" i="14" s="1"/>
  <c r="AA31" i="14" s="1"/>
  <c r="AB31" i="14" s="1"/>
  <c r="AC31" i="14" s="1"/>
  <c r="AD31" i="14" s="1"/>
  <c r="AE31" i="14" s="1"/>
  <c r="AF31" i="14" s="1"/>
  <c r="AG31" i="14" s="1"/>
  <c r="AH31" i="14" s="1"/>
  <c r="AI31" i="14" s="1"/>
  <c r="AJ31" i="14" s="1"/>
  <c r="AK31" i="14" s="1"/>
  <c r="AL31" i="14" s="1"/>
  <c r="D151" i="19"/>
  <c r="D153" i="19" s="1"/>
  <c r="E133" i="21"/>
  <c r="C145" i="21"/>
  <c r="C10" i="23" s="1"/>
  <c r="C9" i="23" s="1"/>
  <c r="C24" i="23" s="1"/>
  <c r="D159" i="19"/>
  <c r="D161" i="19" s="1"/>
  <c r="D140" i="21"/>
  <c r="D136" i="21"/>
  <c r="D130" i="21"/>
  <c r="E126" i="21"/>
  <c r="E89" i="21"/>
  <c r="G31" i="21"/>
  <c r="F53" i="21"/>
  <c r="G43" i="21"/>
  <c r="F65" i="21"/>
  <c r="G44" i="21"/>
  <c r="F66" i="21"/>
  <c r="G45" i="21"/>
  <c r="F67" i="21"/>
  <c r="E128" i="21"/>
  <c r="E75" i="21"/>
  <c r="E125" i="21" s="1"/>
  <c r="D135" i="21"/>
  <c r="E77" i="21"/>
  <c r="G37" i="21"/>
  <c r="F59" i="21"/>
  <c r="G41" i="21"/>
  <c r="F63" i="21"/>
  <c r="G32" i="21"/>
  <c r="F54" i="21"/>
  <c r="G42" i="21"/>
  <c r="F64" i="21"/>
  <c r="G30" i="21"/>
  <c r="F52" i="21"/>
  <c r="E81" i="21"/>
  <c r="G34" i="21"/>
  <c r="F56" i="21"/>
  <c r="D128" i="21"/>
  <c r="E129" i="21"/>
  <c r="G38" i="21"/>
  <c r="F60" i="21"/>
  <c r="E132" i="21"/>
  <c r="E93" i="21"/>
  <c r="G36" i="21"/>
  <c r="F58" i="21"/>
  <c r="G29" i="21"/>
  <c r="F51" i="21"/>
  <c r="G39" i="21"/>
  <c r="F61" i="21"/>
  <c r="D95" i="21"/>
  <c r="D8" i="22" s="1"/>
  <c r="D7" i="22" s="1"/>
  <c r="D3" i="22" s="1"/>
  <c r="D14" i="22" s="1"/>
  <c r="E85" i="21"/>
  <c r="E135" i="21" s="1"/>
  <c r="E74" i="21"/>
  <c r="E124" i="21" s="1"/>
  <c r="E70" i="21"/>
  <c r="D8" i="12" s="1"/>
  <c r="G46" i="21"/>
  <c r="F68" i="21"/>
  <c r="G28" i="21"/>
  <c r="F50" i="21"/>
  <c r="E87" i="21"/>
  <c r="G35" i="21"/>
  <c r="F57" i="21"/>
  <c r="D124" i="21"/>
  <c r="D141" i="21"/>
  <c r="E86" i="21"/>
  <c r="G33" i="21"/>
  <c r="F55" i="21"/>
  <c r="C3" i="22"/>
  <c r="C17" i="22"/>
  <c r="G40" i="21"/>
  <c r="F62" i="21"/>
  <c r="G27" i="21"/>
  <c r="F49" i="21"/>
  <c r="D79" i="19"/>
  <c r="D81" i="19" s="1"/>
  <c r="D111" i="19"/>
  <c r="D113" i="19" s="1"/>
  <c r="D143" i="19"/>
  <c r="D145" i="19" s="1"/>
  <c r="D30" i="14"/>
  <c r="E151" i="19" s="1"/>
  <c r="D7" i="19"/>
  <c r="D9" i="19" s="1"/>
  <c r="C3" i="24" s="1"/>
  <c r="C26" i="24" s="1"/>
  <c r="D39" i="19"/>
  <c r="D41" i="19" s="1"/>
  <c r="D71" i="19"/>
  <c r="D73" i="19" s="1"/>
  <c r="D103" i="19"/>
  <c r="D105" i="19" s="1"/>
  <c r="D135" i="19"/>
  <c r="D137" i="19" s="1"/>
  <c r="D15" i="19"/>
  <c r="D23" i="19"/>
  <c r="D55" i="19"/>
  <c r="D57" i="19" s="1"/>
  <c r="D87" i="19"/>
  <c r="D89" i="19" s="1"/>
  <c r="D119" i="19"/>
  <c r="D121" i="19" s="1"/>
  <c r="D31" i="19"/>
  <c r="D33" i="19" s="1"/>
  <c r="D63" i="19"/>
  <c r="D65" i="19" s="1"/>
  <c r="D95" i="19"/>
  <c r="D97" i="19" s="1"/>
  <c r="D127" i="19"/>
  <c r="D129" i="19" s="1"/>
  <c r="D17" i="19"/>
  <c r="I29" i="14"/>
  <c r="E6" i="19"/>
  <c r="C9" i="15"/>
  <c r="C11" i="15"/>
  <c r="C35" i="15"/>
  <c r="C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C23" i="23" l="1"/>
  <c r="E30" i="19"/>
  <c r="C6" i="24"/>
  <c r="C29" i="24" s="1"/>
  <c r="E126" i="19"/>
  <c r="C18" i="24"/>
  <c r="C41" i="24" s="1"/>
  <c r="E119" i="19"/>
  <c r="E70" i="19"/>
  <c r="C11" i="24"/>
  <c r="C34" i="24" s="1"/>
  <c r="E150" i="19"/>
  <c r="E153" i="19" s="1"/>
  <c r="C21" i="24"/>
  <c r="C44" i="24" s="1"/>
  <c r="E14" i="19"/>
  <c r="C4" i="24"/>
  <c r="C27" i="24" s="1"/>
  <c r="E86" i="19"/>
  <c r="C13" i="24"/>
  <c r="C36" i="24" s="1"/>
  <c r="E38" i="19"/>
  <c r="C7" i="24"/>
  <c r="C30" i="24" s="1"/>
  <c r="E110" i="19"/>
  <c r="C16" i="24"/>
  <c r="C39" i="24" s="1"/>
  <c r="E127" i="21"/>
  <c r="C26" i="23"/>
  <c r="B5" i="11" s="1"/>
  <c r="E158" i="19"/>
  <c r="C22" i="24"/>
  <c r="C45" i="24" s="1"/>
  <c r="E102" i="19"/>
  <c r="C15" i="24"/>
  <c r="C38" i="24" s="1"/>
  <c r="E118" i="19"/>
  <c r="C17" i="24"/>
  <c r="C40" i="24" s="1"/>
  <c r="E15" i="19"/>
  <c r="E142" i="19"/>
  <c r="C20" i="24"/>
  <c r="C43" i="24" s="1"/>
  <c r="E136" i="21"/>
  <c r="E137" i="21"/>
  <c r="E94" i="19"/>
  <c r="C14" i="24"/>
  <c r="C37" i="24" s="1"/>
  <c r="E62" i="19"/>
  <c r="C10" i="24"/>
  <c r="C33" i="24" s="1"/>
  <c r="E54" i="19"/>
  <c r="C9" i="24"/>
  <c r="C32" i="24" s="1"/>
  <c r="E134" i="19"/>
  <c r="C19" i="24"/>
  <c r="C42" i="24" s="1"/>
  <c r="E78" i="19"/>
  <c r="C12" i="24"/>
  <c r="C35" i="24" s="1"/>
  <c r="E46" i="19"/>
  <c r="C8" i="24"/>
  <c r="C31" i="24" s="1"/>
  <c r="D62" i="11"/>
  <c r="H28" i="21"/>
  <c r="G50" i="21"/>
  <c r="H39" i="21"/>
  <c r="G61" i="21"/>
  <c r="F83" i="21"/>
  <c r="F89" i="21"/>
  <c r="F78" i="21"/>
  <c r="B58" i="11"/>
  <c r="H27" i="21"/>
  <c r="G49" i="21"/>
  <c r="D15" i="22"/>
  <c r="D16" i="22" s="1"/>
  <c r="E20" i="22" s="1"/>
  <c r="E38" i="22" s="1"/>
  <c r="F85" i="21"/>
  <c r="H34" i="21"/>
  <c r="G56" i="21"/>
  <c r="F77" i="21"/>
  <c r="F127" i="21" s="1"/>
  <c r="H32" i="21"/>
  <c r="G54" i="21"/>
  <c r="F90" i="21"/>
  <c r="F74" i="21"/>
  <c r="F70" i="21"/>
  <c r="E8" i="12" s="1"/>
  <c r="F75" i="21"/>
  <c r="F125" i="21" s="1"/>
  <c r="F86" i="21"/>
  <c r="H36" i="21"/>
  <c r="G58" i="21"/>
  <c r="H42" i="21"/>
  <c r="G64" i="21"/>
  <c r="F88" i="21"/>
  <c r="F91" i="21"/>
  <c r="H31" i="21"/>
  <c r="G53" i="21"/>
  <c r="E139" i="21"/>
  <c r="C62" i="11"/>
  <c r="H40" i="21"/>
  <c r="G62" i="21"/>
  <c r="H41" i="21"/>
  <c r="G63" i="21"/>
  <c r="H44" i="21"/>
  <c r="G66" i="21"/>
  <c r="H33" i="21"/>
  <c r="G55" i="21"/>
  <c r="H35" i="21"/>
  <c r="G57" i="21"/>
  <c r="F93" i="21"/>
  <c r="E95" i="21"/>
  <c r="E8" i="22" s="1"/>
  <c r="E7" i="22" s="1"/>
  <c r="E3" i="22" s="1"/>
  <c r="E14" i="22" s="1"/>
  <c r="F76" i="21"/>
  <c r="E143" i="21"/>
  <c r="F84" i="21"/>
  <c r="F134" i="21" s="1"/>
  <c r="H45" i="21"/>
  <c r="G67" i="21"/>
  <c r="E141" i="21"/>
  <c r="F87" i="21"/>
  <c r="C34" i="22"/>
  <c r="C14" i="22"/>
  <c r="C16" i="22" s="1"/>
  <c r="D20" i="22" s="1"/>
  <c r="D38" i="22" s="1"/>
  <c r="D11" i="23" s="1"/>
  <c r="D145" i="21"/>
  <c r="D10" i="23" s="1"/>
  <c r="F80" i="21"/>
  <c r="F82" i="21"/>
  <c r="H46" i="21"/>
  <c r="G68" i="21"/>
  <c r="H29" i="21"/>
  <c r="G51" i="21"/>
  <c r="H38" i="21"/>
  <c r="G60" i="21"/>
  <c r="F81" i="21"/>
  <c r="E131" i="21"/>
  <c r="H30" i="21"/>
  <c r="G52" i="21"/>
  <c r="F79" i="21"/>
  <c r="H37" i="21"/>
  <c r="G59" i="21"/>
  <c r="F92" i="21"/>
  <c r="F142" i="21"/>
  <c r="H43" i="21"/>
  <c r="G65" i="21"/>
  <c r="AJ37" i="22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E121" i="19"/>
  <c r="D25" i="19"/>
  <c r="E30" i="14"/>
  <c r="E71" i="19"/>
  <c r="E135" i="19"/>
  <c r="E137" i="19" s="1"/>
  <c r="E103" i="19"/>
  <c r="E105" i="19" s="1"/>
  <c r="E39" i="19"/>
  <c r="E7" i="19"/>
  <c r="E9" i="19" s="1"/>
  <c r="D3" i="24" s="1"/>
  <c r="D26" i="24" s="1"/>
  <c r="E87" i="19"/>
  <c r="E89" i="19" s="1"/>
  <c r="E143" i="19"/>
  <c r="E145" i="19" s="1"/>
  <c r="E55" i="19"/>
  <c r="E57" i="19" s="1"/>
  <c r="E79" i="19"/>
  <c r="E81" i="19" s="1"/>
  <c r="E111" i="19"/>
  <c r="E113" i="19" s="1"/>
  <c r="E63" i="19"/>
  <c r="E65" i="19" s="1"/>
  <c r="E95" i="19"/>
  <c r="E97" i="19" s="1"/>
  <c r="E127" i="19"/>
  <c r="E129" i="19" s="1"/>
  <c r="E23" i="19"/>
  <c r="E47" i="19"/>
  <c r="E49" i="19" s="1"/>
  <c r="E159" i="19"/>
  <c r="E161" i="19" s="1"/>
  <c r="E31" i="19"/>
  <c r="E33" i="19" s="1"/>
  <c r="J29" i="14"/>
  <c r="E17" i="19"/>
  <c r="C36" i="15"/>
  <c r="C12" i="15"/>
  <c r="D28" i="14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C31" i="13"/>
  <c r="B31" i="13"/>
  <c r="D9" i="23" l="1"/>
  <c r="D23" i="23" s="1"/>
  <c r="F150" i="19"/>
  <c r="D21" i="24"/>
  <c r="D44" i="24" s="1"/>
  <c r="F14" i="19"/>
  <c r="D4" i="24"/>
  <c r="D27" i="24" s="1"/>
  <c r="F46" i="19"/>
  <c r="D8" i="24"/>
  <c r="D31" i="24" s="1"/>
  <c r="F142" i="19"/>
  <c r="D20" i="24"/>
  <c r="D43" i="24" s="1"/>
  <c r="E22" i="19"/>
  <c r="C5" i="24"/>
  <c r="C28" i="24" s="1"/>
  <c r="C47" i="24" s="1"/>
  <c r="B9" i="12" s="1"/>
  <c r="C7" i="12" s="1"/>
  <c r="F110" i="19"/>
  <c r="D16" i="24"/>
  <c r="D39" i="24" s="1"/>
  <c r="F134" i="19"/>
  <c r="D19" i="24"/>
  <c r="D42" i="24" s="1"/>
  <c r="F118" i="19"/>
  <c r="D17" i="24"/>
  <c r="D40" i="24" s="1"/>
  <c r="E145" i="21"/>
  <c r="E10" i="23" s="1"/>
  <c r="E9" i="23" s="1"/>
  <c r="E23" i="23" s="1"/>
  <c r="F137" i="21"/>
  <c r="F128" i="21"/>
  <c r="F158" i="19"/>
  <c r="D22" i="24"/>
  <c r="D45" i="24" s="1"/>
  <c r="F94" i="19"/>
  <c r="D14" i="24"/>
  <c r="D37" i="24" s="1"/>
  <c r="F54" i="19"/>
  <c r="D9" i="24"/>
  <c r="D32" i="24" s="1"/>
  <c r="E41" i="19"/>
  <c r="F129" i="21"/>
  <c r="F140" i="21"/>
  <c r="F62" i="19"/>
  <c r="F65" i="19" s="1"/>
  <c r="D10" i="24"/>
  <c r="D33" i="24" s="1"/>
  <c r="F102" i="19"/>
  <c r="D15" i="24"/>
  <c r="D38" i="24" s="1"/>
  <c r="F86" i="19"/>
  <c r="D13" i="24"/>
  <c r="D36" i="24" s="1"/>
  <c r="F30" i="19"/>
  <c r="D6" i="24"/>
  <c r="D29" i="24" s="1"/>
  <c r="F126" i="19"/>
  <c r="D18" i="24"/>
  <c r="D41" i="24" s="1"/>
  <c r="F78" i="19"/>
  <c r="D12" i="24"/>
  <c r="D35" i="24" s="1"/>
  <c r="E73" i="19"/>
  <c r="E24" i="22"/>
  <c r="F139" i="21"/>
  <c r="I43" i="21"/>
  <c r="H65" i="21"/>
  <c r="I37" i="21"/>
  <c r="H59" i="21"/>
  <c r="G85" i="21"/>
  <c r="I33" i="21"/>
  <c r="H55" i="21"/>
  <c r="I28" i="21"/>
  <c r="H50" i="21"/>
  <c r="I29" i="21"/>
  <c r="H51" i="21"/>
  <c r="F126" i="21"/>
  <c r="I35" i="21"/>
  <c r="H57" i="21"/>
  <c r="I40" i="21"/>
  <c r="H62" i="21"/>
  <c r="I42" i="21"/>
  <c r="H64" i="21"/>
  <c r="D17" i="22"/>
  <c r="E15" i="22" s="1"/>
  <c r="E16" i="22" s="1"/>
  <c r="F20" i="22" s="1"/>
  <c r="F38" i="22" s="1"/>
  <c r="I27" i="21"/>
  <c r="H49" i="21"/>
  <c r="I39" i="21"/>
  <c r="H61" i="21"/>
  <c r="G90" i="21"/>
  <c r="G84" i="21"/>
  <c r="F131" i="21"/>
  <c r="I38" i="21"/>
  <c r="H60" i="21"/>
  <c r="E62" i="11"/>
  <c r="F132" i="21"/>
  <c r="F130" i="21"/>
  <c r="F143" i="21"/>
  <c r="G80" i="21"/>
  <c r="G130" i="21" s="1"/>
  <c r="I41" i="21"/>
  <c r="H63" i="21"/>
  <c r="I31" i="21"/>
  <c r="H53" i="21"/>
  <c r="F141" i="21"/>
  <c r="G83" i="21"/>
  <c r="I32" i="21"/>
  <c r="H54" i="21"/>
  <c r="G81" i="21"/>
  <c r="G74" i="21"/>
  <c r="G70" i="21"/>
  <c r="F8" i="12" s="1"/>
  <c r="F133" i="21"/>
  <c r="G75" i="21"/>
  <c r="G125" i="21" s="1"/>
  <c r="G88" i="21"/>
  <c r="G78" i="21"/>
  <c r="G128" i="21" s="1"/>
  <c r="I36" i="21"/>
  <c r="H58" i="21"/>
  <c r="G79" i="21"/>
  <c r="I34" i="21"/>
  <c r="H56" i="21"/>
  <c r="G77" i="21"/>
  <c r="I46" i="21"/>
  <c r="H68" i="21"/>
  <c r="B67" i="11"/>
  <c r="B15" i="11"/>
  <c r="I45" i="21"/>
  <c r="H67" i="21"/>
  <c r="G91" i="21"/>
  <c r="F138" i="21"/>
  <c r="I30" i="21"/>
  <c r="H52" i="21"/>
  <c r="G76" i="21"/>
  <c r="G93" i="21"/>
  <c r="F136" i="21"/>
  <c r="G92" i="21"/>
  <c r="G82" i="21"/>
  <c r="I44" i="21"/>
  <c r="H66" i="21"/>
  <c r="G87" i="21"/>
  <c r="G89" i="21"/>
  <c r="G139" i="21" s="1"/>
  <c r="F95" i="21"/>
  <c r="F8" i="22" s="1"/>
  <c r="F7" i="22" s="1"/>
  <c r="F3" i="22" s="1"/>
  <c r="F14" i="22" s="1"/>
  <c r="F124" i="21"/>
  <c r="G86" i="21"/>
  <c r="E25" i="19"/>
  <c r="D5" i="24" s="1"/>
  <c r="D28" i="24" s="1"/>
  <c r="F6" i="19"/>
  <c r="F161" i="19"/>
  <c r="F30" i="14"/>
  <c r="F79" i="19"/>
  <c r="F81" i="19" s="1"/>
  <c r="F47" i="19"/>
  <c r="F15" i="19"/>
  <c r="F17" i="19" s="1"/>
  <c r="E4" i="24" s="1"/>
  <c r="E27" i="24" s="1"/>
  <c r="F103" i="19"/>
  <c r="F105" i="19" s="1"/>
  <c r="F119" i="19"/>
  <c r="F121" i="19" s="1"/>
  <c r="F151" i="19"/>
  <c r="F95" i="19"/>
  <c r="F97" i="19" s="1"/>
  <c r="F143" i="19"/>
  <c r="F145" i="19" s="1"/>
  <c r="F7" i="19"/>
  <c r="F55" i="19"/>
  <c r="F31" i="19"/>
  <c r="F33" i="19" s="1"/>
  <c r="F71" i="19"/>
  <c r="F87" i="19"/>
  <c r="F63" i="19"/>
  <c r="F135" i="19"/>
  <c r="F23" i="19"/>
  <c r="F127" i="19"/>
  <c r="F159" i="19"/>
  <c r="F39" i="19"/>
  <c r="F111" i="19"/>
  <c r="F113" i="19" s="1"/>
  <c r="K29" i="14"/>
  <c r="C13" i="15"/>
  <c r="C37" i="15"/>
  <c r="E28" i="14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43" i="13"/>
  <c r="D24" i="23" l="1"/>
  <c r="D26" i="23" s="1"/>
  <c r="E26" i="23" s="1"/>
  <c r="E24" i="23"/>
  <c r="E25" i="22"/>
  <c r="E26" i="22" s="1"/>
  <c r="G30" i="22" s="1"/>
  <c r="E17" i="22"/>
  <c r="G62" i="19"/>
  <c r="E10" i="24"/>
  <c r="E33" i="24" s="1"/>
  <c r="G110" i="19"/>
  <c r="E16" i="24"/>
  <c r="E39" i="24" s="1"/>
  <c r="G102" i="19"/>
  <c r="E15" i="24"/>
  <c r="E38" i="24" s="1"/>
  <c r="G30" i="19"/>
  <c r="E6" i="24"/>
  <c r="E29" i="24" s="1"/>
  <c r="F129" i="19"/>
  <c r="F89" i="19"/>
  <c r="G118" i="19"/>
  <c r="E17" i="24"/>
  <c r="E40" i="24" s="1"/>
  <c r="G78" i="19"/>
  <c r="E12" i="24"/>
  <c r="E35" i="24" s="1"/>
  <c r="G137" i="21"/>
  <c r="F70" i="19"/>
  <c r="F73" i="19" s="1"/>
  <c r="D11" i="24"/>
  <c r="D34" i="24" s="1"/>
  <c r="F38" i="19"/>
  <c r="F41" i="19" s="1"/>
  <c r="D7" i="24"/>
  <c r="D30" i="24" s="1"/>
  <c r="G142" i="19"/>
  <c r="E20" i="24"/>
  <c r="E43" i="24" s="1"/>
  <c r="F137" i="19"/>
  <c r="G94" i="19"/>
  <c r="E14" i="24"/>
  <c r="E37" i="24" s="1"/>
  <c r="G158" i="19"/>
  <c r="E22" i="24"/>
  <c r="E45" i="24" s="1"/>
  <c r="F135" i="21"/>
  <c r="F145" i="21" s="1"/>
  <c r="F10" i="23" s="1"/>
  <c r="F9" i="23" s="1"/>
  <c r="F57" i="19"/>
  <c r="F153" i="19"/>
  <c r="F49" i="19"/>
  <c r="F22" i="19"/>
  <c r="G140" i="21"/>
  <c r="G126" i="21"/>
  <c r="H92" i="21"/>
  <c r="H142" i="21" s="1"/>
  <c r="H85" i="21"/>
  <c r="J39" i="21"/>
  <c r="I61" i="21"/>
  <c r="H89" i="21"/>
  <c r="J35" i="21"/>
  <c r="I57" i="21"/>
  <c r="J43" i="21"/>
  <c r="I65" i="21"/>
  <c r="H91" i="21"/>
  <c r="G132" i="21"/>
  <c r="G143" i="21"/>
  <c r="J30" i="21"/>
  <c r="I52" i="21"/>
  <c r="H81" i="21"/>
  <c r="G129" i="21"/>
  <c r="G131" i="21"/>
  <c r="J41" i="21"/>
  <c r="I63" i="21"/>
  <c r="J40" i="21"/>
  <c r="I62" i="21"/>
  <c r="J29" i="21"/>
  <c r="I51" i="21"/>
  <c r="H80" i="21"/>
  <c r="J37" i="21"/>
  <c r="I59" i="21"/>
  <c r="G141" i="21"/>
  <c r="G138" i="21"/>
  <c r="H136" i="21"/>
  <c r="G142" i="21"/>
  <c r="J45" i="21"/>
  <c r="I67" i="21"/>
  <c r="H93" i="21"/>
  <c r="G127" i="21"/>
  <c r="G95" i="21"/>
  <c r="G8" i="22" s="1"/>
  <c r="G124" i="21"/>
  <c r="H131" i="21"/>
  <c r="G133" i="21"/>
  <c r="J31" i="21"/>
  <c r="I53" i="21"/>
  <c r="J38" i="21"/>
  <c r="I60" i="21"/>
  <c r="G134" i="21"/>
  <c r="H86" i="21"/>
  <c r="J27" i="21"/>
  <c r="I49" i="21"/>
  <c r="J42" i="21"/>
  <c r="I64" i="21"/>
  <c r="H82" i="21"/>
  <c r="H75" i="21"/>
  <c r="H125" i="21" s="1"/>
  <c r="H90" i="21"/>
  <c r="J46" i="21"/>
  <c r="I68" i="21"/>
  <c r="H78" i="21"/>
  <c r="J28" i="21"/>
  <c r="I50" i="21"/>
  <c r="J36" i="21"/>
  <c r="I58" i="21"/>
  <c r="J32" i="21"/>
  <c r="I54" i="21"/>
  <c r="G135" i="21"/>
  <c r="G136" i="21"/>
  <c r="J44" i="21"/>
  <c r="I66" i="21"/>
  <c r="H77" i="21"/>
  <c r="H127" i="21" s="1"/>
  <c r="C15" i="11"/>
  <c r="J34" i="21"/>
  <c r="I56" i="21"/>
  <c r="H83" i="21"/>
  <c r="H79" i="21"/>
  <c r="H88" i="21"/>
  <c r="H138" i="21" s="1"/>
  <c r="H130" i="21"/>
  <c r="H74" i="21"/>
  <c r="H124" i="21" s="1"/>
  <c r="H70" i="21"/>
  <c r="G8" i="12" s="1"/>
  <c r="H137" i="21"/>
  <c r="H87" i="21"/>
  <c r="H76" i="21"/>
  <c r="J33" i="21"/>
  <c r="I55" i="21"/>
  <c r="H84" i="21"/>
  <c r="F25" i="19"/>
  <c r="E5" i="24" s="1"/>
  <c r="E28" i="24" s="1"/>
  <c r="G30" i="14"/>
  <c r="G151" i="19"/>
  <c r="G87" i="19"/>
  <c r="G55" i="19"/>
  <c r="G23" i="19"/>
  <c r="G127" i="19"/>
  <c r="G119" i="19"/>
  <c r="G121" i="19" s="1"/>
  <c r="G79" i="19"/>
  <c r="G81" i="19" s="1"/>
  <c r="G95" i="19"/>
  <c r="G97" i="19" s="1"/>
  <c r="G71" i="19"/>
  <c r="G111" i="19"/>
  <c r="G113" i="19" s="1"/>
  <c r="G47" i="19"/>
  <c r="G143" i="19"/>
  <c r="G145" i="19" s="1"/>
  <c r="G39" i="19"/>
  <c r="G7" i="19"/>
  <c r="G159" i="19"/>
  <c r="G161" i="19" s="1"/>
  <c r="G103" i="19"/>
  <c r="G105" i="19" s="1"/>
  <c r="G15" i="19"/>
  <c r="G31" i="19"/>
  <c r="G33" i="19" s="1"/>
  <c r="G135" i="19"/>
  <c r="G63" i="19"/>
  <c r="F9" i="19"/>
  <c r="E3" i="24" s="1"/>
  <c r="E26" i="24" s="1"/>
  <c r="G65" i="19"/>
  <c r="L29" i="14"/>
  <c r="G22" i="19"/>
  <c r="G14" i="19"/>
  <c r="C38" i="15"/>
  <c r="C14" i="15"/>
  <c r="F28" i="14"/>
  <c r="B42" i="13"/>
  <c r="C42" i="13"/>
  <c r="F17" i="22" l="1"/>
  <c r="F15" i="22"/>
  <c r="F16" i="22" s="1"/>
  <c r="G20" i="22" s="1"/>
  <c r="G38" i="22" s="1"/>
  <c r="E27" i="22"/>
  <c r="F25" i="22" s="1"/>
  <c r="F26" i="22" s="1"/>
  <c r="G38" i="19"/>
  <c r="G41" i="19" s="1"/>
  <c r="E7" i="24"/>
  <c r="E30" i="24" s="1"/>
  <c r="G70" i="19"/>
  <c r="G73" i="19" s="1"/>
  <c r="E11" i="24"/>
  <c r="E34" i="24" s="1"/>
  <c r="H62" i="19"/>
  <c r="F10" i="24"/>
  <c r="F33" i="24" s="1"/>
  <c r="H158" i="19"/>
  <c r="F22" i="24"/>
  <c r="F45" i="24" s="1"/>
  <c r="H78" i="19"/>
  <c r="F12" i="24"/>
  <c r="F35" i="24" s="1"/>
  <c r="G150" i="19"/>
  <c r="G153" i="19" s="1"/>
  <c r="E21" i="24"/>
  <c r="E44" i="24" s="1"/>
  <c r="G126" i="19"/>
  <c r="E18" i="24"/>
  <c r="E41" i="24" s="1"/>
  <c r="E47" i="24"/>
  <c r="D9" i="12" s="1"/>
  <c r="E7" i="12" s="1"/>
  <c r="H110" i="19"/>
  <c r="F16" i="24"/>
  <c r="F39" i="24" s="1"/>
  <c r="H118" i="19"/>
  <c r="F17" i="24"/>
  <c r="F40" i="24" s="1"/>
  <c r="H126" i="21"/>
  <c r="H143" i="21"/>
  <c r="G54" i="19"/>
  <c r="G57" i="19" s="1"/>
  <c r="E9" i="24"/>
  <c r="E32" i="24" s="1"/>
  <c r="G129" i="19"/>
  <c r="H140" i="21"/>
  <c r="H135" i="21"/>
  <c r="D47" i="24"/>
  <c r="C9" i="12" s="1"/>
  <c r="D7" i="12" s="1"/>
  <c r="G49" i="19"/>
  <c r="H30" i="19"/>
  <c r="F6" i="24"/>
  <c r="F29" i="24" s="1"/>
  <c r="H102" i="19"/>
  <c r="F15" i="24"/>
  <c r="F38" i="24" s="1"/>
  <c r="H142" i="19"/>
  <c r="F20" i="24"/>
  <c r="F43" i="24" s="1"/>
  <c r="H94" i="19"/>
  <c r="F14" i="24"/>
  <c r="F37" i="24" s="1"/>
  <c r="F62" i="11"/>
  <c r="G46" i="19"/>
  <c r="E8" i="24"/>
  <c r="E31" i="24" s="1"/>
  <c r="G134" i="19"/>
  <c r="G137" i="19" s="1"/>
  <c r="E19" i="24"/>
  <c r="E42" i="24" s="1"/>
  <c r="G86" i="19"/>
  <c r="G89" i="19" s="1"/>
  <c r="E13" i="24"/>
  <c r="E36" i="24" s="1"/>
  <c r="D58" i="11"/>
  <c r="D5" i="11"/>
  <c r="G62" i="11"/>
  <c r="I89" i="21"/>
  <c r="K31" i="21"/>
  <c r="J53" i="21"/>
  <c r="I137" i="21"/>
  <c r="I87" i="21"/>
  <c r="I88" i="21"/>
  <c r="K43" i="21"/>
  <c r="J65" i="21"/>
  <c r="H134" i="21"/>
  <c r="K44" i="21"/>
  <c r="J66" i="21"/>
  <c r="K36" i="21"/>
  <c r="J58" i="21"/>
  <c r="H128" i="21"/>
  <c r="K38" i="21"/>
  <c r="J60" i="21"/>
  <c r="K37" i="21"/>
  <c r="J59" i="21"/>
  <c r="F23" i="23"/>
  <c r="F24" i="23"/>
  <c r="K39" i="21"/>
  <c r="J61" i="21"/>
  <c r="I134" i="21"/>
  <c r="H95" i="21"/>
  <c r="H8" i="22" s="1"/>
  <c r="H7" i="22" s="1"/>
  <c r="H3" i="22" s="1"/>
  <c r="H14" i="22" s="1"/>
  <c r="H133" i="21"/>
  <c r="K34" i="21"/>
  <c r="J56" i="21"/>
  <c r="D15" i="11"/>
  <c r="K32" i="21"/>
  <c r="J54" i="21"/>
  <c r="K28" i="21"/>
  <c r="J50" i="21"/>
  <c r="H132" i="21"/>
  <c r="K42" i="21"/>
  <c r="J64" i="21"/>
  <c r="K27" i="21"/>
  <c r="J49" i="21"/>
  <c r="I78" i="21"/>
  <c r="I128" i="21" s="1"/>
  <c r="K40" i="21"/>
  <c r="J62" i="21"/>
  <c r="K41" i="21"/>
  <c r="J63" i="21"/>
  <c r="I90" i="21"/>
  <c r="H139" i="21"/>
  <c r="C58" i="11"/>
  <c r="C5" i="11"/>
  <c r="I81" i="21"/>
  <c r="I79" i="21"/>
  <c r="I125" i="21"/>
  <c r="I75" i="21"/>
  <c r="G7" i="22"/>
  <c r="G3" i="22" s="1"/>
  <c r="G14" i="22" s="1"/>
  <c r="K33" i="21"/>
  <c r="J55" i="21"/>
  <c r="K46" i="21"/>
  <c r="J68" i="21"/>
  <c r="I92" i="21"/>
  <c r="I76" i="21"/>
  <c r="I77" i="21"/>
  <c r="I82" i="21"/>
  <c r="I130" i="21"/>
  <c r="I80" i="21"/>
  <c r="I138" i="21"/>
  <c r="H129" i="21"/>
  <c r="I91" i="21"/>
  <c r="I83" i="21"/>
  <c r="I93" i="21"/>
  <c r="I74" i="21"/>
  <c r="I124" i="21" s="1"/>
  <c r="I70" i="21"/>
  <c r="H8" i="12" s="1"/>
  <c r="I85" i="21"/>
  <c r="G145" i="21"/>
  <c r="G10" i="23" s="1"/>
  <c r="G9" i="23" s="1"/>
  <c r="K45" i="21"/>
  <c r="J67" i="21"/>
  <c r="I84" i="21"/>
  <c r="K29" i="21"/>
  <c r="J51" i="21"/>
  <c r="K30" i="21"/>
  <c r="J52" i="21"/>
  <c r="H141" i="21"/>
  <c r="K35" i="21"/>
  <c r="J57" i="21"/>
  <c r="I86" i="21"/>
  <c r="I135" i="21"/>
  <c r="G6" i="19"/>
  <c r="G9" i="19" s="1"/>
  <c r="F3" i="24" s="1"/>
  <c r="F26" i="24" s="1"/>
  <c r="H30" i="14"/>
  <c r="H111" i="19"/>
  <c r="H113" i="19" s="1"/>
  <c r="H159" i="19"/>
  <c r="H143" i="19"/>
  <c r="H145" i="19" s="1"/>
  <c r="H95" i="19"/>
  <c r="H97" i="19" s="1"/>
  <c r="H63" i="19"/>
  <c r="H65" i="19" s="1"/>
  <c r="H31" i="19"/>
  <c r="H55" i="19"/>
  <c r="H71" i="19"/>
  <c r="H47" i="19"/>
  <c r="H119" i="19"/>
  <c r="H121" i="19" s="1"/>
  <c r="H135" i="19"/>
  <c r="H7" i="19"/>
  <c r="H23" i="19"/>
  <c r="H127" i="19"/>
  <c r="H151" i="19"/>
  <c r="H15" i="19"/>
  <c r="H87" i="19"/>
  <c r="H103" i="19"/>
  <c r="H105" i="19" s="1"/>
  <c r="H79" i="19"/>
  <c r="H81" i="19" s="1"/>
  <c r="H39" i="19"/>
  <c r="M29" i="14"/>
  <c r="G25" i="19"/>
  <c r="F5" i="24" s="1"/>
  <c r="F28" i="24" s="1"/>
  <c r="G17" i="19"/>
  <c r="F4" i="24" s="1"/>
  <c r="F27" i="24" s="1"/>
  <c r="C15" i="15"/>
  <c r="C39" i="15"/>
  <c r="G28" i="14"/>
  <c r="D42" i="13"/>
  <c r="F27" i="22" l="1"/>
  <c r="G25" i="22" s="1"/>
  <c r="G26" i="22" s="1"/>
  <c r="H24" i="22"/>
  <c r="H25" i="22" s="1"/>
  <c r="H26" i="22" s="1"/>
  <c r="J30" i="22" s="1"/>
  <c r="H86" i="19"/>
  <c r="F13" i="24"/>
  <c r="F36" i="24" s="1"/>
  <c r="I78" i="19"/>
  <c r="G12" i="24"/>
  <c r="G35" i="24" s="1"/>
  <c r="H134" i="19"/>
  <c r="H137" i="19" s="1"/>
  <c r="F19" i="24"/>
  <c r="F42" i="24" s="1"/>
  <c r="I142" i="19"/>
  <c r="G20" i="24"/>
  <c r="G43" i="24" s="1"/>
  <c r="I102" i="19"/>
  <c r="G15" i="24"/>
  <c r="G38" i="24" s="1"/>
  <c r="I118" i="19"/>
  <c r="G17" i="24"/>
  <c r="G40" i="24" s="1"/>
  <c r="H161" i="19"/>
  <c r="I132" i="21"/>
  <c r="H73" i="19"/>
  <c r="I94" i="19"/>
  <c r="G14" i="24"/>
  <c r="G37" i="24" s="1"/>
  <c r="H145" i="21"/>
  <c r="H10" i="23" s="1"/>
  <c r="H9" i="23" s="1"/>
  <c r="H23" i="23" s="1"/>
  <c r="H54" i="19"/>
  <c r="H57" i="19" s="1"/>
  <c r="F9" i="24"/>
  <c r="F32" i="24" s="1"/>
  <c r="H150" i="19"/>
  <c r="H153" i="19" s="1"/>
  <c r="F21" i="24"/>
  <c r="F44" i="24" s="1"/>
  <c r="H70" i="19"/>
  <c r="F11" i="24"/>
  <c r="F34" i="24" s="1"/>
  <c r="H129" i="19"/>
  <c r="H33" i="19"/>
  <c r="I143" i="21"/>
  <c r="I142" i="21"/>
  <c r="H46" i="19"/>
  <c r="F8" i="24"/>
  <c r="F31" i="24" s="1"/>
  <c r="H89" i="19"/>
  <c r="H49" i="19"/>
  <c r="I62" i="19"/>
  <c r="G10" i="24"/>
  <c r="G33" i="24" s="1"/>
  <c r="I110" i="19"/>
  <c r="G16" i="24"/>
  <c r="G39" i="24" s="1"/>
  <c r="I140" i="21"/>
  <c r="I129" i="21"/>
  <c r="H126" i="19"/>
  <c r="F18" i="24"/>
  <c r="F41" i="24" s="1"/>
  <c r="F47" i="24" s="1"/>
  <c r="E9" i="12" s="1"/>
  <c r="F7" i="12" s="1"/>
  <c r="H38" i="19"/>
  <c r="H41" i="19" s="1"/>
  <c r="F7" i="24"/>
  <c r="F30" i="24" s="1"/>
  <c r="H62" i="11"/>
  <c r="J82" i="21"/>
  <c r="J132" i="21" s="1"/>
  <c r="L46" i="21"/>
  <c r="K68" i="21"/>
  <c r="L28" i="21"/>
  <c r="K50" i="21"/>
  <c r="J85" i="21"/>
  <c r="J141" i="21"/>
  <c r="J91" i="21"/>
  <c r="J80" i="21"/>
  <c r="J88" i="21"/>
  <c r="L27" i="21"/>
  <c r="K49" i="21"/>
  <c r="J79" i="21"/>
  <c r="L34" i="21"/>
  <c r="K56" i="21"/>
  <c r="L39" i="21"/>
  <c r="K61" i="21"/>
  <c r="J84" i="21"/>
  <c r="J83" i="21"/>
  <c r="J133" i="21" s="1"/>
  <c r="J78" i="21"/>
  <c r="L35" i="21"/>
  <c r="K57" i="21"/>
  <c r="L30" i="21"/>
  <c r="K52" i="21"/>
  <c r="L29" i="21"/>
  <c r="K51" i="21"/>
  <c r="J92" i="21"/>
  <c r="J142" i="21" s="1"/>
  <c r="G23" i="23"/>
  <c r="G24" i="23"/>
  <c r="I141" i="21"/>
  <c r="I126" i="21"/>
  <c r="J93" i="21"/>
  <c r="I131" i="21"/>
  <c r="L40" i="21"/>
  <c r="K62" i="21"/>
  <c r="J74" i="21"/>
  <c r="J124" i="21" s="1"/>
  <c r="J70" i="21"/>
  <c r="I8" i="12" s="1"/>
  <c r="J89" i="21"/>
  <c r="J139" i="21" s="1"/>
  <c r="J75" i="21"/>
  <c r="J125" i="21" s="1"/>
  <c r="E15" i="11"/>
  <c r="E67" i="11"/>
  <c r="I139" i="21"/>
  <c r="L38" i="21"/>
  <c r="K60" i="21"/>
  <c r="L44" i="21"/>
  <c r="K66" i="21"/>
  <c r="L43" i="21"/>
  <c r="K65" i="21"/>
  <c r="J77" i="21"/>
  <c r="J76" i="21"/>
  <c r="L45" i="21"/>
  <c r="K67" i="21"/>
  <c r="G15" i="22"/>
  <c r="G16" i="22" s="1"/>
  <c r="H20" i="22" s="1"/>
  <c r="H38" i="22" s="1"/>
  <c r="J87" i="21"/>
  <c r="L42" i="21"/>
  <c r="K64" i="21"/>
  <c r="J90" i="21"/>
  <c r="J140" i="21" s="1"/>
  <c r="I136" i="21"/>
  <c r="I95" i="21"/>
  <c r="I8" i="22" s="1"/>
  <c r="I133" i="21"/>
  <c r="I127" i="21"/>
  <c r="L33" i="21"/>
  <c r="K55" i="21"/>
  <c r="L41" i="21"/>
  <c r="K63" i="21"/>
  <c r="L32" i="21"/>
  <c r="K54" i="21"/>
  <c r="J81" i="21"/>
  <c r="J131" i="21" s="1"/>
  <c r="J86" i="21"/>
  <c r="F26" i="23"/>
  <c r="L37" i="21"/>
  <c r="K59" i="21"/>
  <c r="L36" i="21"/>
  <c r="K58" i="21"/>
  <c r="L31" i="21"/>
  <c r="K53" i="21"/>
  <c r="I31" i="19"/>
  <c r="I39" i="19"/>
  <c r="I71" i="19"/>
  <c r="I103" i="19"/>
  <c r="I105" i="19" s="1"/>
  <c r="I111" i="19"/>
  <c r="I55" i="19"/>
  <c r="I87" i="19"/>
  <c r="I135" i="19"/>
  <c r="I7" i="19"/>
  <c r="I151" i="19"/>
  <c r="I47" i="19"/>
  <c r="I95" i="19"/>
  <c r="I97" i="19" s="1"/>
  <c r="I127" i="19"/>
  <c r="I119" i="19"/>
  <c r="I121" i="19" s="1"/>
  <c r="I159" i="19"/>
  <c r="I23" i="19"/>
  <c r="I79" i="19"/>
  <c r="I15" i="19"/>
  <c r="I63" i="19"/>
  <c r="I65" i="19" s="1"/>
  <c r="I30" i="14"/>
  <c r="I143" i="19"/>
  <c r="I145" i="19" s="1"/>
  <c r="H6" i="19"/>
  <c r="H9" i="19" s="1"/>
  <c r="G3" i="24" s="1"/>
  <c r="G26" i="24" s="1"/>
  <c r="N29" i="14"/>
  <c r="H22" i="19"/>
  <c r="H14" i="19"/>
  <c r="C40" i="15"/>
  <c r="C16" i="15"/>
  <c r="H28" i="14"/>
  <c r="E42" i="13"/>
  <c r="G17" i="22" l="1"/>
  <c r="G27" i="22"/>
  <c r="H27" i="22" s="1"/>
  <c r="I25" i="22" s="1"/>
  <c r="I26" i="22" s="1"/>
  <c r="H24" i="23"/>
  <c r="G26" i="23"/>
  <c r="F5" i="11" s="1"/>
  <c r="J118" i="19"/>
  <c r="H17" i="24"/>
  <c r="H40" i="24" s="1"/>
  <c r="I38" i="19"/>
  <c r="I41" i="19" s="1"/>
  <c r="G7" i="24"/>
  <c r="G30" i="24" s="1"/>
  <c r="I150" i="19"/>
  <c r="I153" i="19" s="1"/>
  <c r="G21" i="24"/>
  <c r="G44" i="24" s="1"/>
  <c r="I134" i="19"/>
  <c r="I137" i="19" s="1"/>
  <c r="G19" i="24"/>
  <c r="G42" i="24" s="1"/>
  <c r="J102" i="19"/>
  <c r="H15" i="24"/>
  <c r="H38" i="24" s="1"/>
  <c r="J62" i="19"/>
  <c r="H10" i="24"/>
  <c r="H33" i="24" s="1"/>
  <c r="J143" i="21"/>
  <c r="J134" i="21"/>
  <c r="I86" i="19"/>
  <c r="I89" i="19" s="1"/>
  <c r="G13" i="24"/>
  <c r="G36" i="24" s="1"/>
  <c r="I70" i="19"/>
  <c r="I73" i="19" s="1"/>
  <c r="G11" i="24"/>
  <c r="G34" i="24" s="1"/>
  <c r="J142" i="19"/>
  <c r="H20" i="24"/>
  <c r="H43" i="24" s="1"/>
  <c r="I81" i="19"/>
  <c r="I113" i="19"/>
  <c r="I33" i="19"/>
  <c r="J138" i="21"/>
  <c r="I30" i="19"/>
  <c r="G6" i="24"/>
  <c r="G29" i="24" s="1"/>
  <c r="J94" i="19"/>
  <c r="H14" i="24"/>
  <c r="H37" i="24" s="1"/>
  <c r="I46" i="19"/>
  <c r="I49" i="19" s="1"/>
  <c r="G8" i="24"/>
  <c r="G31" i="24" s="1"/>
  <c r="I126" i="19"/>
  <c r="I129" i="19" s="1"/>
  <c r="G18" i="24"/>
  <c r="G41" i="24" s="1"/>
  <c r="I158" i="19"/>
  <c r="G22" i="24"/>
  <c r="G45" i="24" s="1"/>
  <c r="I161" i="19"/>
  <c r="J130" i="21"/>
  <c r="J137" i="21"/>
  <c r="J135" i="21"/>
  <c r="I54" i="19"/>
  <c r="I57" i="19" s="1"/>
  <c r="G9" i="24"/>
  <c r="G32" i="24" s="1"/>
  <c r="I145" i="21"/>
  <c r="I10" i="23" s="1"/>
  <c r="I9" i="23" s="1"/>
  <c r="K84" i="21"/>
  <c r="M32" i="21"/>
  <c r="L54" i="21"/>
  <c r="M42" i="21"/>
  <c r="L64" i="21"/>
  <c r="K90" i="21"/>
  <c r="F67" i="11"/>
  <c r="F15" i="11"/>
  <c r="K83" i="21"/>
  <c r="M33" i="21"/>
  <c r="L55" i="21"/>
  <c r="K87" i="21"/>
  <c r="K76" i="21"/>
  <c r="M35" i="21"/>
  <c r="L57" i="21"/>
  <c r="K81" i="21"/>
  <c r="K75" i="21"/>
  <c r="K125" i="21" s="1"/>
  <c r="J127" i="21"/>
  <c r="M37" i="21"/>
  <c r="L59" i="21"/>
  <c r="J136" i="21"/>
  <c r="K79" i="21"/>
  <c r="K89" i="21"/>
  <c r="M43" i="21"/>
  <c r="L65" i="21"/>
  <c r="K85" i="21"/>
  <c r="K135" i="21" s="1"/>
  <c r="M30" i="21"/>
  <c r="L52" i="21"/>
  <c r="J128" i="21"/>
  <c r="M27" i="21"/>
  <c r="L49" i="21"/>
  <c r="M46" i="21"/>
  <c r="L68" i="21"/>
  <c r="M38" i="21"/>
  <c r="L60" i="21"/>
  <c r="K77" i="21"/>
  <c r="K93" i="21"/>
  <c r="K78" i="21"/>
  <c r="M41" i="21"/>
  <c r="L63" i="21"/>
  <c r="I7" i="22"/>
  <c r="I3" i="22" s="1"/>
  <c r="I14" i="22" s="1"/>
  <c r="K140" i="21"/>
  <c r="M45" i="21"/>
  <c r="L67" i="21"/>
  <c r="M44" i="21"/>
  <c r="L66" i="21"/>
  <c r="J129" i="21"/>
  <c r="K86" i="21"/>
  <c r="M31" i="21"/>
  <c r="L53" i="21"/>
  <c r="M36" i="21"/>
  <c r="L58" i="21"/>
  <c r="E58" i="11"/>
  <c r="E5" i="11"/>
  <c r="K88" i="21"/>
  <c r="K80" i="21"/>
  <c r="K142" i="21"/>
  <c r="K92" i="21"/>
  <c r="K91" i="21"/>
  <c r="J95" i="21"/>
  <c r="J8" i="22" s="1"/>
  <c r="J7" i="22" s="1"/>
  <c r="J3" i="22" s="1"/>
  <c r="J14" i="22" s="1"/>
  <c r="M40" i="21"/>
  <c r="L62" i="21"/>
  <c r="M29" i="21"/>
  <c r="L51" i="21"/>
  <c r="K82" i="21"/>
  <c r="M39" i="21"/>
  <c r="L61" i="21"/>
  <c r="M34" i="21"/>
  <c r="L56" i="21"/>
  <c r="K74" i="21"/>
  <c r="K70" i="21"/>
  <c r="J8" i="12" s="1"/>
  <c r="M28" i="21"/>
  <c r="L50" i="21"/>
  <c r="J30" i="14"/>
  <c r="J135" i="19"/>
  <c r="J87" i="19"/>
  <c r="J47" i="19"/>
  <c r="J15" i="19"/>
  <c r="J143" i="19"/>
  <c r="J145" i="19" s="1"/>
  <c r="J151" i="19"/>
  <c r="J55" i="19"/>
  <c r="J79" i="19"/>
  <c r="J119" i="19"/>
  <c r="J121" i="19" s="1"/>
  <c r="J71" i="19"/>
  <c r="J39" i="19"/>
  <c r="J7" i="19"/>
  <c r="J111" i="19"/>
  <c r="J159" i="19"/>
  <c r="J103" i="19"/>
  <c r="J105" i="19" s="1"/>
  <c r="J63" i="19"/>
  <c r="J31" i="19"/>
  <c r="J127" i="19"/>
  <c r="J95" i="19"/>
  <c r="J23" i="19"/>
  <c r="I6" i="19"/>
  <c r="I9" i="19" s="1"/>
  <c r="H3" i="24" s="1"/>
  <c r="H26" i="24" s="1"/>
  <c r="O29" i="14"/>
  <c r="H25" i="19"/>
  <c r="G5" i="24" s="1"/>
  <c r="G28" i="24" s="1"/>
  <c r="H17" i="19"/>
  <c r="G4" i="24" s="1"/>
  <c r="G27" i="24" s="1"/>
  <c r="G47" i="24" s="1"/>
  <c r="F9" i="12" s="1"/>
  <c r="G7" i="12" s="1"/>
  <c r="C17" i="15"/>
  <c r="C41" i="15"/>
  <c r="I28" i="14"/>
  <c r="F42" i="13"/>
  <c r="H26" i="23" l="1"/>
  <c r="G58" i="11" s="1"/>
  <c r="H15" i="22"/>
  <c r="H16" i="22" s="1"/>
  <c r="I20" i="22" s="1"/>
  <c r="I38" i="22" s="1"/>
  <c r="F58" i="11"/>
  <c r="J126" i="19"/>
  <c r="H18" i="24"/>
  <c r="H41" i="24" s="1"/>
  <c r="J134" i="19"/>
  <c r="J137" i="19" s="1"/>
  <c r="H19" i="24"/>
  <c r="H42" i="24" s="1"/>
  <c r="J46" i="19"/>
  <c r="H8" i="24"/>
  <c r="H31" i="24" s="1"/>
  <c r="J70" i="19"/>
  <c r="J73" i="19" s="1"/>
  <c r="H11" i="24"/>
  <c r="H34" i="24" s="1"/>
  <c r="J129" i="19"/>
  <c r="J158" i="19"/>
  <c r="H22" i="24"/>
  <c r="H45" i="24" s="1"/>
  <c r="J78" i="19"/>
  <c r="J81" i="19" s="1"/>
  <c r="H12" i="24"/>
  <c r="H35" i="24" s="1"/>
  <c r="K118" i="19"/>
  <c r="I17" i="24"/>
  <c r="I40" i="24" s="1"/>
  <c r="J97" i="19"/>
  <c r="K102" i="19"/>
  <c r="I15" i="24"/>
  <c r="I38" i="24" s="1"/>
  <c r="J49" i="19"/>
  <c r="K137" i="21"/>
  <c r="K134" i="21"/>
  <c r="J54" i="19"/>
  <c r="J57" i="19" s="1"/>
  <c r="H9" i="24"/>
  <c r="H32" i="24" s="1"/>
  <c r="J161" i="19"/>
  <c r="K127" i="21"/>
  <c r="J38" i="19"/>
  <c r="J41" i="19" s="1"/>
  <c r="H7" i="24"/>
  <c r="H30" i="24" s="1"/>
  <c r="K142" i="19"/>
  <c r="I20" i="24"/>
  <c r="I43" i="24" s="1"/>
  <c r="J30" i="19"/>
  <c r="J33" i="19" s="1"/>
  <c r="H6" i="24"/>
  <c r="H29" i="24" s="1"/>
  <c r="J65" i="19"/>
  <c r="K95" i="21"/>
  <c r="K8" i="22" s="1"/>
  <c r="K7" i="22" s="1"/>
  <c r="K3" i="22" s="1"/>
  <c r="K14" i="22" s="1"/>
  <c r="K130" i="21"/>
  <c r="K126" i="21"/>
  <c r="J110" i="19"/>
  <c r="J113" i="19" s="1"/>
  <c r="H16" i="24"/>
  <c r="H39" i="24" s="1"/>
  <c r="J86" i="19"/>
  <c r="J89" i="19" s="1"/>
  <c r="H13" i="24"/>
  <c r="H36" i="24" s="1"/>
  <c r="J150" i="19"/>
  <c r="J153" i="19" s="1"/>
  <c r="H21" i="24"/>
  <c r="H44" i="24" s="1"/>
  <c r="L76" i="21"/>
  <c r="L87" i="21"/>
  <c r="N41" i="21"/>
  <c r="M63" i="21"/>
  <c r="L78" i="21"/>
  <c r="L128" i="21" s="1"/>
  <c r="L91" i="21"/>
  <c r="N27" i="21"/>
  <c r="M49" i="21"/>
  <c r="N35" i="21"/>
  <c r="M57" i="21"/>
  <c r="K133" i="21"/>
  <c r="L79" i="21"/>
  <c r="G5" i="11"/>
  <c r="L81" i="21"/>
  <c r="N29" i="21"/>
  <c r="M51" i="21"/>
  <c r="N40" i="21"/>
  <c r="M62" i="21"/>
  <c r="L83" i="21"/>
  <c r="L133" i="21" s="1"/>
  <c r="K136" i="21"/>
  <c r="N45" i="21"/>
  <c r="M67" i="21"/>
  <c r="L88" i="21"/>
  <c r="L85" i="21"/>
  <c r="I62" i="11"/>
  <c r="L74" i="21"/>
  <c r="L70" i="21"/>
  <c r="K8" i="12" s="1"/>
  <c r="N30" i="21"/>
  <c r="M52" i="21"/>
  <c r="L90" i="21"/>
  <c r="K131" i="21"/>
  <c r="N33" i="21"/>
  <c r="M55" i="21"/>
  <c r="G67" i="11"/>
  <c r="G15" i="11"/>
  <c r="L89" i="21"/>
  <c r="N34" i="21"/>
  <c r="M56" i="21"/>
  <c r="N36" i="21"/>
  <c r="M58" i="21"/>
  <c r="L92" i="21"/>
  <c r="N38" i="21"/>
  <c r="M60" i="21"/>
  <c r="L77" i="21"/>
  <c r="L127" i="21" s="1"/>
  <c r="N43" i="21"/>
  <c r="M65" i="21"/>
  <c r="L80" i="21"/>
  <c r="N42" i="21"/>
  <c r="M64" i="21"/>
  <c r="N28" i="21"/>
  <c r="M50" i="21"/>
  <c r="K124" i="21"/>
  <c r="L86" i="21"/>
  <c r="L136" i="21" s="1"/>
  <c r="K141" i="21"/>
  <c r="K143" i="21"/>
  <c r="N46" i="21"/>
  <c r="M68" i="21"/>
  <c r="L84" i="21"/>
  <c r="L131" i="21"/>
  <c r="I23" i="23"/>
  <c r="I24" i="23"/>
  <c r="L75" i="21"/>
  <c r="L125" i="21" s="1"/>
  <c r="N39" i="21"/>
  <c r="M61" i="21"/>
  <c r="K132" i="21"/>
  <c r="K138" i="21"/>
  <c r="N31" i="21"/>
  <c r="M53" i="21"/>
  <c r="K128" i="21"/>
  <c r="N44" i="21"/>
  <c r="M66" i="21"/>
  <c r="I27" i="22"/>
  <c r="L93" i="21"/>
  <c r="L143" i="21" s="1"/>
  <c r="K139" i="21"/>
  <c r="K129" i="21"/>
  <c r="N37" i="21"/>
  <c r="M59" i="21"/>
  <c r="L82" i="21"/>
  <c r="L132" i="21" s="1"/>
  <c r="L137" i="21"/>
  <c r="N32" i="21"/>
  <c r="M54" i="21"/>
  <c r="J126" i="21"/>
  <c r="J145" i="21" s="1"/>
  <c r="J10" i="23" s="1"/>
  <c r="J9" i="23" s="1"/>
  <c r="J6" i="19"/>
  <c r="J9" i="19" s="1"/>
  <c r="I3" i="24" s="1"/>
  <c r="I26" i="24" s="1"/>
  <c r="K30" i="14"/>
  <c r="K151" i="19"/>
  <c r="K95" i="19"/>
  <c r="K55" i="19"/>
  <c r="K23" i="19"/>
  <c r="K111" i="19"/>
  <c r="K71" i="19"/>
  <c r="K127" i="19"/>
  <c r="K103" i="19"/>
  <c r="K31" i="19"/>
  <c r="K135" i="19"/>
  <c r="K87" i="19"/>
  <c r="K47" i="19"/>
  <c r="K15" i="19"/>
  <c r="K143" i="19"/>
  <c r="K145" i="19" s="1"/>
  <c r="K119" i="19"/>
  <c r="K121" i="19" s="1"/>
  <c r="K39" i="19"/>
  <c r="K7" i="19"/>
  <c r="K159" i="19"/>
  <c r="K63" i="19"/>
  <c r="K79" i="19"/>
  <c r="P29" i="14"/>
  <c r="I22" i="19"/>
  <c r="I14" i="19"/>
  <c r="C42" i="15"/>
  <c r="C18" i="15"/>
  <c r="J28" i="14"/>
  <c r="G42" i="13"/>
  <c r="D49" i="11"/>
  <c r="H17" i="22" l="1"/>
  <c r="I34" i="22"/>
  <c r="H15" i="11" s="1"/>
  <c r="K78" i="19"/>
  <c r="I12" i="24"/>
  <c r="I35" i="24" s="1"/>
  <c r="K86" i="19"/>
  <c r="I13" i="24"/>
  <c r="I36" i="24" s="1"/>
  <c r="K30" i="19"/>
  <c r="I6" i="24"/>
  <c r="I29" i="24" s="1"/>
  <c r="K38" i="19"/>
  <c r="K41" i="19" s="1"/>
  <c r="I7" i="24"/>
  <c r="I30" i="24" s="1"/>
  <c r="K110" i="19"/>
  <c r="I16" i="24"/>
  <c r="I39" i="24" s="1"/>
  <c r="K134" i="19"/>
  <c r="K137" i="19" s="1"/>
  <c r="I19" i="24"/>
  <c r="I42" i="24" s="1"/>
  <c r="L118" i="19"/>
  <c r="J17" i="24"/>
  <c r="J40" i="24" s="1"/>
  <c r="K129" i="19"/>
  <c r="K97" i="19"/>
  <c r="K24" i="22"/>
  <c r="K25" i="22" s="1"/>
  <c r="K26" i="22" s="1"/>
  <c r="M30" i="22" s="1"/>
  <c r="K150" i="19"/>
  <c r="I21" i="24"/>
  <c r="I44" i="24" s="1"/>
  <c r="K70" i="19"/>
  <c r="K73" i="19" s="1"/>
  <c r="I11" i="24"/>
  <c r="I34" i="24" s="1"/>
  <c r="K33" i="19"/>
  <c r="K113" i="19"/>
  <c r="K153" i="19"/>
  <c r="K62" i="19"/>
  <c r="I10" i="24"/>
  <c r="I33" i="24" s="1"/>
  <c r="K46" i="19"/>
  <c r="K49" i="19" s="1"/>
  <c r="I8" i="24"/>
  <c r="I31" i="24" s="1"/>
  <c r="K94" i="19"/>
  <c r="I14" i="24"/>
  <c r="I37" i="24" s="1"/>
  <c r="K65" i="19"/>
  <c r="K89" i="19"/>
  <c r="K158" i="19"/>
  <c r="K161" i="19" s="1"/>
  <c r="I22" i="24"/>
  <c r="I45" i="24" s="1"/>
  <c r="L142" i="19"/>
  <c r="J20" i="24"/>
  <c r="J43" i="24" s="1"/>
  <c r="L129" i="21"/>
  <c r="K81" i="19"/>
  <c r="K105" i="19"/>
  <c r="L134" i="21"/>
  <c r="L135" i="21"/>
  <c r="L126" i="21"/>
  <c r="K54" i="19"/>
  <c r="K57" i="19" s="1"/>
  <c r="I9" i="24"/>
  <c r="I32" i="24" s="1"/>
  <c r="K126" i="19"/>
  <c r="I18" i="24"/>
  <c r="I41" i="24" s="1"/>
  <c r="K62" i="11"/>
  <c r="K145" i="21"/>
  <c r="K10" i="23" s="1"/>
  <c r="K9" i="23" s="1"/>
  <c r="M93" i="21"/>
  <c r="O34" i="21"/>
  <c r="N56" i="21"/>
  <c r="M137" i="21"/>
  <c r="M87" i="21"/>
  <c r="M79" i="21"/>
  <c r="M84" i="21"/>
  <c r="M134" i="21" s="1"/>
  <c r="O44" i="21"/>
  <c r="N66" i="21"/>
  <c r="M86" i="21"/>
  <c r="M135" i="21"/>
  <c r="M85" i="21"/>
  <c r="L138" i="21"/>
  <c r="O29" i="21"/>
  <c r="N51" i="21"/>
  <c r="J25" i="22"/>
  <c r="J26" i="22" s="1"/>
  <c r="I26" i="23"/>
  <c r="O46" i="21"/>
  <c r="N68" i="21"/>
  <c r="M75" i="21"/>
  <c r="M125" i="21" s="1"/>
  <c r="L130" i="21"/>
  <c r="L142" i="21"/>
  <c r="M131" i="21"/>
  <c r="M81" i="21"/>
  <c r="H67" i="11"/>
  <c r="O33" i="21"/>
  <c r="N55" i="21"/>
  <c r="O30" i="21"/>
  <c r="N52" i="21"/>
  <c r="O40" i="21"/>
  <c r="N62" i="21"/>
  <c r="O35" i="21"/>
  <c r="N57" i="21"/>
  <c r="O27" i="21"/>
  <c r="N49" i="21"/>
  <c r="M88" i="21"/>
  <c r="J62" i="11"/>
  <c r="J24" i="23"/>
  <c r="J23" i="23"/>
  <c r="O28" i="21"/>
  <c r="N50" i="21"/>
  <c r="M80" i="21"/>
  <c r="M130" i="21" s="1"/>
  <c r="M77" i="21"/>
  <c r="L95" i="21"/>
  <c r="L8" i="22" s="1"/>
  <c r="M82" i="21"/>
  <c r="O41" i="21"/>
  <c r="N63" i="21"/>
  <c r="O31" i="21"/>
  <c r="N53" i="21"/>
  <c r="M89" i="21"/>
  <c r="M139" i="21" s="1"/>
  <c r="O43" i="21"/>
  <c r="N65" i="21"/>
  <c r="O36" i="21"/>
  <c r="N58" i="21"/>
  <c r="L124" i="21"/>
  <c r="O45" i="21"/>
  <c r="N67" i="21"/>
  <c r="M129" i="21"/>
  <c r="L141" i="21"/>
  <c r="O32" i="21"/>
  <c r="N54" i="21"/>
  <c r="O37" i="21"/>
  <c r="N59" i="21"/>
  <c r="M91" i="21"/>
  <c r="M128" i="21"/>
  <c r="M78" i="21"/>
  <c r="O39" i="21"/>
  <c r="N61" i="21"/>
  <c r="O42" i="21"/>
  <c r="N64" i="21"/>
  <c r="M90" i="21"/>
  <c r="O38" i="21"/>
  <c r="N60" i="21"/>
  <c r="M133" i="21"/>
  <c r="M83" i="21"/>
  <c r="L139" i="21"/>
  <c r="L140" i="21"/>
  <c r="M142" i="21"/>
  <c r="M92" i="21"/>
  <c r="M76" i="21"/>
  <c r="M74" i="21"/>
  <c r="M70" i="21"/>
  <c r="L8" i="12" s="1"/>
  <c r="K6" i="19"/>
  <c r="K9" i="19" s="1"/>
  <c r="J3" i="24" s="1"/>
  <c r="J26" i="24" s="1"/>
  <c r="L30" i="14"/>
  <c r="L151" i="19"/>
  <c r="L71" i="19"/>
  <c r="L39" i="19"/>
  <c r="L127" i="19"/>
  <c r="L95" i="19"/>
  <c r="L111" i="19"/>
  <c r="L135" i="19"/>
  <c r="L55" i="19"/>
  <c r="L31" i="19"/>
  <c r="L103" i="19"/>
  <c r="L159" i="19"/>
  <c r="L119" i="19"/>
  <c r="L121" i="19" s="1"/>
  <c r="L47" i="19"/>
  <c r="L15" i="19"/>
  <c r="L23" i="19"/>
  <c r="L143" i="19"/>
  <c r="L7" i="19"/>
  <c r="L63" i="19"/>
  <c r="L87" i="19"/>
  <c r="L79" i="19"/>
  <c r="Q29" i="14"/>
  <c r="I25" i="19"/>
  <c r="H5" i="24" s="1"/>
  <c r="H28" i="24" s="1"/>
  <c r="I17" i="19"/>
  <c r="H4" i="24" s="1"/>
  <c r="H27" i="24" s="1"/>
  <c r="H47" i="24" s="1"/>
  <c r="G9" i="12" s="1"/>
  <c r="H7" i="12" s="1"/>
  <c r="C19" i="15"/>
  <c r="C43" i="15"/>
  <c r="K28" i="14"/>
  <c r="H42" i="13"/>
  <c r="I35" i="13"/>
  <c r="E49" i="11"/>
  <c r="C49" i="11"/>
  <c r="B49" i="11"/>
  <c r="G49" i="11"/>
  <c r="F49" i="11"/>
  <c r="I17" i="22" l="1"/>
  <c r="I15" i="22"/>
  <c r="I16" i="22" s="1"/>
  <c r="J20" i="22" s="1"/>
  <c r="L54" i="19"/>
  <c r="J9" i="24"/>
  <c r="J32" i="24" s="1"/>
  <c r="L70" i="19"/>
  <c r="J11" i="24"/>
  <c r="J34" i="24" s="1"/>
  <c r="L134" i="19"/>
  <c r="J19" i="24"/>
  <c r="J42" i="24" s="1"/>
  <c r="L158" i="19"/>
  <c r="L161" i="19" s="1"/>
  <c r="J22" i="24"/>
  <c r="J45" i="24" s="1"/>
  <c r="L46" i="19"/>
  <c r="J8" i="24"/>
  <c r="J31" i="24" s="1"/>
  <c r="L38" i="19"/>
  <c r="J7" i="24"/>
  <c r="J30" i="24" s="1"/>
  <c r="L49" i="19"/>
  <c r="L97" i="19"/>
  <c r="M118" i="19"/>
  <c r="K17" i="24"/>
  <c r="K40" i="24" s="1"/>
  <c r="L62" i="19"/>
  <c r="L65" i="19" s="1"/>
  <c r="J10" i="24"/>
  <c r="J33" i="24" s="1"/>
  <c r="L137" i="19"/>
  <c r="L41" i="19"/>
  <c r="M141" i="21"/>
  <c r="L145" i="21"/>
  <c r="L10" i="23" s="1"/>
  <c r="L9" i="23" s="1"/>
  <c r="L23" i="23" s="1"/>
  <c r="L110" i="19"/>
  <c r="L113" i="19" s="1"/>
  <c r="J16" i="24"/>
  <c r="J39" i="24" s="1"/>
  <c r="L78" i="19"/>
  <c r="L81" i="19" s="1"/>
  <c r="J12" i="24"/>
  <c r="J35" i="24" s="1"/>
  <c r="L86" i="19"/>
  <c r="L89" i="19" s="1"/>
  <c r="J13" i="24"/>
  <c r="J36" i="24" s="1"/>
  <c r="L145" i="19"/>
  <c r="L57" i="19"/>
  <c r="L102" i="19"/>
  <c r="J15" i="24"/>
  <c r="J38" i="24" s="1"/>
  <c r="L150" i="19"/>
  <c r="L153" i="19" s="1"/>
  <c r="J21" i="24"/>
  <c r="J44" i="24" s="1"/>
  <c r="L94" i="19"/>
  <c r="J14" i="24"/>
  <c r="J37" i="24" s="1"/>
  <c r="L126" i="19"/>
  <c r="L129" i="19" s="1"/>
  <c r="J18" i="24"/>
  <c r="J41" i="24" s="1"/>
  <c r="L105" i="19"/>
  <c r="L73" i="19"/>
  <c r="L30" i="19"/>
  <c r="L33" i="19" s="1"/>
  <c r="J6" i="24"/>
  <c r="J29" i="24" s="1"/>
  <c r="M126" i="21"/>
  <c r="N86" i="21"/>
  <c r="N136" i="21" s="1"/>
  <c r="N90" i="21"/>
  <c r="P31" i="21"/>
  <c r="O53" i="21"/>
  <c r="P28" i="21"/>
  <c r="O50" i="21"/>
  <c r="P40" i="21"/>
  <c r="O62" i="21"/>
  <c r="P30" i="21"/>
  <c r="O52" i="21"/>
  <c r="P46" i="21"/>
  <c r="O68" i="21"/>
  <c r="P29" i="21"/>
  <c r="O51" i="21"/>
  <c r="M95" i="21"/>
  <c r="M8" i="22" s="1"/>
  <c r="M7" i="22" s="1"/>
  <c r="M3" i="22" s="1"/>
  <c r="M14" i="22" s="1"/>
  <c r="N89" i="21"/>
  <c r="N83" i="21"/>
  <c r="N88" i="21"/>
  <c r="P35" i="21"/>
  <c r="O57" i="21"/>
  <c r="N130" i="21"/>
  <c r="N80" i="21"/>
  <c r="M143" i="21"/>
  <c r="M140" i="21"/>
  <c r="P42" i="21"/>
  <c r="O64" i="21"/>
  <c r="P37" i="21"/>
  <c r="O59" i="21"/>
  <c r="P45" i="21"/>
  <c r="O67" i="21"/>
  <c r="P36" i="21"/>
  <c r="O58" i="21"/>
  <c r="P41" i="21"/>
  <c r="O63" i="21"/>
  <c r="L7" i="22"/>
  <c r="L3" i="22" s="1"/>
  <c r="L14" i="22" s="1"/>
  <c r="N74" i="21"/>
  <c r="N70" i="21"/>
  <c r="M8" i="12" s="1"/>
  <c r="N82" i="21"/>
  <c r="P33" i="21"/>
  <c r="O55" i="21"/>
  <c r="J27" i="22"/>
  <c r="K27" i="22" s="1"/>
  <c r="P34" i="21"/>
  <c r="O56" i="21"/>
  <c r="P38" i="21"/>
  <c r="O60" i="21"/>
  <c r="N79" i="21"/>
  <c r="N129" i="21" s="1"/>
  <c r="N91" i="21"/>
  <c r="N141" i="21" s="1"/>
  <c r="K23" i="23"/>
  <c r="K24" i="23"/>
  <c r="L62" i="11"/>
  <c r="N84" i="21"/>
  <c r="N92" i="21"/>
  <c r="M138" i="21"/>
  <c r="N81" i="21"/>
  <c r="M124" i="21"/>
  <c r="N85" i="21"/>
  <c r="N135" i="21" s="1"/>
  <c r="P39" i="21"/>
  <c r="O61" i="21"/>
  <c r="P32" i="21"/>
  <c r="O54" i="21"/>
  <c r="P43" i="21"/>
  <c r="O65" i="21"/>
  <c r="N78" i="21"/>
  <c r="M132" i="21"/>
  <c r="N75" i="21"/>
  <c r="N125" i="21" s="1"/>
  <c r="J26" i="23"/>
  <c r="P27" i="21"/>
  <c r="O49" i="21"/>
  <c r="N87" i="21"/>
  <c r="N77" i="21"/>
  <c r="N93" i="21"/>
  <c r="H5" i="11"/>
  <c r="H58" i="11"/>
  <c r="N76" i="21"/>
  <c r="M136" i="21"/>
  <c r="P44" i="21"/>
  <c r="O66" i="21"/>
  <c r="N143" i="21"/>
  <c r="M30" i="14"/>
  <c r="M127" i="19"/>
  <c r="M159" i="19"/>
  <c r="M119" i="19"/>
  <c r="M121" i="19" s="1"/>
  <c r="M7" i="19"/>
  <c r="M55" i="19"/>
  <c r="M31" i="19"/>
  <c r="M39" i="19"/>
  <c r="M15" i="19"/>
  <c r="M23" i="19"/>
  <c r="M79" i="19"/>
  <c r="M151" i="19"/>
  <c r="M87" i="19"/>
  <c r="M103" i="19"/>
  <c r="M47" i="19"/>
  <c r="M143" i="19"/>
  <c r="M135" i="19"/>
  <c r="M71" i="19"/>
  <c r="M111" i="19"/>
  <c r="M95" i="19"/>
  <c r="M63" i="19"/>
  <c r="L6" i="19"/>
  <c r="L9" i="19" s="1"/>
  <c r="K3" i="24" s="1"/>
  <c r="K26" i="24" s="1"/>
  <c r="R29" i="14"/>
  <c r="J22" i="19"/>
  <c r="J14" i="19"/>
  <c r="C44" i="15"/>
  <c r="C20" i="15"/>
  <c r="L28" i="14"/>
  <c r="I42" i="13"/>
  <c r="H49" i="11"/>
  <c r="J38" i="22" l="1"/>
  <c r="J34" i="22"/>
  <c r="J17" i="22"/>
  <c r="J15" i="22"/>
  <c r="J16" i="22" s="1"/>
  <c r="K20" i="22" s="1"/>
  <c r="K26" i="23"/>
  <c r="J58" i="11" s="1"/>
  <c r="M110" i="19"/>
  <c r="K16" i="24"/>
  <c r="K39" i="24" s="1"/>
  <c r="M158" i="19"/>
  <c r="M161" i="19" s="1"/>
  <c r="K22" i="24"/>
  <c r="K45" i="24" s="1"/>
  <c r="M30" i="19"/>
  <c r="K6" i="24"/>
  <c r="K29" i="24" s="1"/>
  <c r="M126" i="19"/>
  <c r="K18" i="24"/>
  <c r="K41" i="24" s="1"/>
  <c r="M150" i="19"/>
  <c r="K21" i="24"/>
  <c r="K44" i="24" s="1"/>
  <c r="M78" i="19"/>
  <c r="M81" i="19" s="1"/>
  <c r="K12" i="24"/>
  <c r="K35" i="24" s="1"/>
  <c r="M127" i="21"/>
  <c r="M70" i="19"/>
  <c r="K11" i="24"/>
  <c r="K34" i="24" s="1"/>
  <c r="M142" i="19"/>
  <c r="M145" i="19" s="1"/>
  <c r="K20" i="24"/>
  <c r="K43" i="24" s="1"/>
  <c r="M38" i="19"/>
  <c r="M41" i="19" s="1"/>
  <c r="K7" i="24"/>
  <c r="K30" i="24" s="1"/>
  <c r="M62" i="19"/>
  <c r="K10" i="24"/>
  <c r="K33" i="24" s="1"/>
  <c r="M49" i="19"/>
  <c r="M33" i="19"/>
  <c r="N140" i="21"/>
  <c r="M134" i="19"/>
  <c r="M137" i="19" s="1"/>
  <c r="K19" i="24"/>
  <c r="K42" i="24" s="1"/>
  <c r="M94" i="19"/>
  <c r="K14" i="24"/>
  <c r="K37" i="24" s="1"/>
  <c r="M65" i="19"/>
  <c r="N131" i="21"/>
  <c r="L24" i="23"/>
  <c r="M54" i="19"/>
  <c r="K9" i="24"/>
  <c r="K32" i="24" s="1"/>
  <c r="M97" i="19"/>
  <c r="M153" i="19"/>
  <c r="N118" i="19"/>
  <c r="L17" i="24"/>
  <c r="L40" i="24" s="1"/>
  <c r="N139" i="21"/>
  <c r="M113" i="19"/>
  <c r="N132" i="21"/>
  <c r="M73" i="19"/>
  <c r="M57" i="19"/>
  <c r="M129" i="19"/>
  <c r="N128" i="21"/>
  <c r="M102" i="19"/>
  <c r="M105" i="19" s="1"/>
  <c r="K15" i="24"/>
  <c r="K38" i="24" s="1"/>
  <c r="M86" i="19"/>
  <c r="M89" i="19" s="1"/>
  <c r="K13" i="24"/>
  <c r="K36" i="24" s="1"/>
  <c r="M46" i="19"/>
  <c r="K8" i="24"/>
  <c r="K31" i="24" s="1"/>
  <c r="O86" i="21"/>
  <c r="O81" i="21"/>
  <c r="N95" i="21"/>
  <c r="N8" i="22" s="1"/>
  <c r="O83" i="21"/>
  <c r="Q37" i="21"/>
  <c r="P59" i="21"/>
  <c r="O76" i="21"/>
  <c r="Q30" i="21"/>
  <c r="P52" i="21"/>
  <c r="O85" i="21"/>
  <c r="O88" i="21"/>
  <c r="Q45" i="21"/>
  <c r="P67" i="21"/>
  <c r="O89" i="21"/>
  <c r="O82" i="21"/>
  <c r="O132" i="21" s="1"/>
  <c r="Q46" i="21"/>
  <c r="P68" i="21"/>
  <c r="Q31" i="21"/>
  <c r="P53" i="21"/>
  <c r="N126" i="21"/>
  <c r="O74" i="21"/>
  <c r="O124" i="21" s="1"/>
  <c r="O70" i="21"/>
  <c r="N8" i="12" s="1"/>
  <c r="I58" i="11"/>
  <c r="I5" i="11"/>
  <c r="Q32" i="21"/>
  <c r="P54" i="21"/>
  <c r="N138" i="21"/>
  <c r="Q38" i="21"/>
  <c r="P60" i="21"/>
  <c r="Q33" i="21"/>
  <c r="P55" i="21"/>
  <c r="Q41" i="21"/>
  <c r="P63" i="21"/>
  <c r="O92" i="21"/>
  <c r="O142" i="21" s="1"/>
  <c r="Q42" i="21"/>
  <c r="P64" i="21"/>
  <c r="Q35" i="21"/>
  <c r="P57" i="21"/>
  <c r="N133" i="21"/>
  <c r="O93" i="21"/>
  <c r="Q40" i="21"/>
  <c r="P62" i="21"/>
  <c r="O78" i="21"/>
  <c r="N137" i="21"/>
  <c r="Q44" i="21"/>
  <c r="P66" i="21"/>
  <c r="Q43" i="21"/>
  <c r="P65" i="21"/>
  <c r="L25" i="22"/>
  <c r="L26" i="22" s="1"/>
  <c r="O75" i="21"/>
  <c r="O125" i="21" s="1"/>
  <c r="O79" i="21"/>
  <c r="N134" i="21"/>
  <c r="O80" i="21"/>
  <c r="N124" i="21"/>
  <c r="O87" i="21"/>
  <c r="N127" i="21"/>
  <c r="O91" i="21"/>
  <c r="Q27" i="21"/>
  <c r="P49" i="21"/>
  <c r="O90" i="21"/>
  <c r="Q39" i="21"/>
  <c r="P61" i="21"/>
  <c r="M145" i="21"/>
  <c r="M10" i="23" s="1"/>
  <c r="M9" i="23" s="1"/>
  <c r="N142" i="21"/>
  <c r="Q34" i="21"/>
  <c r="P56" i="21"/>
  <c r="Q36" i="21"/>
  <c r="P58" i="21"/>
  <c r="O84" i="21"/>
  <c r="O134" i="21" s="1"/>
  <c r="Q29" i="21"/>
  <c r="P51" i="21"/>
  <c r="O77" i="21"/>
  <c r="O127" i="21" s="1"/>
  <c r="Q28" i="21"/>
  <c r="P50" i="21"/>
  <c r="N30" i="14"/>
  <c r="N159" i="19"/>
  <c r="N103" i="19"/>
  <c r="N63" i="19"/>
  <c r="N31" i="19"/>
  <c r="N127" i="19"/>
  <c r="N135" i="19"/>
  <c r="N87" i="19"/>
  <c r="N47" i="19"/>
  <c r="N15" i="19"/>
  <c r="N39" i="19"/>
  <c r="N143" i="19"/>
  <c r="N151" i="19"/>
  <c r="N95" i="19"/>
  <c r="N55" i="19"/>
  <c r="N23" i="19"/>
  <c r="N79" i="19"/>
  <c r="N111" i="19"/>
  <c r="N119" i="19"/>
  <c r="N121" i="19" s="1"/>
  <c r="N71" i="19"/>
  <c r="N7" i="19"/>
  <c r="M6" i="19"/>
  <c r="M9" i="19" s="1"/>
  <c r="L3" i="24" s="1"/>
  <c r="L26" i="24" s="1"/>
  <c r="S29" i="14"/>
  <c r="J25" i="19"/>
  <c r="I5" i="24" s="1"/>
  <c r="I28" i="24" s="1"/>
  <c r="J17" i="19"/>
  <c r="I4" i="24" s="1"/>
  <c r="I27" i="24" s="1"/>
  <c r="I47" i="24" s="1"/>
  <c r="H9" i="12" s="1"/>
  <c r="I7" i="12" s="1"/>
  <c r="C21" i="15"/>
  <c r="C45" i="15"/>
  <c r="M28" i="14"/>
  <c r="J42" i="13"/>
  <c r="I49" i="11"/>
  <c r="H35" i="13"/>
  <c r="F35" i="13"/>
  <c r="E35" i="13"/>
  <c r="C35" i="13"/>
  <c r="B35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X37" i="13"/>
  <c r="Z37" i="13"/>
  <c r="AA37" i="13"/>
  <c r="AB37" i="13"/>
  <c r="AC37" i="13"/>
  <c r="AD37" i="13"/>
  <c r="AE37" i="13"/>
  <c r="AF37" i="13"/>
  <c r="AG37" i="13"/>
  <c r="AH37" i="13"/>
  <c r="AI37" i="13"/>
  <c r="AJ37" i="13"/>
  <c r="B37" i="13"/>
  <c r="J5" i="11" l="1"/>
  <c r="I67" i="11"/>
  <c r="I15" i="11"/>
  <c r="K15" i="22"/>
  <c r="K16" i="22" s="1"/>
  <c r="L20" i="22" s="1"/>
  <c r="K17" i="22"/>
  <c r="K38" i="22"/>
  <c r="K34" i="22"/>
  <c r="L27" i="22"/>
  <c r="M25" i="22" s="1"/>
  <c r="M26" i="22" s="1"/>
  <c r="L26" i="23"/>
  <c r="K58" i="11" s="1"/>
  <c r="N102" i="19"/>
  <c r="L15" i="24"/>
  <c r="L38" i="24" s="1"/>
  <c r="N86" i="19"/>
  <c r="N89" i="19" s="1"/>
  <c r="L13" i="24"/>
  <c r="L36" i="24" s="1"/>
  <c r="N142" i="19"/>
  <c r="L20" i="24"/>
  <c r="L43" i="24" s="1"/>
  <c r="N78" i="19"/>
  <c r="L12" i="24"/>
  <c r="L35" i="24" s="1"/>
  <c r="N158" i="19"/>
  <c r="N161" i="19" s="1"/>
  <c r="L22" i="24"/>
  <c r="L45" i="24" s="1"/>
  <c r="N38" i="19"/>
  <c r="N41" i="19" s="1"/>
  <c r="L7" i="24"/>
  <c r="L30" i="24" s="1"/>
  <c r="N134" i="19"/>
  <c r="L19" i="24"/>
  <c r="L42" i="24" s="1"/>
  <c r="N97" i="19"/>
  <c r="N70" i="19"/>
  <c r="L11" i="24"/>
  <c r="L34" i="24" s="1"/>
  <c r="N150" i="19"/>
  <c r="N153" i="19" s="1"/>
  <c r="L21" i="24"/>
  <c r="L44" i="24" s="1"/>
  <c r="N46" i="19"/>
  <c r="N49" i="19" s="1"/>
  <c r="L8" i="24"/>
  <c r="L31" i="24" s="1"/>
  <c r="N81" i="19"/>
  <c r="O126" i="21"/>
  <c r="N126" i="19"/>
  <c r="L18" i="24"/>
  <c r="L41" i="24" s="1"/>
  <c r="N94" i="19"/>
  <c r="L14" i="24"/>
  <c r="L37" i="24" s="1"/>
  <c r="N73" i="19"/>
  <c r="N145" i="19"/>
  <c r="O139" i="21"/>
  <c r="O138" i="21"/>
  <c r="N54" i="19"/>
  <c r="L9" i="24"/>
  <c r="L32" i="24" s="1"/>
  <c r="N113" i="19"/>
  <c r="N129" i="19"/>
  <c r="N110" i="19"/>
  <c r="L16" i="24"/>
  <c r="L39" i="24" s="1"/>
  <c r="N62" i="19"/>
  <c r="N65" i="19" s="1"/>
  <c r="L10" i="24"/>
  <c r="L33" i="24" s="1"/>
  <c r="O133" i="21"/>
  <c r="O118" i="19"/>
  <c r="M17" i="24"/>
  <c r="M40" i="24" s="1"/>
  <c r="N57" i="19"/>
  <c r="N137" i="19"/>
  <c r="N105" i="19"/>
  <c r="O128" i="21"/>
  <c r="N30" i="19"/>
  <c r="N33" i="19" s="1"/>
  <c r="L6" i="24"/>
  <c r="L29" i="24" s="1"/>
  <c r="P74" i="21"/>
  <c r="P124" i="21" s="1"/>
  <c r="P70" i="21"/>
  <c r="O8" i="12" s="1"/>
  <c r="P90" i="21"/>
  <c r="R44" i="21"/>
  <c r="Q66" i="21"/>
  <c r="N7" i="22"/>
  <c r="N3" i="22" s="1"/>
  <c r="N14" i="22" s="1"/>
  <c r="N24" i="22"/>
  <c r="N25" i="22" s="1"/>
  <c r="N26" i="22" s="1"/>
  <c r="P30" i="22" s="1"/>
  <c r="O130" i="21"/>
  <c r="P83" i="21"/>
  <c r="P133" i="21" s="1"/>
  <c r="P87" i="21"/>
  <c r="P82" i="21"/>
  <c r="P92" i="21"/>
  <c r="O141" i="21"/>
  <c r="R36" i="21"/>
  <c r="Q58" i="21"/>
  <c r="O140" i="21"/>
  <c r="R27" i="21"/>
  <c r="Q49" i="21"/>
  <c r="M62" i="11"/>
  <c r="O137" i="21"/>
  <c r="R40" i="21"/>
  <c r="Q62" i="21"/>
  <c r="R35" i="21"/>
  <c r="Q57" i="21"/>
  <c r="R33" i="21"/>
  <c r="Q55" i="21"/>
  <c r="R32" i="21"/>
  <c r="Q54" i="21"/>
  <c r="O95" i="21"/>
  <c r="O8" i="22" s="1"/>
  <c r="O136" i="21"/>
  <c r="P93" i="21"/>
  <c r="R45" i="21"/>
  <c r="Q67" i="21"/>
  <c r="P75" i="21"/>
  <c r="P125" i="21" s="1"/>
  <c r="R29" i="21"/>
  <c r="Q51" i="21"/>
  <c r="P81" i="21"/>
  <c r="R39" i="21"/>
  <c r="Q61" i="21"/>
  <c r="P89" i="21"/>
  <c r="P139" i="21" s="1"/>
  <c r="R41" i="21"/>
  <c r="Q63" i="21"/>
  <c r="P85" i="21"/>
  <c r="P78" i="21"/>
  <c r="P77" i="21"/>
  <c r="R37" i="21"/>
  <c r="Q59" i="21"/>
  <c r="M24" i="23"/>
  <c r="M23" i="23"/>
  <c r="O129" i="21"/>
  <c r="P80" i="21"/>
  <c r="P79" i="21"/>
  <c r="R46" i="21"/>
  <c r="Q68" i="21"/>
  <c r="O135" i="21"/>
  <c r="R28" i="21"/>
  <c r="Q50" i="21"/>
  <c r="P76" i="21"/>
  <c r="R34" i="21"/>
  <c r="Q56" i="21"/>
  <c r="P86" i="21"/>
  <c r="R43" i="21"/>
  <c r="Q65" i="21"/>
  <c r="P91" i="21"/>
  <c r="O143" i="21"/>
  <c r="R42" i="21"/>
  <c r="Q64" i="21"/>
  <c r="P88" i="21"/>
  <c r="P138" i="21" s="1"/>
  <c r="R38" i="21"/>
  <c r="Q60" i="21"/>
  <c r="N145" i="21"/>
  <c r="N10" i="23" s="1"/>
  <c r="N9" i="23" s="1"/>
  <c r="R31" i="21"/>
  <c r="Q53" i="21"/>
  <c r="R30" i="21"/>
  <c r="Q52" i="21"/>
  <c r="P84" i="21"/>
  <c r="O131" i="21"/>
  <c r="N6" i="19"/>
  <c r="N9" i="19" s="1"/>
  <c r="M3" i="24" s="1"/>
  <c r="M26" i="24" s="1"/>
  <c r="O30" i="14"/>
  <c r="O151" i="19"/>
  <c r="O95" i="19"/>
  <c r="O71" i="19"/>
  <c r="O39" i="19"/>
  <c r="O31" i="19"/>
  <c r="O119" i="19"/>
  <c r="O143" i="19"/>
  <c r="O55" i="19"/>
  <c r="O7" i="19"/>
  <c r="O111" i="19"/>
  <c r="O79" i="19"/>
  <c r="O135" i="19"/>
  <c r="O87" i="19"/>
  <c r="O63" i="19"/>
  <c r="O23" i="19"/>
  <c r="O15" i="19"/>
  <c r="O127" i="19"/>
  <c r="O159" i="19"/>
  <c r="O103" i="19"/>
  <c r="O47" i="19"/>
  <c r="T29" i="14"/>
  <c r="K22" i="19"/>
  <c r="K14" i="19"/>
  <c r="C46" i="15"/>
  <c r="C22" i="15"/>
  <c r="N28" i="14"/>
  <c r="K42" i="13"/>
  <c r="J49" i="11"/>
  <c r="J39" i="13"/>
  <c r="J15" i="11" l="1"/>
  <c r="J67" i="11"/>
  <c r="L15" i="22"/>
  <c r="L16" i="22" s="1"/>
  <c r="M20" i="22" s="1"/>
  <c r="L17" i="22"/>
  <c r="L38" i="22"/>
  <c r="L34" i="22"/>
  <c r="M27" i="22"/>
  <c r="N27" i="22" s="1"/>
  <c r="K5" i="11"/>
  <c r="O62" i="19"/>
  <c r="O65" i="19" s="1"/>
  <c r="M10" i="24"/>
  <c r="M33" i="24" s="1"/>
  <c r="O150" i="19"/>
  <c r="O153" i="19" s="1"/>
  <c r="M21" i="24"/>
  <c r="M44" i="24" s="1"/>
  <c r="O46" i="19"/>
  <c r="M8" i="24"/>
  <c r="M31" i="24" s="1"/>
  <c r="O30" i="19"/>
  <c r="O33" i="19" s="1"/>
  <c r="M6" i="24"/>
  <c r="M29" i="24" s="1"/>
  <c r="O38" i="19"/>
  <c r="O41" i="19" s="1"/>
  <c r="M7" i="24"/>
  <c r="M30" i="24" s="1"/>
  <c r="O86" i="19"/>
  <c r="O89" i="19" s="1"/>
  <c r="M13" i="24"/>
  <c r="M36" i="24" s="1"/>
  <c r="O158" i="19"/>
  <c r="M22" i="24"/>
  <c r="M45" i="24" s="1"/>
  <c r="O49" i="19"/>
  <c r="P129" i="21"/>
  <c r="P137" i="21"/>
  <c r="O134" i="19"/>
  <c r="M19" i="24"/>
  <c r="M42" i="24" s="1"/>
  <c r="O126" i="19"/>
  <c r="M18" i="24"/>
  <c r="M41" i="24" s="1"/>
  <c r="O142" i="19"/>
  <c r="M20" i="24"/>
  <c r="M43" i="24" s="1"/>
  <c r="O78" i="19"/>
  <c r="O81" i="19" s="1"/>
  <c r="M12" i="24"/>
  <c r="M35" i="24" s="1"/>
  <c r="O105" i="19"/>
  <c r="P127" i="21"/>
  <c r="N62" i="11"/>
  <c r="O110" i="19"/>
  <c r="M16" i="24"/>
  <c r="M39" i="24" s="1"/>
  <c r="O161" i="19"/>
  <c r="O129" i="19"/>
  <c r="P126" i="21"/>
  <c r="P131" i="21"/>
  <c r="O102" i="19"/>
  <c r="M15" i="24"/>
  <c r="M38" i="24" s="1"/>
  <c r="O137" i="19"/>
  <c r="O94" i="19"/>
  <c r="M14" i="24"/>
  <c r="M37" i="24" s="1"/>
  <c r="O145" i="19"/>
  <c r="P143" i="21"/>
  <c r="O70" i="19"/>
  <c r="O73" i="19" s="1"/>
  <c r="M11" i="24"/>
  <c r="M34" i="24" s="1"/>
  <c r="O113" i="19"/>
  <c r="O121" i="19"/>
  <c r="O97" i="19"/>
  <c r="O54" i="19"/>
  <c r="O57" i="19" s="1"/>
  <c r="M9" i="24"/>
  <c r="M32" i="24" s="1"/>
  <c r="O145" i="21"/>
  <c r="O10" i="23" s="1"/>
  <c r="O9" i="23" s="1"/>
  <c r="S46" i="21"/>
  <c r="R68" i="21"/>
  <c r="S33" i="21"/>
  <c r="R55" i="21"/>
  <c r="Q87" i="21"/>
  <c r="S27" i="21"/>
  <c r="R49" i="21"/>
  <c r="P134" i="21"/>
  <c r="S31" i="21"/>
  <c r="R53" i="21"/>
  <c r="Q89" i="21"/>
  <c r="P130" i="21"/>
  <c r="S37" i="21"/>
  <c r="R59" i="21"/>
  <c r="Q76" i="21"/>
  <c r="Q82" i="21"/>
  <c r="Q74" i="21"/>
  <c r="Q124" i="21" s="1"/>
  <c r="Q70" i="21"/>
  <c r="P8" i="12" s="1"/>
  <c r="P132" i="21"/>
  <c r="O62" i="11"/>
  <c r="N24" i="23"/>
  <c r="N23" i="23"/>
  <c r="S43" i="21"/>
  <c r="R65" i="21"/>
  <c r="P136" i="21"/>
  <c r="Q93" i="21"/>
  <c r="M26" i="23"/>
  <c r="P128" i="21"/>
  <c r="O7" i="22"/>
  <c r="O3" i="22" s="1"/>
  <c r="O14" i="22" s="1"/>
  <c r="Q80" i="21"/>
  <c r="S40" i="21"/>
  <c r="R62" i="21"/>
  <c r="Q133" i="21"/>
  <c r="Q83" i="21"/>
  <c r="P141" i="21"/>
  <c r="Q91" i="21"/>
  <c r="P140" i="21"/>
  <c r="Q90" i="21"/>
  <c r="Q140" i="21" s="1"/>
  <c r="S36" i="21"/>
  <c r="R58" i="21"/>
  <c r="S44" i="21"/>
  <c r="R66" i="21"/>
  <c r="S30" i="21"/>
  <c r="R52" i="21"/>
  <c r="S38" i="21"/>
  <c r="R60" i="21"/>
  <c r="S34" i="21"/>
  <c r="R56" i="21"/>
  <c r="Q75" i="21"/>
  <c r="Q125" i="21" s="1"/>
  <c r="S41" i="21"/>
  <c r="R63" i="21"/>
  <c r="S39" i="21"/>
  <c r="R61" i="21"/>
  <c r="S45" i="21"/>
  <c r="R67" i="21"/>
  <c r="S32" i="21"/>
  <c r="R54" i="21"/>
  <c r="P95" i="21"/>
  <c r="P8" i="22" s="1"/>
  <c r="P7" i="22" s="1"/>
  <c r="P3" i="22" s="1"/>
  <c r="P14" i="22" s="1"/>
  <c r="Q77" i="21"/>
  <c r="Q78" i="21"/>
  <c r="Q85" i="21"/>
  <c r="S42" i="21"/>
  <c r="R64" i="21"/>
  <c r="Q81" i="21"/>
  <c r="Q131" i="21" s="1"/>
  <c r="S28" i="21"/>
  <c r="R50" i="21"/>
  <c r="Q84" i="21"/>
  <c r="Q88" i="21"/>
  <c r="Q86" i="21"/>
  <c r="Q136" i="21" s="1"/>
  <c r="S29" i="21"/>
  <c r="R51" i="21"/>
  <c r="Q92" i="21"/>
  <c r="Q79" i="21"/>
  <c r="S35" i="21"/>
  <c r="R57" i="21"/>
  <c r="P142" i="21"/>
  <c r="P30" i="14"/>
  <c r="P111" i="19"/>
  <c r="P87" i="19"/>
  <c r="P55" i="19"/>
  <c r="P23" i="19"/>
  <c r="P7" i="19"/>
  <c r="P103" i="19"/>
  <c r="P71" i="19"/>
  <c r="P159" i="19"/>
  <c r="P127" i="19"/>
  <c r="P79" i="19"/>
  <c r="P47" i="19"/>
  <c r="P15" i="19"/>
  <c r="P135" i="19"/>
  <c r="P39" i="19"/>
  <c r="P119" i="19"/>
  <c r="P143" i="19"/>
  <c r="P95" i="19"/>
  <c r="P63" i="19"/>
  <c r="P31" i="19"/>
  <c r="P151" i="19"/>
  <c r="O6" i="19"/>
  <c r="O9" i="19" s="1"/>
  <c r="N3" i="24" s="1"/>
  <c r="N26" i="24" s="1"/>
  <c r="U29" i="14"/>
  <c r="K25" i="19"/>
  <c r="J5" i="24" s="1"/>
  <c r="J28" i="24" s="1"/>
  <c r="K17" i="19"/>
  <c r="J4" i="24" s="1"/>
  <c r="J27" i="24" s="1"/>
  <c r="J47" i="24" s="1"/>
  <c r="I9" i="12" s="1"/>
  <c r="J7" i="12" s="1"/>
  <c r="C23" i="15"/>
  <c r="C47" i="15"/>
  <c r="O28" i="14"/>
  <c r="L39" i="13"/>
  <c r="D39" i="13"/>
  <c r="G39" i="13"/>
  <c r="I39" i="13"/>
  <c r="H39" i="13"/>
  <c r="B39" i="13"/>
  <c r="K39" i="13"/>
  <c r="C39" i="13"/>
  <c r="F39" i="13"/>
  <c r="E39" i="13"/>
  <c r="L42" i="13"/>
  <c r="K49" i="11"/>
  <c r="M38" i="22" l="1"/>
  <c r="M34" i="22"/>
  <c r="K15" i="11"/>
  <c r="K67" i="11"/>
  <c r="M15" i="22"/>
  <c r="M16" i="22" s="1"/>
  <c r="N20" i="22" s="1"/>
  <c r="P78" i="19"/>
  <c r="N12" i="24"/>
  <c r="N35" i="24" s="1"/>
  <c r="P54" i="19"/>
  <c r="N9" i="24"/>
  <c r="N32" i="24" s="1"/>
  <c r="P86" i="19"/>
  <c r="N13" i="24"/>
  <c r="N36" i="24" s="1"/>
  <c r="P30" i="19"/>
  <c r="N6" i="24"/>
  <c r="N29" i="24" s="1"/>
  <c r="P150" i="19"/>
  <c r="N21" i="24"/>
  <c r="N44" i="24" s="1"/>
  <c r="Q143" i="21"/>
  <c r="P70" i="19"/>
  <c r="P73" i="19" s="1"/>
  <c r="N11" i="24"/>
  <c r="N34" i="24" s="1"/>
  <c r="P38" i="19"/>
  <c r="P41" i="19" s="1"/>
  <c r="N7" i="24"/>
  <c r="N30" i="24" s="1"/>
  <c r="P62" i="19"/>
  <c r="N10" i="24"/>
  <c r="N33" i="24" s="1"/>
  <c r="P33" i="19"/>
  <c r="P49" i="19"/>
  <c r="Q130" i="21"/>
  <c r="P94" i="19"/>
  <c r="P97" i="19" s="1"/>
  <c r="N14" i="24"/>
  <c r="N37" i="24" s="1"/>
  <c r="P134" i="19"/>
  <c r="N19" i="24"/>
  <c r="N42" i="24" s="1"/>
  <c r="P126" i="19"/>
  <c r="P129" i="19" s="1"/>
  <c r="N18" i="24"/>
  <c r="N41" i="24" s="1"/>
  <c r="P102" i="19"/>
  <c r="N15" i="24"/>
  <c r="N38" i="24" s="1"/>
  <c r="P46" i="19"/>
  <c r="N8" i="24"/>
  <c r="N31" i="24" s="1"/>
  <c r="P81" i="19"/>
  <c r="P105" i="19"/>
  <c r="P89" i="19"/>
  <c r="Q141" i="21"/>
  <c r="P118" i="19"/>
  <c r="P121" i="19" s="1"/>
  <c r="N17" i="24"/>
  <c r="N40" i="24" s="1"/>
  <c r="P158" i="19"/>
  <c r="N22" i="24"/>
  <c r="N45" i="24" s="1"/>
  <c r="P137" i="19"/>
  <c r="P153" i="19"/>
  <c r="P145" i="19"/>
  <c r="P161" i="19"/>
  <c r="Q138" i="21"/>
  <c r="P57" i="19"/>
  <c r="N26" i="23"/>
  <c r="M5" i="11" s="1"/>
  <c r="P142" i="19"/>
  <c r="N20" i="24"/>
  <c r="N43" i="24" s="1"/>
  <c r="P65" i="19"/>
  <c r="Q135" i="21"/>
  <c r="P110" i="19"/>
  <c r="P113" i="19" s="1"/>
  <c r="N16" i="24"/>
  <c r="N39" i="24" s="1"/>
  <c r="Q126" i="21"/>
  <c r="Q132" i="21"/>
  <c r="R79" i="21"/>
  <c r="T39" i="21"/>
  <c r="S61" i="21"/>
  <c r="T34" i="21"/>
  <c r="S56" i="21"/>
  <c r="R84" i="21"/>
  <c r="R78" i="21"/>
  <c r="O24" i="23"/>
  <c r="O23" i="23"/>
  <c r="T29" i="21"/>
  <c r="S51" i="21"/>
  <c r="R134" i="21"/>
  <c r="T28" i="21"/>
  <c r="S50" i="21"/>
  <c r="T42" i="21"/>
  <c r="S64" i="21"/>
  <c r="Q127" i="21"/>
  <c r="T45" i="21"/>
  <c r="S67" i="21"/>
  <c r="R88" i="21"/>
  <c r="R85" i="21"/>
  <c r="T44" i="21"/>
  <c r="S66" i="21"/>
  <c r="T36" i="21"/>
  <c r="S58" i="21"/>
  <c r="T40" i="21"/>
  <c r="S62" i="21"/>
  <c r="L58" i="11"/>
  <c r="L5" i="11"/>
  <c r="T43" i="21"/>
  <c r="S65" i="21"/>
  <c r="Q137" i="21"/>
  <c r="T33" i="21"/>
  <c r="S55" i="21"/>
  <c r="Q129" i="21"/>
  <c r="Q142" i="21"/>
  <c r="Q139" i="21"/>
  <c r="Q128" i="21"/>
  <c r="Q134" i="21"/>
  <c r="T32" i="21"/>
  <c r="S54" i="21"/>
  <c r="R86" i="21"/>
  <c r="R131" i="21"/>
  <c r="R81" i="21"/>
  <c r="T30" i="21"/>
  <c r="S52" i="21"/>
  <c r="T35" i="21"/>
  <c r="S57" i="21"/>
  <c r="R76" i="21"/>
  <c r="R75" i="21"/>
  <c r="R125" i="21" s="1"/>
  <c r="R89" i="21"/>
  <c r="R92" i="21"/>
  <c r="T41" i="21"/>
  <c r="S63" i="21"/>
  <c r="T38" i="21"/>
  <c r="S60" i="21"/>
  <c r="R91" i="21"/>
  <c r="R83" i="21"/>
  <c r="R87" i="21"/>
  <c r="P135" i="21"/>
  <c r="P145" i="21" s="1"/>
  <c r="P10" i="23" s="1"/>
  <c r="P9" i="23" s="1"/>
  <c r="R90" i="21"/>
  <c r="Q95" i="21"/>
  <c r="Q8" i="22" s="1"/>
  <c r="O25" i="22"/>
  <c r="O26" i="22" s="1"/>
  <c r="T27" i="21"/>
  <c r="S49" i="21"/>
  <c r="R80" i="21"/>
  <c r="R77" i="21"/>
  <c r="R127" i="21" s="1"/>
  <c r="R74" i="21"/>
  <c r="R124" i="21" s="1"/>
  <c r="R70" i="21"/>
  <c r="Q8" i="12" s="1"/>
  <c r="T46" i="21"/>
  <c r="S68" i="21"/>
  <c r="R82" i="21"/>
  <c r="T37" i="21"/>
  <c r="S59" i="21"/>
  <c r="T31" i="21"/>
  <c r="S53" i="21"/>
  <c r="R137" i="21"/>
  <c r="R93" i="21"/>
  <c r="Q30" i="14"/>
  <c r="Q143" i="19"/>
  <c r="Q7" i="19"/>
  <c r="Q71" i="19"/>
  <c r="Q39" i="19"/>
  <c r="Q31" i="19"/>
  <c r="Q111" i="19"/>
  <c r="Q103" i="19"/>
  <c r="Q63" i="19"/>
  <c r="Q159" i="19"/>
  <c r="Q15" i="19"/>
  <c r="Q127" i="19"/>
  <c r="Q135" i="19"/>
  <c r="Q95" i="19"/>
  <c r="Q55" i="19"/>
  <c r="Q151" i="19"/>
  <c r="Q79" i="19"/>
  <c r="Q119" i="19"/>
  <c r="Q87" i="19"/>
  <c r="Q47" i="19"/>
  <c r="Q23" i="19"/>
  <c r="P6" i="19"/>
  <c r="P9" i="19" s="1"/>
  <c r="O3" i="24" s="1"/>
  <c r="O26" i="24" s="1"/>
  <c r="V29" i="14"/>
  <c r="L22" i="19"/>
  <c r="L14" i="19"/>
  <c r="C48" i="15"/>
  <c r="C24" i="15"/>
  <c r="P28" i="14"/>
  <c r="M42" i="13"/>
  <c r="L49" i="11"/>
  <c r="L67" i="11" l="1"/>
  <c r="L15" i="11"/>
  <c r="N38" i="22"/>
  <c r="N34" i="22"/>
  <c r="M17" i="22"/>
  <c r="M58" i="11"/>
  <c r="Q110" i="19"/>
  <c r="O16" i="24"/>
  <c r="O39" i="24" s="1"/>
  <c r="Q70" i="19"/>
  <c r="Q73" i="19" s="1"/>
  <c r="O11" i="24"/>
  <c r="O34" i="24" s="1"/>
  <c r="Q118" i="19"/>
  <c r="O17" i="24"/>
  <c r="O40" i="24" s="1"/>
  <c r="Q38" i="19"/>
  <c r="Q41" i="19" s="1"/>
  <c r="O7" i="24"/>
  <c r="O30" i="24" s="1"/>
  <c r="Q126" i="19"/>
  <c r="O18" i="24"/>
  <c r="O41" i="24" s="1"/>
  <c r="Q81" i="19"/>
  <c r="Q54" i="19"/>
  <c r="O9" i="24"/>
  <c r="O32" i="24" s="1"/>
  <c r="Q158" i="19"/>
  <c r="O22" i="24"/>
  <c r="O45" i="24" s="1"/>
  <c r="Q134" i="19"/>
  <c r="O19" i="24"/>
  <c r="O42" i="24" s="1"/>
  <c r="Q102" i="19"/>
  <c r="Q105" i="19" s="1"/>
  <c r="O15" i="24"/>
  <c r="O38" i="24" s="1"/>
  <c r="Q46" i="19"/>
  <c r="O8" i="24"/>
  <c r="O31" i="24" s="1"/>
  <c r="Q153" i="19"/>
  <c r="R130" i="21"/>
  <c r="R138" i="21"/>
  <c r="Q142" i="19"/>
  <c r="Q145" i="19" s="1"/>
  <c r="O20" i="24"/>
  <c r="O43" i="24" s="1"/>
  <c r="Q78" i="19"/>
  <c r="O12" i="24"/>
  <c r="O35" i="24" s="1"/>
  <c r="Q94" i="19"/>
  <c r="Q97" i="19" s="1"/>
  <c r="O14" i="24"/>
  <c r="O37" i="24" s="1"/>
  <c r="Q57" i="19"/>
  <c r="Q113" i="19"/>
  <c r="R136" i="21"/>
  <c r="Q150" i="19"/>
  <c r="O21" i="24"/>
  <c r="O44" i="24" s="1"/>
  <c r="Q137" i="19"/>
  <c r="Q62" i="19"/>
  <c r="Q65" i="19" s="1"/>
  <c r="O10" i="24"/>
  <c r="O33" i="24" s="1"/>
  <c r="Q49" i="19"/>
  <c r="Q129" i="19"/>
  <c r="Q30" i="19"/>
  <c r="Q33" i="19" s="1"/>
  <c r="O6" i="24"/>
  <c r="O29" i="24" s="1"/>
  <c r="Q121" i="19"/>
  <c r="Q161" i="19"/>
  <c r="R142" i="21"/>
  <c r="R128" i="21"/>
  <c r="Q86" i="19"/>
  <c r="Q89" i="19" s="1"/>
  <c r="O13" i="24"/>
  <c r="O36" i="24" s="1"/>
  <c r="P24" i="23"/>
  <c r="P23" i="23"/>
  <c r="Q145" i="21"/>
  <c r="Q10" i="23" s="1"/>
  <c r="Q9" i="23" s="1"/>
  <c r="S84" i="21"/>
  <c r="S134" i="21" s="1"/>
  <c r="S82" i="21"/>
  <c r="S77" i="21"/>
  <c r="U43" i="21"/>
  <c r="T65" i="21"/>
  <c r="U45" i="21"/>
  <c r="T67" i="21"/>
  <c r="U34" i="21"/>
  <c r="T56" i="21"/>
  <c r="S78" i="21"/>
  <c r="U46" i="21"/>
  <c r="T68" i="21"/>
  <c r="Q7" i="22"/>
  <c r="Q3" i="22" s="1"/>
  <c r="Q14" i="22" s="1"/>
  <c r="Q24" i="22"/>
  <c r="Q25" i="22" s="1"/>
  <c r="Q26" i="22" s="1"/>
  <c r="S30" i="22" s="1"/>
  <c r="U38" i="21"/>
  <c r="T60" i="21"/>
  <c r="S91" i="21"/>
  <c r="S75" i="21"/>
  <c r="S125" i="21" s="1"/>
  <c r="R132" i="21"/>
  <c r="R139" i="21"/>
  <c r="R141" i="21"/>
  <c r="U35" i="21"/>
  <c r="T57" i="21"/>
  <c r="U31" i="21"/>
  <c r="T53" i="21"/>
  <c r="S93" i="21"/>
  <c r="R95" i="21"/>
  <c r="R8" i="22" s="1"/>
  <c r="O27" i="22"/>
  <c r="R140" i="21"/>
  <c r="R133" i="21"/>
  <c r="S85" i="21"/>
  <c r="R126" i="21"/>
  <c r="U32" i="21"/>
  <c r="T54" i="21"/>
  <c r="S87" i="21"/>
  <c r="S137" i="21" s="1"/>
  <c r="U44" i="21"/>
  <c r="T66" i="21"/>
  <c r="U28" i="21"/>
  <c r="T50" i="21"/>
  <c r="U29" i="21"/>
  <c r="T51" i="21"/>
  <c r="O26" i="23"/>
  <c r="U39" i="21"/>
  <c r="T61" i="21"/>
  <c r="U41" i="21"/>
  <c r="T63" i="21"/>
  <c r="S80" i="21"/>
  <c r="U36" i="21"/>
  <c r="T58" i="21"/>
  <c r="U42" i="21"/>
  <c r="T64" i="21"/>
  <c r="U27" i="21"/>
  <c r="T49" i="21"/>
  <c r="S79" i="21"/>
  <c r="U40" i="21"/>
  <c r="T62" i="21"/>
  <c r="S76" i="21"/>
  <c r="S126" i="21" s="1"/>
  <c r="S86" i="21"/>
  <c r="R143" i="21"/>
  <c r="U37" i="21"/>
  <c r="T59" i="21"/>
  <c r="S74" i="21"/>
  <c r="S70" i="21"/>
  <c r="R8" i="12" s="1"/>
  <c r="S88" i="21"/>
  <c r="U30" i="21"/>
  <c r="T52" i="21"/>
  <c r="P62" i="11"/>
  <c r="U33" i="21"/>
  <c r="T55" i="21"/>
  <c r="S90" i="21"/>
  <c r="S83" i="21"/>
  <c r="R135" i="21"/>
  <c r="S92" i="21"/>
  <c r="S89" i="21"/>
  <c r="S139" i="21" s="1"/>
  <c r="S81" i="21"/>
  <c r="Q6" i="19"/>
  <c r="Q9" i="19" s="1"/>
  <c r="P3" i="24" s="1"/>
  <c r="P26" i="24" s="1"/>
  <c r="R30" i="14"/>
  <c r="R151" i="19"/>
  <c r="R95" i="19"/>
  <c r="R55" i="19"/>
  <c r="R23" i="19"/>
  <c r="R79" i="19"/>
  <c r="R111" i="19"/>
  <c r="R159" i="19"/>
  <c r="R103" i="19"/>
  <c r="R63" i="19"/>
  <c r="R31" i="19"/>
  <c r="R127" i="19"/>
  <c r="R135" i="19"/>
  <c r="R87" i="19"/>
  <c r="R47" i="19"/>
  <c r="R15" i="19"/>
  <c r="R143" i="19"/>
  <c r="R119" i="19"/>
  <c r="R71" i="19"/>
  <c r="R39" i="19"/>
  <c r="R7" i="19"/>
  <c r="W29" i="14"/>
  <c r="L25" i="19"/>
  <c r="K5" i="24" s="1"/>
  <c r="K28" i="24" s="1"/>
  <c r="L17" i="19"/>
  <c r="K4" i="24" s="1"/>
  <c r="K27" i="24" s="1"/>
  <c r="K47" i="24" s="1"/>
  <c r="J9" i="12" s="1"/>
  <c r="K7" i="12" s="1"/>
  <c r="C25" i="15"/>
  <c r="C49" i="15"/>
  <c r="Q28" i="14"/>
  <c r="N42" i="13"/>
  <c r="M15" i="11" l="1"/>
  <c r="M67" i="11"/>
  <c r="N15" i="22"/>
  <c r="N16" i="22" s="1"/>
  <c r="O20" i="22" s="1"/>
  <c r="S136" i="21"/>
  <c r="S130" i="21"/>
  <c r="R102" i="19"/>
  <c r="R105" i="19" s="1"/>
  <c r="P15" i="24"/>
  <c r="P38" i="24" s="1"/>
  <c r="R86" i="19"/>
  <c r="P13" i="24"/>
  <c r="P36" i="24" s="1"/>
  <c r="R38" i="19"/>
  <c r="P7" i="24"/>
  <c r="P30" i="24" s="1"/>
  <c r="R70" i="19"/>
  <c r="P11" i="24"/>
  <c r="P34" i="24" s="1"/>
  <c r="R30" i="19"/>
  <c r="R33" i="19" s="1"/>
  <c r="P6" i="24"/>
  <c r="P29" i="24" s="1"/>
  <c r="R62" i="19"/>
  <c r="R65" i="19" s="1"/>
  <c r="P10" i="24"/>
  <c r="P33" i="24" s="1"/>
  <c r="R94" i="19"/>
  <c r="R97" i="19" s="1"/>
  <c r="P14" i="24"/>
  <c r="P37" i="24" s="1"/>
  <c r="R142" i="19"/>
  <c r="R145" i="19" s="1"/>
  <c r="P20" i="24"/>
  <c r="P43" i="24" s="1"/>
  <c r="R137" i="19"/>
  <c r="R134" i="19"/>
  <c r="P19" i="24"/>
  <c r="P42" i="24" s="1"/>
  <c r="R41" i="19"/>
  <c r="S129" i="21"/>
  <c r="Q62" i="11"/>
  <c r="R73" i="19"/>
  <c r="R121" i="19"/>
  <c r="R89" i="19"/>
  <c r="S131" i="21"/>
  <c r="S141" i="21"/>
  <c r="R126" i="19"/>
  <c r="P18" i="24"/>
  <c r="P41" i="24" s="1"/>
  <c r="R158" i="19"/>
  <c r="R161" i="19" s="1"/>
  <c r="P22" i="24"/>
  <c r="P45" i="24" s="1"/>
  <c r="R46" i="19"/>
  <c r="P8" i="24"/>
  <c r="P31" i="24" s="1"/>
  <c r="R110" i="19"/>
  <c r="P16" i="24"/>
  <c r="P39" i="24" s="1"/>
  <c r="R150" i="19"/>
  <c r="R153" i="19" s="1"/>
  <c r="P21" i="24"/>
  <c r="P44" i="24" s="1"/>
  <c r="R78" i="19"/>
  <c r="R81" i="19" s="1"/>
  <c r="P12" i="24"/>
  <c r="P35" i="24" s="1"/>
  <c r="R129" i="19"/>
  <c r="R54" i="19"/>
  <c r="R57" i="19" s="1"/>
  <c r="P9" i="24"/>
  <c r="P32" i="24" s="1"/>
  <c r="R49" i="19"/>
  <c r="R113" i="19"/>
  <c r="S138" i="21"/>
  <c r="R118" i="19"/>
  <c r="P17" i="24"/>
  <c r="P40" i="24" s="1"/>
  <c r="S132" i="21"/>
  <c r="V37" i="21"/>
  <c r="U59" i="21"/>
  <c r="T89" i="21"/>
  <c r="T139" i="21" s="1"/>
  <c r="T75" i="21"/>
  <c r="T125" i="21" s="1"/>
  <c r="R7" i="22"/>
  <c r="R3" i="22" s="1"/>
  <c r="R14" i="22" s="1"/>
  <c r="T82" i="21"/>
  <c r="V46" i="21"/>
  <c r="U68" i="21"/>
  <c r="T88" i="21"/>
  <c r="T79" i="21"/>
  <c r="T85" i="21"/>
  <c r="P26" i="23"/>
  <c r="S142" i="21"/>
  <c r="T80" i="21"/>
  <c r="T77" i="21"/>
  <c r="T87" i="21"/>
  <c r="R62" i="11"/>
  <c r="T83" i="21"/>
  <c r="V41" i="21"/>
  <c r="U63" i="21"/>
  <c r="V39" i="21"/>
  <c r="U61" i="21"/>
  <c r="V29" i="21"/>
  <c r="U51" i="21"/>
  <c r="T91" i="21"/>
  <c r="V32" i="21"/>
  <c r="U54" i="21"/>
  <c r="S143" i="21"/>
  <c r="V38" i="21"/>
  <c r="U60" i="21"/>
  <c r="S128" i="21"/>
  <c r="T92" i="21"/>
  <c r="S127" i="21"/>
  <c r="Q24" i="23"/>
  <c r="Q23" i="23"/>
  <c r="S95" i="21"/>
  <c r="S8" i="22" s="1"/>
  <c r="S7" i="22" s="1"/>
  <c r="S3" i="22" s="1"/>
  <c r="S14" i="22" s="1"/>
  <c r="N58" i="11"/>
  <c r="N5" i="11"/>
  <c r="T78" i="21"/>
  <c r="T131" i="21"/>
  <c r="T81" i="21"/>
  <c r="V43" i="21"/>
  <c r="U65" i="21"/>
  <c r="V33" i="21"/>
  <c r="U55" i="21"/>
  <c r="V30" i="21"/>
  <c r="U52" i="21"/>
  <c r="S124" i="21"/>
  <c r="V40" i="21"/>
  <c r="U62" i="21"/>
  <c r="V27" i="21"/>
  <c r="U49" i="21"/>
  <c r="V36" i="21"/>
  <c r="U58" i="21"/>
  <c r="T86" i="21"/>
  <c r="T76" i="21"/>
  <c r="V44" i="21"/>
  <c r="U66" i="21"/>
  <c r="V45" i="21"/>
  <c r="U67" i="21"/>
  <c r="T132" i="21"/>
  <c r="S133" i="21"/>
  <c r="S140" i="21"/>
  <c r="T84" i="21"/>
  <c r="S135" i="21"/>
  <c r="T74" i="21"/>
  <c r="T124" i="21" s="1"/>
  <c r="T70" i="21"/>
  <c r="S8" i="12" s="1"/>
  <c r="V42" i="21"/>
  <c r="U64" i="21"/>
  <c r="V28" i="21"/>
  <c r="U50" i="21"/>
  <c r="P25" i="22"/>
  <c r="P26" i="22" s="1"/>
  <c r="V31" i="21"/>
  <c r="U53" i="21"/>
  <c r="V35" i="21"/>
  <c r="U57" i="21"/>
  <c r="T93" i="21"/>
  <c r="T143" i="21" s="1"/>
  <c r="V34" i="21"/>
  <c r="U56" i="21"/>
  <c r="T90" i="21"/>
  <c r="R129" i="21"/>
  <c r="R145" i="21" s="1"/>
  <c r="R10" i="23" s="1"/>
  <c r="R9" i="23" s="1"/>
  <c r="R6" i="19"/>
  <c r="R9" i="19" s="1"/>
  <c r="Q3" i="24" s="1"/>
  <c r="Q26" i="24" s="1"/>
  <c r="S30" i="14"/>
  <c r="S151" i="19"/>
  <c r="S95" i="19"/>
  <c r="S31" i="19"/>
  <c r="S55" i="19"/>
  <c r="S111" i="19"/>
  <c r="S135" i="19"/>
  <c r="S87" i="19"/>
  <c r="S15" i="19"/>
  <c r="S47" i="19"/>
  <c r="S23" i="19"/>
  <c r="S119" i="19"/>
  <c r="S127" i="19"/>
  <c r="S71" i="19"/>
  <c r="S39" i="19"/>
  <c r="S143" i="19"/>
  <c r="S159" i="19"/>
  <c r="S103" i="19"/>
  <c r="S79" i="19"/>
  <c r="S63" i="19"/>
  <c r="S7" i="19"/>
  <c r="X29" i="14"/>
  <c r="M22" i="19"/>
  <c r="M14" i="19"/>
  <c r="C50" i="15"/>
  <c r="C27" i="15" s="1"/>
  <c r="C26" i="15"/>
  <c r="R28" i="14"/>
  <c r="O42" i="13"/>
  <c r="M49" i="11"/>
  <c r="N49" i="11"/>
  <c r="N17" i="22" l="1"/>
  <c r="O38" i="22"/>
  <c r="O34" i="22"/>
  <c r="S94" i="19"/>
  <c r="Q14" i="24"/>
  <c r="Q37" i="24" s="1"/>
  <c r="S102" i="19"/>
  <c r="S105" i="19" s="1"/>
  <c r="Q15" i="24"/>
  <c r="Q38" i="24" s="1"/>
  <c r="S78" i="19"/>
  <c r="Q12" i="24"/>
  <c r="Q35" i="24" s="1"/>
  <c r="T133" i="21"/>
  <c r="S150" i="19"/>
  <c r="Q21" i="24"/>
  <c r="Q44" i="24" s="1"/>
  <c r="S30" i="19"/>
  <c r="Q6" i="24"/>
  <c r="Q29" i="24" s="1"/>
  <c r="S158" i="19"/>
  <c r="Q22" i="24"/>
  <c r="Q45" i="24" s="1"/>
  <c r="S54" i="19"/>
  <c r="S57" i="19" s="1"/>
  <c r="Q9" i="24"/>
  <c r="Q32" i="24" s="1"/>
  <c r="S142" i="19"/>
  <c r="Q20" i="24"/>
  <c r="Q43" i="24" s="1"/>
  <c r="S62" i="19"/>
  <c r="S65" i="19" s="1"/>
  <c r="Q10" i="24"/>
  <c r="Q33" i="24" s="1"/>
  <c r="S121" i="19"/>
  <c r="S33" i="19"/>
  <c r="T135" i="21"/>
  <c r="S126" i="19"/>
  <c r="S129" i="19" s="1"/>
  <c r="Q18" i="24"/>
  <c r="Q41" i="24" s="1"/>
  <c r="S38" i="19"/>
  <c r="Q7" i="24"/>
  <c r="Q30" i="24" s="1"/>
  <c r="S81" i="19"/>
  <c r="S137" i="19"/>
  <c r="T141" i="21"/>
  <c r="T127" i="21"/>
  <c r="S161" i="19"/>
  <c r="T130" i="21"/>
  <c r="S145" i="19"/>
  <c r="S46" i="19"/>
  <c r="Q8" i="24"/>
  <c r="Q31" i="24" s="1"/>
  <c r="S86" i="19"/>
  <c r="S89" i="19" s="1"/>
  <c r="Q13" i="24"/>
  <c r="Q36" i="24" s="1"/>
  <c r="S134" i="19"/>
  <c r="Q19" i="24"/>
  <c r="Q42" i="24" s="1"/>
  <c r="S41" i="19"/>
  <c r="S97" i="19"/>
  <c r="T134" i="21"/>
  <c r="T128" i="21"/>
  <c r="S118" i="19"/>
  <c r="Q17" i="24"/>
  <c r="Q40" i="24" s="1"/>
  <c r="S73" i="19"/>
  <c r="S49" i="19"/>
  <c r="S153" i="19"/>
  <c r="S110" i="19"/>
  <c r="S113" i="19" s="1"/>
  <c r="Q16" i="24"/>
  <c r="Q39" i="24" s="1"/>
  <c r="S70" i="19"/>
  <c r="Q11" i="24"/>
  <c r="Q34" i="24" s="1"/>
  <c r="S145" i="21"/>
  <c r="S10" i="23" s="1"/>
  <c r="S9" i="23" s="1"/>
  <c r="U78" i="21"/>
  <c r="U89" i="21"/>
  <c r="W40" i="21"/>
  <c r="V62" i="21"/>
  <c r="W30" i="21"/>
  <c r="V52" i="21"/>
  <c r="U90" i="21"/>
  <c r="O58" i="11"/>
  <c r="O5" i="11"/>
  <c r="T142" i="21"/>
  <c r="T140" i="21"/>
  <c r="U82" i="21"/>
  <c r="U75" i="21"/>
  <c r="U125" i="21" s="1"/>
  <c r="T136" i="21"/>
  <c r="W27" i="21"/>
  <c r="V49" i="21"/>
  <c r="R23" i="23"/>
  <c r="R24" i="23"/>
  <c r="U126" i="21"/>
  <c r="U76" i="21"/>
  <c r="W41" i="21"/>
  <c r="V63" i="21"/>
  <c r="T137" i="21"/>
  <c r="T129" i="21"/>
  <c r="T138" i="21"/>
  <c r="U84" i="21"/>
  <c r="U140" i="21"/>
  <c r="W42" i="21"/>
  <c r="V64" i="21"/>
  <c r="U91" i="21"/>
  <c r="U81" i="21"/>
  <c r="W35" i="21"/>
  <c r="V57" i="21"/>
  <c r="P27" i="22"/>
  <c r="Q27" i="22" s="1"/>
  <c r="W28" i="21"/>
  <c r="V50" i="21"/>
  <c r="W45" i="21"/>
  <c r="V67" i="21"/>
  <c r="T126" i="21"/>
  <c r="U83" i="21"/>
  <c r="W33" i="21"/>
  <c r="V55" i="21"/>
  <c r="U141" i="21"/>
  <c r="W29" i="21"/>
  <c r="V51" i="21"/>
  <c r="U88" i="21"/>
  <c r="W37" i="21"/>
  <c r="V59" i="21"/>
  <c r="T95" i="21"/>
  <c r="T8" i="22" s="1"/>
  <c r="T7" i="22" s="1"/>
  <c r="T3" i="22" s="1"/>
  <c r="T14" i="22" s="1"/>
  <c r="W44" i="21"/>
  <c r="V66" i="21"/>
  <c r="U85" i="21"/>
  <c r="W32" i="21"/>
  <c r="V54" i="21"/>
  <c r="U86" i="21"/>
  <c r="U93" i="21"/>
  <c r="W34" i="21"/>
  <c r="V56" i="21"/>
  <c r="U92" i="21"/>
  <c r="W36" i="21"/>
  <c r="V58" i="21"/>
  <c r="U80" i="21"/>
  <c r="W31" i="21"/>
  <c r="V53" i="21"/>
  <c r="U74" i="21"/>
  <c r="U124" i="21" s="1"/>
  <c r="U70" i="21"/>
  <c r="T8" i="12" s="1"/>
  <c r="U87" i="21"/>
  <c r="U137" i="21" s="1"/>
  <c r="U127" i="21"/>
  <c r="U77" i="21"/>
  <c r="W43" i="21"/>
  <c r="V65" i="21"/>
  <c r="Q26" i="23"/>
  <c r="W38" i="21"/>
  <c r="V60" i="21"/>
  <c r="U79" i="21"/>
  <c r="W39" i="21"/>
  <c r="V61" i="21"/>
  <c r="U135" i="21"/>
  <c r="W46" i="21"/>
  <c r="V68" i="21"/>
  <c r="T30" i="14"/>
  <c r="T159" i="19"/>
  <c r="T103" i="19"/>
  <c r="T87" i="19"/>
  <c r="T47" i="19"/>
  <c r="T79" i="19"/>
  <c r="T143" i="19"/>
  <c r="T135" i="19"/>
  <c r="T31" i="19"/>
  <c r="T63" i="19"/>
  <c r="T151" i="19"/>
  <c r="T95" i="19"/>
  <c r="T71" i="19"/>
  <c r="T39" i="19"/>
  <c r="T23" i="19"/>
  <c r="T7" i="19"/>
  <c r="T111" i="19"/>
  <c r="T119" i="19"/>
  <c r="T15" i="19"/>
  <c r="T55" i="19"/>
  <c r="T127" i="19"/>
  <c r="S6" i="19"/>
  <c r="S9" i="19" s="1"/>
  <c r="R3" i="24" s="1"/>
  <c r="R26" i="24" s="1"/>
  <c r="Y29" i="14"/>
  <c r="M25" i="19"/>
  <c r="L5" i="24" s="1"/>
  <c r="L28" i="24" s="1"/>
  <c r="M17" i="19"/>
  <c r="L4" i="24" s="1"/>
  <c r="L27" i="24" s="1"/>
  <c r="L47" i="24" s="1"/>
  <c r="K9" i="12" s="1"/>
  <c r="L7" i="12" s="1"/>
  <c r="S28" i="14"/>
  <c r="P42" i="13"/>
  <c r="O49" i="11"/>
  <c r="N67" i="11" l="1"/>
  <c r="N15" i="11"/>
  <c r="O15" i="22"/>
  <c r="O16" i="22" s="1"/>
  <c r="P20" i="22" s="1"/>
  <c r="R26" i="23"/>
  <c r="Q58" i="11" s="1"/>
  <c r="T126" i="19"/>
  <c r="R18" i="24"/>
  <c r="R41" i="24" s="1"/>
  <c r="T102" i="19"/>
  <c r="T105" i="19" s="1"/>
  <c r="R15" i="24"/>
  <c r="R38" i="24" s="1"/>
  <c r="T110" i="19"/>
  <c r="R16" i="24"/>
  <c r="R39" i="24" s="1"/>
  <c r="T62" i="19"/>
  <c r="R10" i="24"/>
  <c r="R33" i="24" s="1"/>
  <c r="T54" i="19"/>
  <c r="R9" i="24"/>
  <c r="R32" i="24" s="1"/>
  <c r="U138" i="21"/>
  <c r="T86" i="19"/>
  <c r="R13" i="24"/>
  <c r="R36" i="24" s="1"/>
  <c r="T121" i="19"/>
  <c r="T65" i="19"/>
  <c r="T46" i="19"/>
  <c r="R8" i="24"/>
  <c r="R31" i="24" s="1"/>
  <c r="T158" i="19"/>
  <c r="T161" i="19" s="1"/>
  <c r="R22" i="24"/>
  <c r="R45" i="24" s="1"/>
  <c r="T129" i="19"/>
  <c r="T73" i="19"/>
  <c r="T49" i="19"/>
  <c r="T70" i="19"/>
  <c r="R11" i="24"/>
  <c r="R34" i="24" s="1"/>
  <c r="T78" i="19"/>
  <c r="T81" i="19" s="1"/>
  <c r="R12" i="24"/>
  <c r="R35" i="24" s="1"/>
  <c r="T118" i="19"/>
  <c r="R17" i="24"/>
  <c r="R40" i="24" s="1"/>
  <c r="T153" i="19"/>
  <c r="U136" i="21"/>
  <c r="U139" i="21"/>
  <c r="T38" i="19"/>
  <c r="R7" i="24"/>
  <c r="R30" i="24" s="1"/>
  <c r="T41" i="19"/>
  <c r="T142" i="19"/>
  <c r="T145" i="19" s="1"/>
  <c r="R20" i="24"/>
  <c r="R43" i="24" s="1"/>
  <c r="T134" i="19"/>
  <c r="R19" i="24"/>
  <c r="R42" i="24" s="1"/>
  <c r="T30" i="19"/>
  <c r="T33" i="19" s="1"/>
  <c r="R6" i="24"/>
  <c r="R29" i="24" s="1"/>
  <c r="T113" i="19"/>
  <c r="T57" i="19"/>
  <c r="T137" i="19"/>
  <c r="T89" i="19"/>
  <c r="U130" i="21"/>
  <c r="U142" i="21"/>
  <c r="U131" i="21"/>
  <c r="U132" i="21"/>
  <c r="T150" i="19"/>
  <c r="R21" i="24"/>
  <c r="R44" i="24" s="1"/>
  <c r="T94" i="19"/>
  <c r="T97" i="19" s="1"/>
  <c r="R14" i="24"/>
  <c r="R37" i="24" s="1"/>
  <c r="T145" i="21"/>
  <c r="T10" i="23" s="1"/>
  <c r="T9" i="23" s="1"/>
  <c r="X39" i="21"/>
  <c r="W61" i="21"/>
  <c r="X31" i="21"/>
  <c r="W53" i="21"/>
  <c r="X34" i="21"/>
  <c r="W56" i="21"/>
  <c r="V125" i="21"/>
  <c r="V75" i="21"/>
  <c r="V87" i="21"/>
  <c r="X46" i="21"/>
  <c r="W68" i="21"/>
  <c r="V84" i="21"/>
  <c r="V92" i="21"/>
  <c r="V89" i="21"/>
  <c r="X41" i="21"/>
  <c r="W63" i="21"/>
  <c r="S24" i="23"/>
  <c r="S23" i="23"/>
  <c r="V86" i="21"/>
  <c r="X38" i="21"/>
  <c r="W60" i="21"/>
  <c r="X43" i="21"/>
  <c r="W65" i="21"/>
  <c r="U95" i="21"/>
  <c r="U8" i="22" s="1"/>
  <c r="V78" i="21"/>
  <c r="V128" i="21" s="1"/>
  <c r="X36" i="21"/>
  <c r="W58" i="21"/>
  <c r="V81" i="21"/>
  <c r="U133" i="21"/>
  <c r="X28" i="21"/>
  <c r="W50" i="21"/>
  <c r="X35" i="21"/>
  <c r="W57" i="21"/>
  <c r="X27" i="21"/>
  <c r="W49" i="21"/>
  <c r="X40" i="21"/>
  <c r="W62" i="21"/>
  <c r="U128" i="21"/>
  <c r="S62" i="11"/>
  <c r="V85" i="21"/>
  <c r="V90" i="21"/>
  <c r="V140" i="21" s="1"/>
  <c r="V83" i="21"/>
  <c r="V133" i="21" s="1"/>
  <c r="V82" i="21"/>
  <c r="X32" i="21"/>
  <c r="W54" i="21"/>
  <c r="V91" i="21"/>
  <c r="V141" i="21" s="1"/>
  <c r="T24" i="22"/>
  <c r="T25" i="22" s="1"/>
  <c r="T26" i="22" s="1"/>
  <c r="V30" i="22" s="1"/>
  <c r="V76" i="21"/>
  <c r="V126" i="21" s="1"/>
  <c r="V80" i="21"/>
  <c r="V127" i="21"/>
  <c r="V77" i="21"/>
  <c r="V93" i="21"/>
  <c r="U129" i="21"/>
  <c r="P5" i="11"/>
  <c r="P58" i="11"/>
  <c r="U143" i="21"/>
  <c r="V79" i="21"/>
  <c r="X44" i="21"/>
  <c r="W66" i="21"/>
  <c r="X37" i="21"/>
  <c r="W59" i="21"/>
  <c r="X29" i="21"/>
  <c r="W51" i="21"/>
  <c r="X33" i="21"/>
  <c r="W55" i="21"/>
  <c r="X45" i="21"/>
  <c r="W67" i="21"/>
  <c r="R25" i="22"/>
  <c r="R26" i="22" s="1"/>
  <c r="X42" i="21"/>
  <c r="W64" i="21"/>
  <c r="U134" i="21"/>
  <c r="V88" i="21"/>
  <c r="V74" i="21"/>
  <c r="V124" i="21" s="1"/>
  <c r="V70" i="21"/>
  <c r="U8" i="12" s="1"/>
  <c r="X30" i="21"/>
  <c r="W52" i="21"/>
  <c r="V139" i="21"/>
  <c r="T6" i="19"/>
  <c r="T9" i="19" s="1"/>
  <c r="S3" i="24" s="1"/>
  <c r="S26" i="24" s="1"/>
  <c r="U30" i="14"/>
  <c r="U143" i="19"/>
  <c r="U55" i="19"/>
  <c r="U23" i="19"/>
  <c r="U103" i="19"/>
  <c r="U87" i="19"/>
  <c r="U7" i="19"/>
  <c r="U159" i="19"/>
  <c r="U151" i="19"/>
  <c r="U111" i="19"/>
  <c r="U47" i="19"/>
  <c r="U15" i="19"/>
  <c r="U135" i="19"/>
  <c r="U127" i="19"/>
  <c r="U71" i="19"/>
  <c r="U39" i="19"/>
  <c r="U95" i="19"/>
  <c r="U79" i="19"/>
  <c r="U63" i="19"/>
  <c r="U31" i="19"/>
  <c r="U119" i="19"/>
  <c r="Z29" i="14"/>
  <c r="N22" i="19"/>
  <c r="N14" i="19"/>
  <c r="T28" i="14"/>
  <c r="Q42" i="13"/>
  <c r="P4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Q5" i="11" l="1"/>
  <c r="P38" i="22"/>
  <c r="P34" i="22"/>
  <c r="O17" i="22"/>
  <c r="R27" i="22"/>
  <c r="U78" i="19"/>
  <c r="S12" i="24"/>
  <c r="S35" i="24" s="1"/>
  <c r="U94" i="19"/>
  <c r="U97" i="19" s="1"/>
  <c r="S14" i="24"/>
  <c r="S37" i="24" s="1"/>
  <c r="U30" i="19"/>
  <c r="S6" i="24"/>
  <c r="S29" i="24" s="1"/>
  <c r="U142" i="19"/>
  <c r="U145" i="19" s="1"/>
  <c r="S20" i="24"/>
  <c r="S43" i="24" s="1"/>
  <c r="U102" i="19"/>
  <c r="S15" i="24"/>
  <c r="S38" i="24" s="1"/>
  <c r="U158" i="19"/>
  <c r="U161" i="19" s="1"/>
  <c r="S22" i="24"/>
  <c r="S45" i="24" s="1"/>
  <c r="V136" i="21"/>
  <c r="U134" i="19"/>
  <c r="S19" i="24"/>
  <c r="S42" i="24" s="1"/>
  <c r="U110" i="19"/>
  <c r="U113" i="19" s="1"/>
  <c r="S16" i="24"/>
  <c r="S39" i="24" s="1"/>
  <c r="U38" i="19"/>
  <c r="S7" i="24"/>
  <c r="S30" i="24" s="1"/>
  <c r="U150" i="19"/>
  <c r="U153" i="19" s="1"/>
  <c r="S21" i="24"/>
  <c r="S44" i="24" s="1"/>
  <c r="U46" i="19"/>
  <c r="S8" i="24"/>
  <c r="S31" i="24" s="1"/>
  <c r="U62" i="19"/>
  <c r="S10" i="24"/>
  <c r="S33" i="24" s="1"/>
  <c r="V134" i="21"/>
  <c r="U118" i="19"/>
  <c r="S17" i="24"/>
  <c r="S40" i="24" s="1"/>
  <c r="U33" i="19"/>
  <c r="U65" i="19"/>
  <c r="U49" i="19"/>
  <c r="U86" i="19"/>
  <c r="U89" i="19" s="1"/>
  <c r="S13" i="24"/>
  <c r="S36" i="24" s="1"/>
  <c r="U81" i="19"/>
  <c r="U121" i="19"/>
  <c r="U137" i="19"/>
  <c r="U105" i="19"/>
  <c r="U70" i="19"/>
  <c r="U73" i="19" s="1"/>
  <c r="S11" i="24"/>
  <c r="S34" i="24" s="1"/>
  <c r="U41" i="19"/>
  <c r="V138" i="21"/>
  <c r="U145" i="21"/>
  <c r="U10" i="23" s="1"/>
  <c r="U9" i="23" s="1"/>
  <c r="U24" i="23" s="1"/>
  <c r="U54" i="19"/>
  <c r="U57" i="19" s="1"/>
  <c r="S9" i="24"/>
  <c r="S32" i="24" s="1"/>
  <c r="U126" i="19"/>
  <c r="U129" i="19" s="1"/>
  <c r="S18" i="24"/>
  <c r="S41" i="24" s="1"/>
  <c r="Y30" i="21"/>
  <c r="X52" i="21"/>
  <c r="W92" i="21"/>
  <c r="Y37" i="21"/>
  <c r="X59" i="21"/>
  <c r="Y40" i="21"/>
  <c r="X62" i="21"/>
  <c r="Y35" i="21"/>
  <c r="X57" i="21"/>
  <c r="Y29" i="21"/>
  <c r="X51" i="21"/>
  <c r="W91" i="21"/>
  <c r="V143" i="21"/>
  <c r="V130" i="21"/>
  <c r="W74" i="21"/>
  <c r="W124" i="21" s="1"/>
  <c r="W70" i="21"/>
  <c r="V8" i="12" s="1"/>
  <c r="V129" i="21"/>
  <c r="W93" i="21"/>
  <c r="W81" i="21"/>
  <c r="Y39" i="21"/>
  <c r="X61" i="21"/>
  <c r="S25" i="22"/>
  <c r="S26" i="22" s="1"/>
  <c r="Y33" i="21"/>
  <c r="X55" i="21"/>
  <c r="W84" i="21"/>
  <c r="W79" i="21"/>
  <c r="V132" i="21"/>
  <c r="W87" i="21"/>
  <c r="W82" i="21"/>
  <c r="Y36" i="21"/>
  <c r="X58" i="21"/>
  <c r="U7" i="22"/>
  <c r="U3" i="22" s="1"/>
  <c r="U14" i="22" s="1"/>
  <c r="W85" i="21"/>
  <c r="S26" i="23"/>
  <c r="Y41" i="21"/>
  <c r="X63" i="21"/>
  <c r="V137" i="21"/>
  <c r="Y31" i="21"/>
  <c r="X53" i="21"/>
  <c r="V135" i="21"/>
  <c r="Y42" i="21"/>
  <c r="X64" i="21"/>
  <c r="W80" i="21"/>
  <c r="Y32" i="21"/>
  <c r="X54" i="21"/>
  <c r="Y27" i="21"/>
  <c r="X49" i="21"/>
  <c r="W83" i="21"/>
  <c r="Y38" i="21"/>
  <c r="X60" i="21"/>
  <c r="W138" i="21"/>
  <c r="W88" i="21"/>
  <c r="W78" i="21"/>
  <c r="W75" i="21"/>
  <c r="W125" i="21" s="1"/>
  <c r="Y43" i="21"/>
  <c r="X65" i="21"/>
  <c r="W77" i="21"/>
  <c r="W127" i="21" s="1"/>
  <c r="W89" i="21"/>
  <c r="Y45" i="21"/>
  <c r="X67" i="21"/>
  <c r="V95" i="21"/>
  <c r="V8" i="22" s="1"/>
  <c r="V7" i="22" s="1"/>
  <c r="V3" i="22" s="1"/>
  <c r="V14" i="22" s="1"/>
  <c r="W126" i="21"/>
  <c r="W76" i="21"/>
  <c r="Y44" i="21"/>
  <c r="X66" i="21"/>
  <c r="Y28" i="21"/>
  <c r="X50" i="21"/>
  <c r="V131" i="21"/>
  <c r="W90" i="21"/>
  <c r="W140" i="21" s="1"/>
  <c r="T62" i="11"/>
  <c r="V142" i="21"/>
  <c r="W134" i="21"/>
  <c r="Y46" i="21"/>
  <c r="X68" i="21"/>
  <c r="Y34" i="21"/>
  <c r="X56" i="21"/>
  <c r="W136" i="21"/>
  <c r="W86" i="21"/>
  <c r="T24" i="23"/>
  <c r="T23" i="23"/>
  <c r="V30" i="14"/>
  <c r="V159" i="19"/>
  <c r="V103" i="19"/>
  <c r="V63" i="19"/>
  <c r="V31" i="19"/>
  <c r="V127" i="19"/>
  <c r="V87" i="19"/>
  <c r="V15" i="19"/>
  <c r="V7" i="19"/>
  <c r="V151" i="19"/>
  <c r="V95" i="19"/>
  <c r="V55" i="19"/>
  <c r="V23" i="19"/>
  <c r="V79" i="19"/>
  <c r="V135" i="19"/>
  <c r="V47" i="19"/>
  <c r="V111" i="19"/>
  <c r="V119" i="19"/>
  <c r="V71" i="19"/>
  <c r="V39" i="19"/>
  <c r="V143" i="19"/>
  <c r="U6" i="19"/>
  <c r="U9" i="19" s="1"/>
  <c r="T3" i="24" s="1"/>
  <c r="T26" i="24" s="1"/>
  <c r="AA29" i="14"/>
  <c r="N25" i="19"/>
  <c r="M5" i="24" s="1"/>
  <c r="M28" i="24" s="1"/>
  <c r="N17" i="19"/>
  <c r="M4" i="24" s="1"/>
  <c r="M27" i="24" s="1"/>
  <c r="M47" i="24" s="1"/>
  <c r="L9" i="12" s="1"/>
  <c r="M7" i="12" s="1"/>
  <c r="U28" i="14"/>
  <c r="R42" i="13"/>
  <c r="N28" i="11"/>
  <c r="Q49" i="11"/>
  <c r="B30" i="11"/>
  <c r="P15" i="22" l="1"/>
  <c r="P16" i="22" s="1"/>
  <c r="Q20" i="22" s="1"/>
  <c r="O67" i="11"/>
  <c r="O15" i="11"/>
  <c r="V150" i="19"/>
  <c r="T21" i="24"/>
  <c r="T44" i="24" s="1"/>
  <c r="V126" i="19"/>
  <c r="T18" i="24"/>
  <c r="T41" i="24" s="1"/>
  <c r="V54" i="19"/>
  <c r="T9" i="24"/>
  <c r="T32" i="24" s="1"/>
  <c r="V86" i="19"/>
  <c r="V89" i="19" s="1"/>
  <c r="T13" i="24"/>
  <c r="T36" i="24" s="1"/>
  <c r="V110" i="19"/>
  <c r="T16" i="24"/>
  <c r="T39" i="24" s="1"/>
  <c r="V158" i="19"/>
  <c r="V161" i="19" s="1"/>
  <c r="T22" i="24"/>
  <c r="T45" i="24" s="1"/>
  <c r="V142" i="19"/>
  <c r="T20" i="24"/>
  <c r="T43" i="24" s="1"/>
  <c r="V94" i="19"/>
  <c r="V97" i="19" s="1"/>
  <c r="T14" i="24"/>
  <c r="T37" i="24" s="1"/>
  <c r="V113" i="19"/>
  <c r="V57" i="19"/>
  <c r="W129" i="21"/>
  <c r="U23" i="23"/>
  <c r="V70" i="19"/>
  <c r="T11" i="24"/>
  <c r="T34" i="24" s="1"/>
  <c r="V62" i="19"/>
  <c r="T10" i="24"/>
  <c r="T33" i="24" s="1"/>
  <c r="V73" i="19"/>
  <c r="V153" i="19"/>
  <c r="V129" i="19"/>
  <c r="W139" i="21"/>
  <c r="S27" i="22"/>
  <c r="T27" i="22" s="1"/>
  <c r="U25" i="22" s="1"/>
  <c r="U26" i="22" s="1"/>
  <c r="V38" i="19"/>
  <c r="V41" i="19" s="1"/>
  <c r="T7" i="24"/>
  <c r="T30" i="24" s="1"/>
  <c r="V134" i="19"/>
  <c r="T19" i="24"/>
  <c r="T42" i="24" s="1"/>
  <c r="V78" i="19"/>
  <c r="V81" i="19" s="1"/>
  <c r="T12" i="24"/>
  <c r="T35" i="24" s="1"/>
  <c r="V145" i="19"/>
  <c r="V118" i="19"/>
  <c r="V121" i="19" s="1"/>
  <c r="T17" i="24"/>
  <c r="T40" i="24" s="1"/>
  <c r="V46" i="19"/>
  <c r="T8" i="24"/>
  <c r="T31" i="24" s="1"/>
  <c r="V49" i="19"/>
  <c r="V65" i="19"/>
  <c r="W135" i="21"/>
  <c r="W143" i="21"/>
  <c r="V137" i="19"/>
  <c r="V105" i="19"/>
  <c r="W128" i="21"/>
  <c r="V102" i="19"/>
  <c r="T15" i="24"/>
  <c r="T38" i="24" s="1"/>
  <c r="V30" i="19"/>
  <c r="V33" i="19" s="1"/>
  <c r="T6" i="24"/>
  <c r="T29" i="24" s="1"/>
  <c r="V145" i="21"/>
  <c r="V10" i="23" s="1"/>
  <c r="V9" i="23" s="1"/>
  <c r="Z34" i="21"/>
  <c r="Y56" i="21"/>
  <c r="Z43" i="21"/>
  <c r="Y65" i="21"/>
  <c r="Z38" i="21"/>
  <c r="Y60" i="21"/>
  <c r="X79" i="21"/>
  <c r="X129" i="21" s="1"/>
  <c r="Z33" i="21"/>
  <c r="Y55" i="21"/>
  <c r="Z37" i="21"/>
  <c r="Y59" i="21"/>
  <c r="X77" i="21"/>
  <c r="W137" i="21"/>
  <c r="Z31" i="21"/>
  <c r="Y53" i="21"/>
  <c r="Z39" i="21"/>
  <c r="Y61" i="21"/>
  <c r="X76" i="21"/>
  <c r="Z40" i="21"/>
  <c r="Y62" i="21"/>
  <c r="X81" i="21"/>
  <c r="Z44" i="21"/>
  <c r="Y66" i="21"/>
  <c r="Z45" i="21"/>
  <c r="Y67" i="21"/>
  <c r="X90" i="21"/>
  <c r="Z46" i="21"/>
  <c r="Y68" i="21"/>
  <c r="X75" i="21"/>
  <c r="X125" i="21" s="1"/>
  <c r="W133" i="21"/>
  <c r="Z27" i="21"/>
  <c r="Y49" i="21"/>
  <c r="X89" i="21"/>
  <c r="X78" i="21"/>
  <c r="X88" i="21"/>
  <c r="W131" i="21"/>
  <c r="X86" i="21"/>
  <c r="W141" i="21"/>
  <c r="Z29" i="21"/>
  <c r="Y51" i="21"/>
  <c r="X87" i="21"/>
  <c r="X137" i="21" s="1"/>
  <c r="W142" i="21"/>
  <c r="X91" i="21"/>
  <c r="X141" i="21" s="1"/>
  <c r="X92" i="21"/>
  <c r="X74" i="21"/>
  <c r="X70" i="21"/>
  <c r="W8" i="12" s="1"/>
  <c r="X83" i="21"/>
  <c r="W132" i="21"/>
  <c r="X82" i="21"/>
  <c r="X93" i="21"/>
  <c r="Z28" i="21"/>
  <c r="Y50" i="21"/>
  <c r="Z42" i="21"/>
  <c r="Y64" i="21"/>
  <c r="Z41" i="21"/>
  <c r="Y63" i="21"/>
  <c r="U62" i="11"/>
  <c r="T26" i="23"/>
  <c r="U26" i="23" s="1"/>
  <c r="X85" i="21"/>
  <c r="Z32" i="21"/>
  <c r="Y54" i="21"/>
  <c r="R58" i="11"/>
  <c r="R5" i="11"/>
  <c r="Z36" i="21"/>
  <c r="Y58" i="21"/>
  <c r="X80" i="21"/>
  <c r="W95" i="21"/>
  <c r="W8" i="22" s="1"/>
  <c r="W7" i="22" s="1"/>
  <c r="W3" i="22" s="1"/>
  <c r="W14" i="22" s="1"/>
  <c r="Z35" i="21"/>
  <c r="Y57" i="21"/>
  <c r="X84" i="21"/>
  <c r="Z30" i="21"/>
  <c r="Y52" i="21"/>
  <c r="V6" i="19"/>
  <c r="V9" i="19" s="1"/>
  <c r="U3" i="24" s="1"/>
  <c r="U26" i="24" s="1"/>
  <c r="W30" i="14"/>
  <c r="W159" i="19"/>
  <c r="W103" i="19"/>
  <c r="W7" i="19"/>
  <c r="W55" i="19"/>
  <c r="W79" i="19"/>
  <c r="W135" i="19"/>
  <c r="W87" i="19"/>
  <c r="W71" i="19"/>
  <c r="W39" i="19"/>
  <c r="W31" i="19"/>
  <c r="W119" i="19"/>
  <c r="W143" i="19"/>
  <c r="W63" i="19"/>
  <c r="W127" i="19"/>
  <c r="W15" i="19"/>
  <c r="W151" i="19"/>
  <c r="W95" i="19"/>
  <c r="W111" i="19"/>
  <c r="W47" i="19"/>
  <c r="W23" i="19"/>
  <c r="AB29" i="14"/>
  <c r="O22" i="19"/>
  <c r="O14" i="19"/>
  <c r="V28" i="14"/>
  <c r="E15" i="13"/>
  <c r="S42" i="13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R49" i="11"/>
  <c r="AI15" i="13"/>
  <c r="Q38" i="22" l="1"/>
  <c r="Q34" i="22"/>
  <c r="P17" i="22"/>
  <c r="U27" i="22"/>
  <c r="W94" i="19"/>
  <c r="W97" i="19" s="1"/>
  <c r="U14" i="24"/>
  <c r="U37" i="24" s="1"/>
  <c r="W86" i="19"/>
  <c r="U13" i="24"/>
  <c r="U36" i="24" s="1"/>
  <c r="W78" i="19"/>
  <c r="W81" i="19" s="1"/>
  <c r="U12" i="24"/>
  <c r="U35" i="24" s="1"/>
  <c r="W38" i="19"/>
  <c r="U7" i="24"/>
  <c r="U30" i="24" s="1"/>
  <c r="W30" i="19"/>
  <c r="W33" i="19" s="1"/>
  <c r="U6" i="24"/>
  <c r="U29" i="24" s="1"/>
  <c r="W158" i="19"/>
  <c r="W161" i="19" s="1"/>
  <c r="U22" i="24"/>
  <c r="U45" i="24" s="1"/>
  <c r="W118" i="19"/>
  <c r="W121" i="19" s="1"/>
  <c r="U17" i="24"/>
  <c r="U40" i="24" s="1"/>
  <c r="W113" i="19"/>
  <c r="W137" i="19"/>
  <c r="X133" i="21"/>
  <c r="X131" i="21"/>
  <c r="W65" i="19"/>
  <c r="X143" i="21"/>
  <c r="X132" i="21"/>
  <c r="W62" i="19"/>
  <c r="U10" i="24"/>
  <c r="U33" i="24" s="1"/>
  <c r="W89" i="19"/>
  <c r="W134" i="19"/>
  <c r="U19" i="24"/>
  <c r="U42" i="24" s="1"/>
  <c r="W46" i="19"/>
  <c r="W49" i="19" s="1"/>
  <c r="U8" i="24"/>
  <c r="U31" i="24" s="1"/>
  <c r="W126" i="19"/>
  <c r="U18" i="24"/>
  <c r="U41" i="24" s="1"/>
  <c r="W54" i="19"/>
  <c r="W57" i="19" s="1"/>
  <c r="U9" i="24"/>
  <c r="U32" i="24" s="1"/>
  <c r="W129" i="19"/>
  <c r="X142" i="21"/>
  <c r="X138" i="21"/>
  <c r="V62" i="11"/>
  <c r="W102" i="19"/>
  <c r="W105" i="19" s="1"/>
  <c r="U15" i="24"/>
  <c r="U38" i="24" s="1"/>
  <c r="W150" i="19"/>
  <c r="W153" i="19" s="1"/>
  <c r="U21" i="24"/>
  <c r="U44" i="24" s="1"/>
  <c r="W70" i="19"/>
  <c r="W73" i="19" s="1"/>
  <c r="U11" i="24"/>
  <c r="U34" i="24" s="1"/>
  <c r="W41" i="19"/>
  <c r="X127" i="21"/>
  <c r="W142" i="19"/>
  <c r="W145" i="19" s="1"/>
  <c r="U20" i="24"/>
  <c r="U43" i="24" s="1"/>
  <c r="W110" i="19"/>
  <c r="U16" i="24"/>
  <c r="U39" i="24" s="1"/>
  <c r="Y77" i="21"/>
  <c r="Y127" i="21" s="1"/>
  <c r="Y89" i="21"/>
  <c r="Y139" i="21" s="1"/>
  <c r="Y92" i="21"/>
  <c r="Y81" i="21"/>
  <c r="V25" i="22"/>
  <c r="V26" i="22" s="1"/>
  <c r="Y142" i="21"/>
  <c r="W130" i="21"/>
  <c r="W145" i="21" s="1"/>
  <c r="W10" i="23" s="1"/>
  <c r="W9" i="23" s="1"/>
  <c r="AA33" i="21"/>
  <c r="Z55" i="21"/>
  <c r="Y90" i="21"/>
  <c r="AA30" i="21"/>
  <c r="Z52" i="21"/>
  <c r="X134" i="21"/>
  <c r="Y82" i="21"/>
  <c r="Y83" i="21"/>
  <c r="AA32" i="21"/>
  <c r="Z54" i="21"/>
  <c r="X135" i="21"/>
  <c r="S5" i="11"/>
  <c r="S58" i="11"/>
  <c r="AA41" i="21"/>
  <c r="Z63" i="21"/>
  <c r="Y75" i="21"/>
  <c r="Y125" i="21" s="1"/>
  <c r="X136" i="21"/>
  <c r="X128" i="21"/>
  <c r="Y74" i="21"/>
  <c r="Y124" i="21" s="1"/>
  <c r="Y70" i="21"/>
  <c r="X8" i="12" s="1"/>
  <c r="Y140" i="21"/>
  <c r="Y91" i="21"/>
  <c r="AA40" i="21"/>
  <c r="Z62" i="21"/>
  <c r="Y136" i="21"/>
  <c r="Y86" i="21"/>
  <c r="Y80" i="21"/>
  <c r="AA43" i="21"/>
  <c r="Z65" i="21"/>
  <c r="V23" i="23"/>
  <c r="V24" i="23"/>
  <c r="AA29" i="21"/>
  <c r="Z51" i="21"/>
  <c r="AA46" i="21"/>
  <c r="Z68" i="21"/>
  <c r="AA31" i="21"/>
  <c r="Z53" i="21"/>
  <c r="Y84" i="21"/>
  <c r="Y134" i="21" s="1"/>
  <c r="AA38" i="21"/>
  <c r="Z60" i="21"/>
  <c r="AA35" i="21"/>
  <c r="Z57" i="21"/>
  <c r="AA36" i="21"/>
  <c r="Z58" i="21"/>
  <c r="Y79" i="21"/>
  <c r="Y88" i="21"/>
  <c r="Y138" i="21" s="1"/>
  <c r="AA28" i="21"/>
  <c r="Z50" i="21"/>
  <c r="X95" i="21"/>
  <c r="X8" i="22" s="1"/>
  <c r="T58" i="11"/>
  <c r="T5" i="11"/>
  <c r="AA44" i="21"/>
  <c r="Z66" i="21"/>
  <c r="Y87" i="21"/>
  <c r="AA39" i="21"/>
  <c r="Z61" i="21"/>
  <c r="X130" i="21"/>
  <c r="W24" i="22"/>
  <c r="W25" i="22" s="1"/>
  <c r="W26" i="22" s="1"/>
  <c r="Y30" i="22" s="1"/>
  <c r="AA42" i="21"/>
  <c r="Z64" i="21"/>
  <c r="X124" i="21"/>
  <c r="Y76" i="21"/>
  <c r="X139" i="21"/>
  <c r="AA27" i="21"/>
  <c r="Z49" i="21"/>
  <c r="Y93" i="21"/>
  <c r="X140" i="21"/>
  <c r="AA45" i="21"/>
  <c r="Z67" i="21"/>
  <c r="X126" i="21"/>
  <c r="Y78" i="21"/>
  <c r="AA37" i="21"/>
  <c r="Z59" i="21"/>
  <c r="Y85" i="21"/>
  <c r="AA34" i="21"/>
  <c r="Z56" i="21"/>
  <c r="X30" i="14"/>
  <c r="X103" i="19"/>
  <c r="X119" i="19"/>
  <c r="X151" i="19"/>
  <c r="X55" i="19"/>
  <c r="X15" i="19"/>
  <c r="X111" i="19"/>
  <c r="X87" i="19"/>
  <c r="X23" i="19"/>
  <c r="X71" i="19"/>
  <c r="X31" i="19"/>
  <c r="X143" i="19"/>
  <c r="X95" i="19"/>
  <c r="X7" i="19"/>
  <c r="X135" i="19"/>
  <c r="X47" i="19"/>
  <c r="X39" i="19"/>
  <c r="X127" i="19"/>
  <c r="X79" i="19"/>
  <c r="X159" i="19"/>
  <c r="X63" i="19"/>
  <c r="W6" i="19"/>
  <c r="W9" i="19" s="1"/>
  <c r="V3" i="24" s="1"/>
  <c r="V26" i="24" s="1"/>
  <c r="AC29" i="14"/>
  <c r="O25" i="19"/>
  <c r="N5" i="24" s="1"/>
  <c r="N28" i="24" s="1"/>
  <c r="O17" i="19"/>
  <c r="N4" i="24" s="1"/>
  <c r="N27" i="24" s="1"/>
  <c r="N47" i="24" s="1"/>
  <c r="M9" i="12" s="1"/>
  <c r="N7" i="12" s="1"/>
  <c r="W28" i="14"/>
  <c r="V15" i="13"/>
  <c r="C15" i="13"/>
  <c r="Z15" i="13"/>
  <c r="T42" i="13"/>
  <c r="N15" i="13"/>
  <c r="M15" i="13"/>
  <c r="AC15" i="13"/>
  <c r="AK15" i="13"/>
  <c r="AD15" i="13"/>
  <c r="AJ15" i="13"/>
  <c r="Q15" i="13"/>
  <c r="U15" i="13"/>
  <c r="Y15" i="13"/>
  <c r="AG15" i="13"/>
  <c r="S49" i="11"/>
  <c r="O15" i="13"/>
  <c r="P15" i="13"/>
  <c r="C16" i="13"/>
  <c r="B16" i="13"/>
  <c r="P15" i="11" l="1"/>
  <c r="P67" i="11"/>
  <c r="Q15" i="22"/>
  <c r="Q16" i="22" s="1"/>
  <c r="R20" i="22" s="1"/>
  <c r="V27" i="22"/>
  <c r="W27" i="22" s="1"/>
  <c r="X150" i="19"/>
  <c r="V21" i="24"/>
  <c r="V44" i="24" s="1"/>
  <c r="X54" i="19"/>
  <c r="X57" i="19" s="1"/>
  <c r="V9" i="24"/>
  <c r="V32" i="24" s="1"/>
  <c r="X46" i="19"/>
  <c r="V8" i="24"/>
  <c r="V31" i="24" s="1"/>
  <c r="Y141" i="21"/>
  <c r="X142" i="19"/>
  <c r="V20" i="24"/>
  <c r="V43" i="24" s="1"/>
  <c r="X70" i="19"/>
  <c r="V11" i="24"/>
  <c r="V34" i="24" s="1"/>
  <c r="X102" i="19"/>
  <c r="V15" i="24"/>
  <c r="V38" i="24" s="1"/>
  <c r="X118" i="19"/>
  <c r="V17" i="24"/>
  <c r="V40" i="24" s="1"/>
  <c r="X30" i="19"/>
  <c r="V6" i="24"/>
  <c r="V29" i="24" s="1"/>
  <c r="X78" i="19"/>
  <c r="V12" i="24"/>
  <c r="V35" i="24" s="1"/>
  <c r="X94" i="19"/>
  <c r="V14" i="24"/>
  <c r="V37" i="24" s="1"/>
  <c r="X129" i="19"/>
  <c r="X73" i="19"/>
  <c r="X110" i="19"/>
  <c r="V16" i="24"/>
  <c r="V39" i="24" s="1"/>
  <c r="X97" i="19"/>
  <c r="W62" i="11"/>
  <c r="X62" i="19"/>
  <c r="X65" i="19" s="1"/>
  <c r="V10" i="24"/>
  <c r="V33" i="24" s="1"/>
  <c r="X49" i="19"/>
  <c r="X81" i="19"/>
  <c r="X137" i="19"/>
  <c r="X33" i="19"/>
  <c r="X113" i="19"/>
  <c r="X121" i="19"/>
  <c r="X145" i="21"/>
  <c r="X10" i="23" s="1"/>
  <c r="X9" i="23" s="1"/>
  <c r="X23" i="23" s="1"/>
  <c r="X126" i="19"/>
  <c r="V18" i="24"/>
  <c r="V41" i="24" s="1"/>
  <c r="X158" i="19"/>
  <c r="X161" i="19" s="1"/>
  <c r="V22" i="24"/>
  <c r="V45" i="24" s="1"/>
  <c r="X105" i="19"/>
  <c r="X38" i="19"/>
  <c r="X41" i="19" s="1"/>
  <c r="V7" i="24"/>
  <c r="V30" i="24" s="1"/>
  <c r="X86" i="19"/>
  <c r="V13" i="24"/>
  <c r="V36" i="24" s="1"/>
  <c r="Y133" i="21"/>
  <c r="X145" i="19"/>
  <c r="X89" i="19"/>
  <c r="X153" i="19"/>
  <c r="X134" i="19"/>
  <c r="V19" i="24"/>
  <c r="V42" i="24" s="1"/>
  <c r="Z84" i="21"/>
  <c r="Z134" i="21" s="1"/>
  <c r="Z92" i="21"/>
  <c r="AB39" i="21"/>
  <c r="AA61" i="21"/>
  <c r="Z91" i="21"/>
  <c r="Z83" i="21"/>
  <c r="Z93" i="21"/>
  <c r="Z76" i="21"/>
  <c r="AB40" i="21"/>
  <c r="AA62" i="21"/>
  <c r="Z88" i="21"/>
  <c r="AB32" i="21"/>
  <c r="AA54" i="21"/>
  <c r="Y143" i="21"/>
  <c r="Z89" i="21"/>
  <c r="AB28" i="21"/>
  <c r="AA50" i="21"/>
  <c r="AB38" i="21"/>
  <c r="AA60" i="21"/>
  <c r="Z90" i="21"/>
  <c r="Y132" i="21"/>
  <c r="W23" i="23"/>
  <c r="W24" i="23"/>
  <c r="Y131" i="21"/>
  <c r="Z81" i="21"/>
  <c r="Z131" i="21" s="1"/>
  <c r="Y135" i="21"/>
  <c r="AB37" i="21"/>
  <c r="AA59" i="21"/>
  <c r="Y128" i="21"/>
  <c r="AB45" i="21"/>
  <c r="AA67" i="21"/>
  <c r="Z143" i="21"/>
  <c r="AB27" i="21"/>
  <c r="AA49" i="21"/>
  <c r="Z86" i="21"/>
  <c r="Y137" i="21"/>
  <c r="AB44" i="21"/>
  <c r="AA66" i="21"/>
  <c r="X7" i="22"/>
  <c r="X3" i="22" s="1"/>
  <c r="X14" i="22" s="1"/>
  <c r="AB36" i="21"/>
  <c r="AA58" i="21"/>
  <c r="AB46" i="21"/>
  <c r="AA68" i="21"/>
  <c r="AB29" i="21"/>
  <c r="AA51" i="21"/>
  <c r="Y130" i="21"/>
  <c r="Z87" i="21"/>
  <c r="AB41" i="21"/>
  <c r="AA63" i="21"/>
  <c r="Z79" i="21"/>
  <c r="AB30" i="21"/>
  <c r="AA52" i="21"/>
  <c r="Z80" i="21"/>
  <c r="X62" i="11"/>
  <c r="AB34" i="21"/>
  <c r="AA56" i="21"/>
  <c r="Z77" i="21"/>
  <c r="AB33" i="21"/>
  <c r="AA55" i="21"/>
  <c r="AB35" i="21"/>
  <c r="AA57" i="21"/>
  <c r="Z78" i="21"/>
  <c r="Z74" i="21"/>
  <c r="Z70" i="21"/>
  <c r="Y8" i="12" s="1"/>
  <c r="AB42" i="21"/>
  <c r="AA64" i="21"/>
  <c r="Z137" i="21"/>
  <c r="Z125" i="21"/>
  <c r="Z75" i="21"/>
  <c r="Y129" i="21"/>
  <c r="Z82" i="21"/>
  <c r="Z85" i="21"/>
  <c r="Z135" i="21" s="1"/>
  <c r="AB31" i="21"/>
  <c r="AA53" i="21"/>
  <c r="V26" i="23"/>
  <c r="AB43" i="21"/>
  <c r="AA65" i="21"/>
  <c r="Y95" i="21"/>
  <c r="Y8" i="22" s="1"/>
  <c r="Y7" i="22" s="1"/>
  <c r="Y3" i="22" s="1"/>
  <c r="Y14" i="22" s="1"/>
  <c r="Y30" i="14"/>
  <c r="Y127" i="19"/>
  <c r="Y135" i="19"/>
  <c r="Y87" i="19"/>
  <c r="Y47" i="19"/>
  <c r="Y7" i="19"/>
  <c r="Y143" i="19"/>
  <c r="Y103" i="19"/>
  <c r="Y63" i="19"/>
  <c r="Y159" i="19"/>
  <c r="Y111" i="19"/>
  <c r="Y95" i="19"/>
  <c r="Y55" i="19"/>
  <c r="Y15" i="19"/>
  <c r="Y79" i="19"/>
  <c r="Y119" i="19"/>
  <c r="Y71" i="19"/>
  <c r="Y39" i="19"/>
  <c r="Y23" i="19"/>
  <c r="Y31" i="19"/>
  <c r="Y151" i="19"/>
  <c r="X6" i="19"/>
  <c r="X9" i="19" s="1"/>
  <c r="W3" i="24" s="1"/>
  <c r="W26" i="24" s="1"/>
  <c r="AD29" i="14"/>
  <c r="P22" i="19"/>
  <c r="P14" i="19"/>
  <c r="X28" i="14"/>
  <c r="U42" i="13"/>
  <c r="T49" i="11"/>
  <c r="D16" i="13"/>
  <c r="Q17" i="22" l="1"/>
  <c r="R38" i="22"/>
  <c r="R34" i="22"/>
  <c r="Y158" i="19"/>
  <c r="W22" i="24"/>
  <c r="W45" i="24" s="1"/>
  <c r="Y38" i="19"/>
  <c r="Y41" i="19" s="1"/>
  <c r="W7" i="24"/>
  <c r="W30" i="24" s="1"/>
  <c r="Y54" i="19"/>
  <c r="W9" i="24"/>
  <c r="W32" i="24" s="1"/>
  <c r="Y62" i="19"/>
  <c r="W10" i="24"/>
  <c r="W33" i="24" s="1"/>
  <c r="Z142" i="21"/>
  <c r="Y161" i="19"/>
  <c r="Z140" i="21"/>
  <c r="Y86" i="19"/>
  <c r="Y89" i="19" s="1"/>
  <c r="W13" i="24"/>
  <c r="W36" i="24" s="1"/>
  <c r="Y118" i="19"/>
  <c r="W17" i="24"/>
  <c r="W40" i="24" s="1"/>
  <c r="Y126" i="19"/>
  <c r="Y129" i="19" s="1"/>
  <c r="W18" i="24"/>
  <c r="W41" i="24" s="1"/>
  <c r="Y33" i="19"/>
  <c r="Y121" i="19"/>
  <c r="Z136" i="21"/>
  <c r="X24" i="23"/>
  <c r="Y30" i="19"/>
  <c r="W6" i="24"/>
  <c r="W29" i="24" s="1"/>
  <c r="Y94" i="19"/>
  <c r="Y97" i="19" s="1"/>
  <c r="W14" i="24"/>
  <c r="W37" i="24" s="1"/>
  <c r="Y137" i="19"/>
  <c r="Y150" i="19"/>
  <c r="Y153" i="19" s="1"/>
  <c r="W21" i="24"/>
  <c r="W44" i="24" s="1"/>
  <c r="Y134" i="19"/>
  <c r="W19" i="24"/>
  <c r="W42" i="24" s="1"/>
  <c r="Y70" i="19"/>
  <c r="Y73" i="19" s="1"/>
  <c r="W11" i="24"/>
  <c r="W34" i="24" s="1"/>
  <c r="Y78" i="19"/>
  <c r="Y81" i="19" s="1"/>
  <c r="W12" i="24"/>
  <c r="W35" i="24" s="1"/>
  <c r="Y57" i="19"/>
  <c r="Y65" i="19"/>
  <c r="Z130" i="21"/>
  <c r="Z128" i="21"/>
  <c r="Y142" i="19"/>
  <c r="Y145" i="19" s="1"/>
  <c r="W20" i="24"/>
  <c r="W43" i="24" s="1"/>
  <c r="Y102" i="19"/>
  <c r="Y105" i="19" s="1"/>
  <c r="W15" i="24"/>
  <c r="W38" i="24" s="1"/>
  <c r="Y110" i="19"/>
  <c r="Y113" i="19" s="1"/>
  <c r="W16" i="24"/>
  <c r="W39" i="24" s="1"/>
  <c r="Y46" i="19"/>
  <c r="Y49" i="19" s="1"/>
  <c r="W8" i="24"/>
  <c r="W31" i="24" s="1"/>
  <c r="AC31" i="21"/>
  <c r="AB53" i="21"/>
  <c r="AA82" i="21"/>
  <c r="AA83" i="21"/>
  <c r="AC44" i="21"/>
  <c r="AB66" i="21"/>
  <c r="AC27" i="21"/>
  <c r="AB49" i="21"/>
  <c r="AC37" i="21"/>
  <c r="AB59" i="21"/>
  <c r="Z141" i="21"/>
  <c r="Z95" i="21"/>
  <c r="Z8" i="22" s="1"/>
  <c r="Z7" i="22" s="1"/>
  <c r="Z3" i="22" s="1"/>
  <c r="Z14" i="22" s="1"/>
  <c r="AC41" i="21"/>
  <c r="AB63" i="21"/>
  <c r="AA93" i="21"/>
  <c r="AA143" i="21" s="1"/>
  <c r="Z132" i="21"/>
  <c r="AA75" i="21"/>
  <c r="AA125" i="21" s="1"/>
  <c r="AA79" i="21"/>
  <c r="Z138" i="21"/>
  <c r="AC39" i="21"/>
  <c r="AB61" i="21"/>
  <c r="AA90" i="21"/>
  <c r="AA78" i="21"/>
  <c r="Z124" i="21"/>
  <c r="AC35" i="21"/>
  <c r="AB57" i="21"/>
  <c r="Z127" i="21"/>
  <c r="AC34" i="21"/>
  <c r="AB56" i="21"/>
  <c r="AC30" i="21"/>
  <c r="AB52" i="21"/>
  <c r="Z129" i="21"/>
  <c r="AA76" i="21"/>
  <c r="AC36" i="21"/>
  <c r="AB58" i="21"/>
  <c r="AA91" i="21"/>
  <c r="AA141" i="21" s="1"/>
  <c r="AA92" i="21"/>
  <c r="AA84" i="21"/>
  <c r="X25" i="22"/>
  <c r="X26" i="22" s="1"/>
  <c r="AA135" i="21"/>
  <c r="AA85" i="21"/>
  <c r="AC40" i="21"/>
  <c r="AB62" i="21"/>
  <c r="AC43" i="21"/>
  <c r="AB65" i="21"/>
  <c r="AA81" i="21"/>
  <c r="AA77" i="21"/>
  <c r="AC29" i="21"/>
  <c r="AB51" i="21"/>
  <c r="AC45" i="21"/>
  <c r="AB67" i="21"/>
  <c r="AC38" i="21"/>
  <c r="AB60" i="21"/>
  <c r="AA87" i="21"/>
  <c r="Z126" i="21"/>
  <c r="U58" i="11"/>
  <c r="U5" i="11"/>
  <c r="AA89" i="21"/>
  <c r="AA80" i="21"/>
  <c r="AA74" i="21"/>
  <c r="AA124" i="21" s="1"/>
  <c r="AA70" i="21"/>
  <c r="Z8" i="12" s="1"/>
  <c r="Z139" i="21"/>
  <c r="AC42" i="21"/>
  <c r="AB64" i="21"/>
  <c r="AC33" i="21"/>
  <c r="AB55" i="21"/>
  <c r="AA130" i="21"/>
  <c r="Y62" i="11"/>
  <c r="AA88" i="21"/>
  <c r="AC46" i="21"/>
  <c r="AB68" i="21"/>
  <c r="W26" i="23"/>
  <c r="AC28" i="21"/>
  <c r="AB50" i="21"/>
  <c r="AC32" i="21"/>
  <c r="AB54" i="21"/>
  <c r="AA86" i="21"/>
  <c r="Y126" i="21"/>
  <c r="Y145" i="21" s="1"/>
  <c r="Y10" i="23" s="1"/>
  <c r="Y9" i="23" s="1"/>
  <c r="Y6" i="19"/>
  <c r="Y9" i="19" s="1"/>
  <c r="X3" i="24" s="1"/>
  <c r="X26" i="24" s="1"/>
  <c r="Z30" i="14"/>
  <c r="Z119" i="19"/>
  <c r="Z71" i="19"/>
  <c r="Z39" i="19"/>
  <c r="Z7" i="19"/>
  <c r="Z111" i="19"/>
  <c r="Z151" i="19"/>
  <c r="Z95" i="19"/>
  <c r="Z55" i="19"/>
  <c r="Z79" i="19"/>
  <c r="Z143" i="19"/>
  <c r="Z159" i="19"/>
  <c r="Z103" i="19"/>
  <c r="Z63" i="19"/>
  <c r="Z31" i="19"/>
  <c r="Z127" i="19"/>
  <c r="Z23" i="19"/>
  <c r="Z135" i="19"/>
  <c r="Z87" i="19"/>
  <c r="Z47" i="19"/>
  <c r="Z15" i="19"/>
  <c r="AE29" i="14"/>
  <c r="P25" i="19"/>
  <c r="O5" i="24" s="1"/>
  <c r="O28" i="24" s="1"/>
  <c r="P17" i="19"/>
  <c r="O4" i="24" s="1"/>
  <c r="O27" i="24" s="1"/>
  <c r="O47" i="24" s="1"/>
  <c r="N9" i="12" s="1"/>
  <c r="O7" i="12" s="1"/>
  <c r="Y28" i="14"/>
  <c r="V42" i="13"/>
  <c r="U49" i="11"/>
  <c r="E16" i="13"/>
  <c r="Q67" i="11" l="1"/>
  <c r="Q15" i="11"/>
  <c r="R15" i="22"/>
  <c r="R16" i="22" s="1"/>
  <c r="S20" i="22" s="1"/>
  <c r="X27" i="22"/>
  <c r="Z94" i="19"/>
  <c r="X14" i="24"/>
  <c r="X37" i="24" s="1"/>
  <c r="Z86" i="19"/>
  <c r="X13" i="24"/>
  <c r="X36" i="24" s="1"/>
  <c r="Z110" i="19"/>
  <c r="X16" i="24"/>
  <c r="X39" i="24" s="1"/>
  <c r="Z150" i="19"/>
  <c r="Z153" i="19" s="1"/>
  <c r="X21" i="24"/>
  <c r="X44" i="24" s="1"/>
  <c r="Z126" i="19"/>
  <c r="X18" i="24"/>
  <c r="X41" i="24" s="1"/>
  <c r="Z142" i="19"/>
  <c r="Z145" i="19" s="1"/>
  <c r="X20" i="24"/>
  <c r="X43" i="24" s="1"/>
  <c r="Z70" i="19"/>
  <c r="X11" i="24"/>
  <c r="X34" i="24" s="1"/>
  <c r="Z38" i="19"/>
  <c r="Z41" i="19" s="1"/>
  <c r="X7" i="24"/>
  <c r="X30" i="24" s="1"/>
  <c r="Z46" i="19"/>
  <c r="X8" i="24"/>
  <c r="X31" i="24" s="1"/>
  <c r="Z102" i="19"/>
  <c r="X15" i="24"/>
  <c r="X38" i="24" s="1"/>
  <c r="Z78" i="19"/>
  <c r="X12" i="24"/>
  <c r="X35" i="24" s="1"/>
  <c r="Z57" i="19"/>
  <c r="Z62" i="19"/>
  <c r="Z65" i="19" s="1"/>
  <c r="X10" i="24"/>
  <c r="X33" i="24" s="1"/>
  <c r="Z118" i="19"/>
  <c r="X17" i="24"/>
  <c r="X40" i="24" s="1"/>
  <c r="Z129" i="19"/>
  <c r="Z97" i="19"/>
  <c r="Z54" i="19"/>
  <c r="X9" i="24"/>
  <c r="X32" i="24" s="1"/>
  <c r="Z134" i="19"/>
  <c r="Z137" i="19" s="1"/>
  <c r="X19" i="24"/>
  <c r="X42" i="24" s="1"/>
  <c r="Z30" i="19"/>
  <c r="X6" i="24"/>
  <c r="X29" i="24" s="1"/>
  <c r="Z33" i="19"/>
  <c r="Z73" i="19"/>
  <c r="Z24" i="22"/>
  <c r="Z25" i="22" s="1"/>
  <c r="Z26" i="22" s="1"/>
  <c r="AB30" i="22" s="1"/>
  <c r="Z158" i="19"/>
  <c r="X22" i="24"/>
  <c r="X45" i="24" s="1"/>
  <c r="Z105" i="19"/>
  <c r="Z49" i="19"/>
  <c r="Z161" i="19"/>
  <c r="AA142" i="21"/>
  <c r="Z89" i="19"/>
  <c r="Z81" i="19"/>
  <c r="Z113" i="19"/>
  <c r="Z121" i="19"/>
  <c r="AA139" i="21"/>
  <c r="AA137" i="21"/>
  <c r="AA132" i="21"/>
  <c r="AB79" i="21"/>
  <c r="AD33" i="21"/>
  <c r="AC55" i="21"/>
  <c r="AD29" i="21"/>
  <c r="AC51" i="21"/>
  <c r="AD36" i="21"/>
  <c r="AC58" i="21"/>
  <c r="AB81" i="21"/>
  <c r="AB93" i="21"/>
  <c r="AB89" i="21"/>
  <c r="AD38" i="21"/>
  <c r="AC60" i="21"/>
  <c r="AD43" i="21"/>
  <c r="AC65" i="21"/>
  <c r="AD37" i="21"/>
  <c r="AC59" i="21"/>
  <c r="Y24" i="23"/>
  <c r="Y23" i="23"/>
  <c r="AA136" i="21"/>
  <c r="V58" i="11"/>
  <c r="V5" i="11"/>
  <c r="X26" i="23"/>
  <c r="AB75" i="21"/>
  <c r="AB125" i="21" s="1"/>
  <c r="AA131" i="21"/>
  <c r="AD46" i="21"/>
  <c r="AC68" i="21"/>
  <c r="AA138" i="21"/>
  <c r="AD42" i="21"/>
  <c r="AC64" i="21"/>
  <c r="AB135" i="21"/>
  <c r="AB85" i="21"/>
  <c r="AA127" i="21"/>
  <c r="AB90" i="21"/>
  <c r="AA133" i="21"/>
  <c r="AA126" i="21"/>
  <c r="AD30" i="21"/>
  <c r="AC52" i="21"/>
  <c r="AA128" i="21"/>
  <c r="AA140" i="21"/>
  <c r="AA129" i="21"/>
  <c r="AB84" i="21"/>
  <c r="AB78" i="21"/>
  <c r="AB128" i="21" s="1"/>
  <c r="AD45" i="21"/>
  <c r="AC67" i="21"/>
  <c r="AB87" i="21"/>
  <c r="AB82" i="21"/>
  <c r="AB86" i="21"/>
  <c r="AB136" i="21" s="1"/>
  <c r="AD41" i="21"/>
  <c r="AC63" i="21"/>
  <c r="AD44" i="21"/>
  <c r="AC66" i="21"/>
  <c r="Z133" i="21"/>
  <c r="Z145" i="21" s="1"/>
  <c r="Z10" i="23" s="1"/>
  <c r="Z9" i="23" s="1"/>
  <c r="AD28" i="21"/>
  <c r="AC50" i="21"/>
  <c r="AA134" i="21"/>
  <c r="AB77" i="21"/>
  <c r="AD27" i="21"/>
  <c r="AC49" i="21"/>
  <c r="AD31" i="21"/>
  <c r="AC53" i="21"/>
  <c r="AD32" i="21"/>
  <c r="AC54" i="21"/>
  <c r="AB80" i="21"/>
  <c r="AA95" i="21"/>
  <c r="AA8" i="22" s="1"/>
  <c r="AA7" i="22" s="1"/>
  <c r="AA3" i="22" s="1"/>
  <c r="AA14" i="22" s="1"/>
  <c r="AB92" i="21"/>
  <c r="AB76" i="21"/>
  <c r="AD40" i="21"/>
  <c r="AC62" i="21"/>
  <c r="Y25" i="22"/>
  <c r="Y26" i="22" s="1"/>
  <c r="AB134" i="21"/>
  <c r="AB83" i="21"/>
  <c r="AD34" i="21"/>
  <c r="AC56" i="21"/>
  <c r="AD35" i="21"/>
  <c r="AC57" i="21"/>
  <c r="AB140" i="21"/>
  <c r="AD39" i="21"/>
  <c r="AC61" i="21"/>
  <c r="AB88" i="21"/>
  <c r="AB74" i="21"/>
  <c r="AB124" i="21" s="1"/>
  <c r="AB70" i="21"/>
  <c r="AA8" i="12" s="1"/>
  <c r="AB91" i="21"/>
  <c r="AA30" i="14"/>
  <c r="AA135" i="19"/>
  <c r="AA87" i="19"/>
  <c r="AA47" i="19"/>
  <c r="AA15" i="19"/>
  <c r="AA143" i="19"/>
  <c r="AA159" i="19"/>
  <c r="AA103" i="19"/>
  <c r="AA63" i="19"/>
  <c r="AA31" i="19"/>
  <c r="AA79" i="19"/>
  <c r="AA119" i="19"/>
  <c r="AA71" i="19"/>
  <c r="AA39" i="19"/>
  <c r="AA127" i="19"/>
  <c r="AA7" i="19"/>
  <c r="AA151" i="19"/>
  <c r="AA95" i="19"/>
  <c r="AA55" i="19"/>
  <c r="AA23" i="19"/>
  <c r="AA111" i="19"/>
  <c r="Z6" i="19"/>
  <c r="Z9" i="19" s="1"/>
  <c r="Y3" i="24" s="1"/>
  <c r="Y26" i="24" s="1"/>
  <c r="AF29" i="14"/>
  <c r="Q22" i="19"/>
  <c r="Q14" i="19"/>
  <c r="Z28" i="14"/>
  <c r="W42" i="13"/>
  <c r="V49" i="11"/>
  <c r="F16" i="13"/>
  <c r="S38" i="22" l="1"/>
  <c r="S34" i="22"/>
  <c r="R17" i="22"/>
  <c r="Y27" i="22"/>
  <c r="Z27" i="22" s="1"/>
  <c r="AA25" i="22" s="1"/>
  <c r="AA26" i="22" s="1"/>
  <c r="AA62" i="19"/>
  <c r="Y10" i="24"/>
  <c r="Y33" i="24" s="1"/>
  <c r="AA150" i="19"/>
  <c r="AA153" i="19" s="1"/>
  <c r="Y21" i="24"/>
  <c r="Y44" i="24" s="1"/>
  <c r="AA134" i="19"/>
  <c r="Y19" i="24"/>
  <c r="Y42" i="24" s="1"/>
  <c r="AA38" i="19"/>
  <c r="Y7" i="24"/>
  <c r="Y30" i="24" s="1"/>
  <c r="AA142" i="19"/>
  <c r="Y20" i="24"/>
  <c r="Y43" i="24" s="1"/>
  <c r="AA41" i="19"/>
  <c r="AA145" i="19"/>
  <c r="AA86" i="19"/>
  <c r="Y13" i="24"/>
  <c r="Y36" i="24" s="1"/>
  <c r="AA126" i="19"/>
  <c r="AA129" i="19" s="1"/>
  <c r="Y18" i="24"/>
  <c r="Y41" i="24" s="1"/>
  <c r="AA73" i="19"/>
  <c r="AB139" i="21"/>
  <c r="AA70" i="19"/>
  <c r="Y11" i="24"/>
  <c r="Y34" i="24" s="1"/>
  <c r="AA121" i="19"/>
  <c r="AB137" i="21"/>
  <c r="Y26" i="23"/>
  <c r="X5" i="11" s="1"/>
  <c r="AA137" i="19"/>
  <c r="AA110" i="19"/>
  <c r="AA113" i="19" s="1"/>
  <c r="Y16" i="24"/>
  <c r="Y39" i="24" s="1"/>
  <c r="AA46" i="19"/>
  <c r="AA49" i="19" s="1"/>
  <c r="Y8" i="24"/>
  <c r="Y31" i="24" s="1"/>
  <c r="AA30" i="19"/>
  <c r="AA33" i="19" s="1"/>
  <c r="Y6" i="24"/>
  <c r="Y29" i="24" s="1"/>
  <c r="AA65" i="19"/>
  <c r="AB132" i="21"/>
  <c r="AB129" i="21"/>
  <c r="AA78" i="19"/>
  <c r="Y12" i="24"/>
  <c r="Y35" i="24" s="1"/>
  <c r="AA102" i="19"/>
  <c r="AA105" i="19" s="1"/>
  <c r="Y15" i="24"/>
  <c r="Y38" i="24" s="1"/>
  <c r="AA54" i="19"/>
  <c r="Y9" i="24"/>
  <c r="Y32" i="24" s="1"/>
  <c r="AA57" i="19"/>
  <c r="AA81" i="19"/>
  <c r="AA89" i="19"/>
  <c r="AB141" i="21"/>
  <c r="AB130" i="21"/>
  <c r="AA145" i="21"/>
  <c r="AA10" i="23" s="1"/>
  <c r="AA9" i="23" s="1"/>
  <c r="AA23" i="23" s="1"/>
  <c r="AB131" i="21"/>
  <c r="AA118" i="19"/>
  <c r="Y17" i="24"/>
  <c r="Y40" i="24" s="1"/>
  <c r="AA158" i="19"/>
  <c r="AA161" i="19" s="1"/>
  <c r="Y22" i="24"/>
  <c r="Y45" i="24" s="1"/>
  <c r="AA94" i="19"/>
  <c r="AA97" i="19" s="1"/>
  <c r="Y14" i="24"/>
  <c r="Y37" i="24" s="1"/>
  <c r="Z23" i="23"/>
  <c r="Z24" i="23"/>
  <c r="AE40" i="21"/>
  <c r="AD62" i="21"/>
  <c r="AE32" i="21"/>
  <c r="AD54" i="21"/>
  <c r="AE27" i="21"/>
  <c r="AD49" i="21"/>
  <c r="AE42" i="21"/>
  <c r="AD64" i="21"/>
  <c r="AC90" i="21"/>
  <c r="AE29" i="21"/>
  <c r="AD51" i="21"/>
  <c r="AC86" i="21"/>
  <c r="AB127" i="21"/>
  <c r="AC78" i="21"/>
  <c r="AC91" i="21"/>
  <c r="AC84" i="21"/>
  <c r="AE36" i="21"/>
  <c r="AD58" i="21"/>
  <c r="AB133" i="21"/>
  <c r="AB95" i="21"/>
  <c r="AB8" i="22" s="1"/>
  <c r="AE39" i="21"/>
  <c r="AD61" i="21"/>
  <c r="AE35" i="21"/>
  <c r="AD57" i="21"/>
  <c r="AB142" i="21"/>
  <c r="AE31" i="21"/>
  <c r="AD53" i="21"/>
  <c r="AE28" i="21"/>
  <c r="AD50" i="21"/>
  <c r="AE44" i="21"/>
  <c r="AD66" i="21"/>
  <c r="AE30" i="21"/>
  <c r="AD52" i="21"/>
  <c r="AC140" i="21"/>
  <c r="W58" i="11"/>
  <c r="W5" i="11"/>
  <c r="AE37" i="21"/>
  <c r="AD59" i="21"/>
  <c r="AC85" i="21"/>
  <c r="AB143" i="21"/>
  <c r="AC83" i="21"/>
  <c r="AE33" i="21"/>
  <c r="AD55" i="21"/>
  <c r="AC81" i="21"/>
  <c r="AC88" i="21"/>
  <c r="AC138" i="21" s="1"/>
  <c r="AC92" i="21"/>
  <c r="AE46" i="21"/>
  <c r="AD68" i="21"/>
  <c r="AC82" i="21"/>
  <c r="AB138" i="21"/>
  <c r="AC74" i="21"/>
  <c r="AC124" i="21" s="1"/>
  <c r="AC70" i="21"/>
  <c r="AB8" i="12" s="1"/>
  <c r="AC75" i="21"/>
  <c r="AC125" i="21" s="1"/>
  <c r="AC77" i="21"/>
  <c r="AE38" i="21"/>
  <c r="AD60" i="21"/>
  <c r="AC80" i="21"/>
  <c r="AC130" i="21" s="1"/>
  <c r="AE34" i="21"/>
  <c r="AD56" i="21"/>
  <c r="AC87" i="21"/>
  <c r="AC79" i="21"/>
  <c r="AE41" i="21"/>
  <c r="AD63" i="21"/>
  <c r="AE45" i="21"/>
  <c r="AD67" i="21"/>
  <c r="AC139" i="21"/>
  <c r="AC89" i="21"/>
  <c r="AC93" i="21"/>
  <c r="AE43" i="21"/>
  <c r="AD65" i="21"/>
  <c r="AC76" i="21"/>
  <c r="Z62" i="11"/>
  <c r="AA6" i="19"/>
  <c r="AA9" i="19" s="1"/>
  <c r="Z3" i="24" s="1"/>
  <c r="Z26" i="24" s="1"/>
  <c r="AB30" i="14"/>
  <c r="AB111" i="19"/>
  <c r="AB135" i="19"/>
  <c r="AB55" i="19"/>
  <c r="AB127" i="19"/>
  <c r="AB103" i="19"/>
  <c r="AB159" i="19"/>
  <c r="AB119" i="19"/>
  <c r="AB47" i="19"/>
  <c r="AB79" i="19"/>
  <c r="AB95" i="19"/>
  <c r="AB151" i="19"/>
  <c r="AB71" i="19"/>
  <c r="AB39" i="19"/>
  <c r="AB31" i="19"/>
  <c r="AB23" i="19"/>
  <c r="AB143" i="19"/>
  <c r="AB7" i="19"/>
  <c r="AB63" i="19"/>
  <c r="AB87" i="19"/>
  <c r="AB15" i="19"/>
  <c r="AG29" i="14"/>
  <c r="Q25" i="19"/>
  <c r="P5" i="24" s="1"/>
  <c r="P28" i="24" s="1"/>
  <c r="Q17" i="19"/>
  <c r="P4" i="24" s="1"/>
  <c r="P27" i="24" s="1"/>
  <c r="AA28" i="14"/>
  <c r="X42" i="13"/>
  <c r="W49" i="11"/>
  <c r="G16" i="13"/>
  <c r="S15" i="22" l="1"/>
  <c r="S16" i="22" s="1"/>
  <c r="T20" i="22" s="1"/>
  <c r="R67" i="11"/>
  <c r="R15" i="11"/>
  <c r="AB158" i="19"/>
  <c r="AB161" i="19" s="1"/>
  <c r="Z22" i="24"/>
  <c r="Z45" i="24" s="1"/>
  <c r="AB126" i="19"/>
  <c r="Z18" i="24"/>
  <c r="Z41" i="24" s="1"/>
  <c r="AB150" i="19"/>
  <c r="Z21" i="24"/>
  <c r="Z44" i="24" s="1"/>
  <c r="AB30" i="19"/>
  <c r="AB33" i="19" s="1"/>
  <c r="Z6" i="24"/>
  <c r="Z29" i="24" s="1"/>
  <c r="AB110" i="19"/>
  <c r="Z16" i="24"/>
  <c r="Z39" i="24" s="1"/>
  <c r="AB46" i="19"/>
  <c r="Z8" i="24"/>
  <c r="Z31" i="24" s="1"/>
  <c r="AB94" i="19"/>
  <c r="Z14" i="24"/>
  <c r="Z37" i="24" s="1"/>
  <c r="AB102" i="19"/>
  <c r="AB105" i="19" s="1"/>
  <c r="Z15" i="24"/>
  <c r="Z38" i="24" s="1"/>
  <c r="AB86" i="19"/>
  <c r="Z13" i="24"/>
  <c r="Z36" i="24" s="1"/>
  <c r="AB54" i="19"/>
  <c r="Z9" i="24"/>
  <c r="Z32" i="24" s="1"/>
  <c r="AB118" i="19"/>
  <c r="AB121" i="19" s="1"/>
  <c r="Z17" i="24"/>
  <c r="Z40" i="24" s="1"/>
  <c r="AB38" i="19"/>
  <c r="AB41" i="19" s="1"/>
  <c r="Z7" i="24"/>
  <c r="Z30" i="24" s="1"/>
  <c r="AB145" i="19"/>
  <c r="AB49" i="19"/>
  <c r="X58" i="11"/>
  <c r="AB134" i="19"/>
  <c r="Z19" i="24"/>
  <c r="Z42" i="24" s="1"/>
  <c r="AB70" i="19"/>
  <c r="AB73" i="19" s="1"/>
  <c r="Z11" i="24"/>
  <c r="Z34" i="24" s="1"/>
  <c r="P47" i="24"/>
  <c r="O9" i="12" s="1"/>
  <c r="P7" i="12" s="1"/>
  <c r="AB89" i="19"/>
  <c r="AB153" i="19"/>
  <c r="AB57" i="19"/>
  <c r="AC143" i="21"/>
  <c r="AC127" i="21"/>
  <c r="AA24" i="23"/>
  <c r="AB78" i="19"/>
  <c r="Z12" i="24"/>
  <c r="Z35" i="24" s="1"/>
  <c r="AB81" i="19"/>
  <c r="AB113" i="19"/>
  <c r="AC136" i="21"/>
  <c r="AB129" i="19"/>
  <c r="AC131" i="21"/>
  <c r="AB62" i="19"/>
  <c r="Z10" i="24"/>
  <c r="Z33" i="24" s="1"/>
  <c r="AB65" i="19"/>
  <c r="AB97" i="19"/>
  <c r="AB137" i="19"/>
  <c r="AC129" i="21"/>
  <c r="AB142" i="19"/>
  <c r="Z20" i="24"/>
  <c r="Z43" i="24" s="1"/>
  <c r="AD82" i="21"/>
  <c r="AD132" i="21" s="1"/>
  <c r="AD90" i="21"/>
  <c r="AD138" i="21"/>
  <c r="AD88" i="21"/>
  <c r="AF38" i="21"/>
  <c r="AE60" i="21"/>
  <c r="AC132" i="21"/>
  <c r="AD93" i="21"/>
  <c r="AD80" i="21"/>
  <c r="AC133" i="21"/>
  <c r="AF37" i="21"/>
  <c r="AE59" i="21"/>
  <c r="AD127" i="21"/>
  <c r="AD77" i="21"/>
  <c r="AF28" i="21"/>
  <c r="AE50" i="21"/>
  <c r="AF39" i="21"/>
  <c r="AE61" i="21"/>
  <c r="AF34" i="21"/>
  <c r="AE56" i="21"/>
  <c r="AC142" i="21"/>
  <c r="AC135" i="21"/>
  <c r="AF44" i="21"/>
  <c r="AE66" i="21"/>
  <c r="AF35" i="21"/>
  <c r="AE57" i="21"/>
  <c r="AB7" i="22"/>
  <c r="AB3" i="22" s="1"/>
  <c r="AB14" i="22" s="1"/>
  <c r="AC134" i="21"/>
  <c r="AF32" i="21"/>
  <c r="AE54" i="21"/>
  <c r="AA27" i="22"/>
  <c r="Z26" i="23"/>
  <c r="AF45" i="21"/>
  <c r="AE67" i="21"/>
  <c r="AD81" i="21"/>
  <c r="AD91" i="21"/>
  <c r="AD74" i="21"/>
  <c r="AD124" i="21" s="1"/>
  <c r="AD70" i="21"/>
  <c r="AC8" i="12" s="1"/>
  <c r="AD79" i="21"/>
  <c r="AD129" i="21" s="1"/>
  <c r="AC95" i="21"/>
  <c r="AC8" i="22" s="1"/>
  <c r="AC7" i="22" s="1"/>
  <c r="AC3" i="22" s="1"/>
  <c r="AC14" i="22" s="1"/>
  <c r="AF31" i="21"/>
  <c r="AE53" i="21"/>
  <c r="AD83" i="21"/>
  <c r="AD133" i="21" s="1"/>
  <c r="AF29" i="21"/>
  <c r="AE51" i="21"/>
  <c r="AD89" i="21"/>
  <c r="AF40" i="21"/>
  <c r="AE62" i="21"/>
  <c r="AC137" i="21"/>
  <c r="AD142" i="21"/>
  <c r="AD92" i="21"/>
  <c r="AC126" i="21"/>
  <c r="AF43" i="21"/>
  <c r="AE65" i="21"/>
  <c r="AF41" i="21"/>
  <c r="AE63" i="21"/>
  <c r="AD85" i="21"/>
  <c r="AF46" i="21"/>
  <c r="AE68" i="21"/>
  <c r="AF33" i="21"/>
  <c r="AE55" i="21"/>
  <c r="AD84" i="21"/>
  <c r="AF30" i="21"/>
  <c r="AE52" i="21"/>
  <c r="AD75" i="21"/>
  <c r="AD125" i="21" s="1"/>
  <c r="AD78" i="21"/>
  <c r="AD128" i="21" s="1"/>
  <c r="AA62" i="11"/>
  <c r="AB126" i="21"/>
  <c r="AB145" i="21" s="1"/>
  <c r="AB10" i="23" s="1"/>
  <c r="AB9" i="23" s="1"/>
  <c r="AD86" i="21"/>
  <c r="AD136" i="21" s="1"/>
  <c r="AF36" i="21"/>
  <c r="AE58" i="21"/>
  <c r="AB62" i="11"/>
  <c r="AC141" i="21"/>
  <c r="AD76" i="21"/>
  <c r="AF42" i="21"/>
  <c r="AE64" i="21"/>
  <c r="AF27" i="21"/>
  <c r="AE49" i="21"/>
  <c r="AD87" i="21"/>
  <c r="AD137" i="21" s="1"/>
  <c r="AB6" i="19"/>
  <c r="AB9" i="19" s="1"/>
  <c r="AA3" i="24" s="1"/>
  <c r="AA26" i="24" s="1"/>
  <c r="AC30" i="14"/>
  <c r="AC143" i="19"/>
  <c r="AC135" i="19"/>
  <c r="AC87" i="19"/>
  <c r="AC47" i="19"/>
  <c r="AC103" i="19"/>
  <c r="AC127" i="19"/>
  <c r="AC159" i="19"/>
  <c r="AC23" i="19"/>
  <c r="AC63" i="19"/>
  <c r="AC31" i="19"/>
  <c r="AC79" i="19"/>
  <c r="AC151" i="19"/>
  <c r="AC119" i="19"/>
  <c r="AC55" i="19"/>
  <c r="AC15" i="19"/>
  <c r="AC111" i="19"/>
  <c r="AC95" i="19"/>
  <c r="AC71" i="19"/>
  <c r="AC39" i="19"/>
  <c r="AC7" i="19"/>
  <c r="AH29" i="14"/>
  <c r="R22" i="19"/>
  <c r="R14" i="19"/>
  <c r="AB28" i="14"/>
  <c r="Y42" i="13"/>
  <c r="X49" i="11"/>
  <c r="H16" i="13"/>
  <c r="T38" i="22" l="1"/>
  <c r="T34" i="22"/>
  <c r="S17" i="22"/>
  <c r="AA26" i="23"/>
  <c r="Z58" i="11" s="1"/>
  <c r="AC30" i="19"/>
  <c r="AA6" i="24"/>
  <c r="AA29" i="24" s="1"/>
  <c r="AC70" i="19"/>
  <c r="AA11" i="24"/>
  <c r="AA34" i="24" s="1"/>
  <c r="AC38" i="19"/>
  <c r="AA7" i="24"/>
  <c r="AA30" i="24" s="1"/>
  <c r="AC102" i="19"/>
  <c r="AC105" i="19" s="1"/>
  <c r="AA15" i="24"/>
  <c r="AA38" i="24" s="1"/>
  <c r="AC118" i="19"/>
  <c r="AC121" i="19" s="1"/>
  <c r="AA17" i="24"/>
  <c r="AA40" i="24" s="1"/>
  <c r="AC41" i="19"/>
  <c r="AC62" i="19"/>
  <c r="AC65" i="19" s="1"/>
  <c r="AA10" i="24"/>
  <c r="AA33" i="24" s="1"/>
  <c r="AC126" i="19"/>
  <c r="AA18" i="24"/>
  <c r="AA41" i="24" s="1"/>
  <c r="AC78" i="19"/>
  <c r="AC81" i="19" s="1"/>
  <c r="AA12" i="24"/>
  <c r="AA35" i="24" s="1"/>
  <c r="AC150" i="19"/>
  <c r="AA21" i="24"/>
  <c r="AA44" i="24" s="1"/>
  <c r="AC46" i="19"/>
  <c r="AC49" i="19" s="1"/>
  <c r="AA8" i="24"/>
  <c r="AA31" i="24" s="1"/>
  <c r="AC129" i="19"/>
  <c r="AC97" i="19"/>
  <c r="AC145" i="19"/>
  <c r="AD140" i="21"/>
  <c r="AD139" i="21"/>
  <c r="AD134" i="21"/>
  <c r="AC94" i="19"/>
  <c r="AA14" i="24"/>
  <c r="AA37" i="24" s="1"/>
  <c r="AC54" i="19"/>
  <c r="AC57" i="19" s="1"/>
  <c r="AA9" i="24"/>
  <c r="AA32" i="24" s="1"/>
  <c r="AC73" i="19"/>
  <c r="AC33" i="19"/>
  <c r="AC137" i="19"/>
  <c r="AC134" i="19"/>
  <c r="AA19" i="24"/>
  <c r="AA42" i="24" s="1"/>
  <c r="AC86" i="19"/>
  <c r="AC89" i="19" s="1"/>
  <c r="AA13" i="24"/>
  <c r="AA36" i="24" s="1"/>
  <c r="AC142" i="19"/>
  <c r="AA20" i="24"/>
  <c r="AA43" i="24" s="1"/>
  <c r="AC113" i="19"/>
  <c r="AC153" i="19"/>
  <c r="AD135" i="21"/>
  <c r="AC110" i="19"/>
  <c r="AA16" i="24"/>
  <c r="AA39" i="24" s="1"/>
  <c r="AC158" i="19"/>
  <c r="AC161" i="19" s="1"/>
  <c r="AA22" i="24"/>
  <c r="AA45" i="24" s="1"/>
  <c r="AD126" i="21"/>
  <c r="AE77" i="21"/>
  <c r="AG33" i="21"/>
  <c r="AF55" i="21"/>
  <c r="AE138" i="21"/>
  <c r="AE88" i="21"/>
  <c r="AE79" i="21"/>
  <c r="AE86" i="21"/>
  <c r="AE135" i="21"/>
  <c r="AE85" i="21"/>
  <c r="AG27" i="21"/>
  <c r="AF49" i="21"/>
  <c r="AG36" i="21"/>
  <c r="AF58" i="21"/>
  <c r="AD131" i="21"/>
  <c r="AC24" i="22"/>
  <c r="AC25" i="22" s="1"/>
  <c r="AC26" i="22" s="1"/>
  <c r="AE30" i="22" s="1"/>
  <c r="AE91" i="21"/>
  <c r="AE141" i="21" s="1"/>
  <c r="AG28" i="21"/>
  <c r="AF50" i="21"/>
  <c r="AE84" i="21"/>
  <c r="AD143" i="21"/>
  <c r="AE74" i="21"/>
  <c r="AE124" i="21" s="1"/>
  <c r="AE70" i="21"/>
  <c r="AD8" i="12" s="1"/>
  <c r="AE89" i="21"/>
  <c r="AG30" i="21"/>
  <c r="AF52" i="21"/>
  <c r="AE80" i="21"/>
  <c r="AG41" i="21"/>
  <c r="AF63" i="21"/>
  <c r="AG40" i="21"/>
  <c r="AF62" i="21"/>
  <c r="AE126" i="21"/>
  <c r="AE76" i="21"/>
  <c r="AD95" i="21"/>
  <c r="AD8" i="22" s="1"/>
  <c r="AD7" i="22" s="1"/>
  <c r="AD3" i="22" s="1"/>
  <c r="AD14" i="22" s="1"/>
  <c r="AD141" i="21"/>
  <c r="Y58" i="11"/>
  <c r="Y5" i="11"/>
  <c r="AG32" i="21"/>
  <c r="AF54" i="21"/>
  <c r="AE82" i="21"/>
  <c r="AE81" i="21"/>
  <c r="AG39" i="21"/>
  <c r="AF61" i="21"/>
  <c r="AG38" i="21"/>
  <c r="AF60" i="21"/>
  <c r="AG42" i="21"/>
  <c r="AF64" i="21"/>
  <c r="AE87" i="21"/>
  <c r="AG29" i="21"/>
  <c r="AF51" i="21"/>
  <c r="AG35" i="21"/>
  <c r="AF57" i="21"/>
  <c r="AG34" i="21"/>
  <c r="AF56" i="21"/>
  <c r="AB24" i="23"/>
  <c r="AB23" i="23"/>
  <c r="AE93" i="21"/>
  <c r="AG43" i="21"/>
  <c r="AF65" i="21"/>
  <c r="AE128" i="21"/>
  <c r="AE78" i="21"/>
  <c r="AG45" i="21"/>
  <c r="AF67" i="21"/>
  <c r="AE83" i="21"/>
  <c r="AG46" i="21"/>
  <c r="AF68" i="21"/>
  <c r="AE90" i="21"/>
  <c r="AG31" i="21"/>
  <c r="AF53" i="21"/>
  <c r="AE92" i="21"/>
  <c r="AB25" i="22"/>
  <c r="AB26" i="22" s="1"/>
  <c r="AG44" i="21"/>
  <c r="AF66" i="21"/>
  <c r="AE75" i="21"/>
  <c r="AE125" i="21" s="1"/>
  <c r="AG37" i="21"/>
  <c r="AF59" i="21"/>
  <c r="AD130" i="21"/>
  <c r="AC128" i="21"/>
  <c r="AC145" i="21" s="1"/>
  <c r="AC10" i="23" s="1"/>
  <c r="AC9" i="23" s="1"/>
  <c r="AD30" i="14"/>
  <c r="AD151" i="19"/>
  <c r="AD95" i="19"/>
  <c r="AD55" i="19"/>
  <c r="AD23" i="19"/>
  <c r="AD111" i="19"/>
  <c r="AD39" i="19"/>
  <c r="AD79" i="19"/>
  <c r="AD159" i="19"/>
  <c r="AD103" i="19"/>
  <c r="AD63" i="19"/>
  <c r="AD31" i="19"/>
  <c r="AD127" i="19"/>
  <c r="AD135" i="19"/>
  <c r="AD87" i="19"/>
  <c r="AD47" i="19"/>
  <c r="AD15" i="19"/>
  <c r="AD143" i="19"/>
  <c r="AD119" i="19"/>
  <c r="AD71" i="19"/>
  <c r="AD7" i="19"/>
  <c r="AC6" i="19"/>
  <c r="AC9" i="19" s="1"/>
  <c r="AB3" i="24" s="1"/>
  <c r="AB26" i="24" s="1"/>
  <c r="AI29" i="14"/>
  <c r="R25" i="19"/>
  <c r="Q5" i="24" s="1"/>
  <c r="Q28" i="24" s="1"/>
  <c r="R17" i="19"/>
  <c r="Q4" i="24" s="1"/>
  <c r="Q27" i="24" s="1"/>
  <c r="AC28" i="14"/>
  <c r="Z42" i="13"/>
  <c r="I16" i="13"/>
  <c r="Z5" i="11" l="1"/>
  <c r="S67" i="11"/>
  <c r="S15" i="11"/>
  <c r="T15" i="22"/>
  <c r="T16" i="22" s="1"/>
  <c r="U20" i="22" s="1"/>
  <c r="T17" i="22"/>
  <c r="AD158" i="19"/>
  <c r="AD161" i="19" s="1"/>
  <c r="AB22" i="24"/>
  <c r="AB45" i="24" s="1"/>
  <c r="AD102" i="19"/>
  <c r="AB15" i="24"/>
  <c r="AB38" i="24" s="1"/>
  <c r="AD86" i="19"/>
  <c r="AB13" i="24"/>
  <c r="AB36" i="24" s="1"/>
  <c r="AD46" i="19"/>
  <c r="AD49" i="19" s="1"/>
  <c r="AB8" i="24"/>
  <c r="AB31" i="24" s="1"/>
  <c r="AD78" i="19"/>
  <c r="AB12" i="24"/>
  <c r="AB35" i="24" s="1"/>
  <c r="AD62" i="19"/>
  <c r="AD65" i="19" s="1"/>
  <c r="AB10" i="24"/>
  <c r="AB33" i="24" s="1"/>
  <c r="AD54" i="19"/>
  <c r="AB9" i="24"/>
  <c r="AB32" i="24" s="1"/>
  <c r="AD118" i="19"/>
  <c r="AB17" i="24"/>
  <c r="AB40" i="24" s="1"/>
  <c r="AE127" i="21"/>
  <c r="AD110" i="19"/>
  <c r="AB16" i="24"/>
  <c r="AB39" i="24" s="1"/>
  <c r="AD30" i="19"/>
  <c r="AB6" i="24"/>
  <c r="AB29" i="24" s="1"/>
  <c r="AD142" i="19"/>
  <c r="AB20" i="24"/>
  <c r="AB43" i="24" s="1"/>
  <c r="AD94" i="19"/>
  <c r="AD97" i="19" s="1"/>
  <c r="AB14" i="24"/>
  <c r="AB37" i="24" s="1"/>
  <c r="AD81" i="19"/>
  <c r="AD126" i="19"/>
  <c r="AB18" i="24"/>
  <c r="AB41" i="24" s="1"/>
  <c r="AD121" i="19"/>
  <c r="AD89" i="19"/>
  <c r="AD41" i="19"/>
  <c r="AE136" i="21"/>
  <c r="AD129" i="19"/>
  <c r="AD33" i="19"/>
  <c r="AD57" i="19"/>
  <c r="AE137" i="21"/>
  <c r="AE143" i="21"/>
  <c r="AD70" i="19"/>
  <c r="AD73" i="19" s="1"/>
  <c r="AB11" i="24"/>
  <c r="AB34" i="24" s="1"/>
  <c r="Q47" i="24"/>
  <c r="P9" i="12" s="1"/>
  <c r="Q7" i="12" s="1"/>
  <c r="AD145" i="19"/>
  <c r="AD105" i="19"/>
  <c r="AD113" i="19"/>
  <c r="AB27" i="22"/>
  <c r="AC27" i="22" s="1"/>
  <c r="AE131" i="21"/>
  <c r="AC62" i="11"/>
  <c r="AD150" i="19"/>
  <c r="AD153" i="19" s="1"/>
  <c r="AB21" i="24"/>
  <c r="AB44" i="24" s="1"/>
  <c r="AD134" i="19"/>
  <c r="AD137" i="19" s="1"/>
  <c r="AB19" i="24"/>
  <c r="AB42" i="24" s="1"/>
  <c r="AD38" i="19"/>
  <c r="AB7" i="24"/>
  <c r="AB30" i="24" s="1"/>
  <c r="AF93" i="21"/>
  <c r="AF143" i="21" s="1"/>
  <c r="AF76" i="21"/>
  <c r="AH39" i="21"/>
  <c r="AG61" i="21"/>
  <c r="AH40" i="21"/>
  <c r="AG62" i="21"/>
  <c r="AF84" i="21"/>
  <c r="AF134" i="21" s="1"/>
  <c r="AE133" i="21"/>
  <c r="AF82" i="21"/>
  <c r="AE130" i="21"/>
  <c r="AH32" i="21"/>
  <c r="AG54" i="21"/>
  <c r="AH28" i="21"/>
  <c r="AG50" i="21"/>
  <c r="AD145" i="21"/>
  <c r="AD10" i="23" s="1"/>
  <c r="AD9" i="23" s="1"/>
  <c r="AE140" i="21"/>
  <c r="AH37" i="21"/>
  <c r="AG59" i="21"/>
  <c r="AF91" i="21"/>
  <c r="AE129" i="21"/>
  <c r="AH35" i="21"/>
  <c r="AG57" i="21"/>
  <c r="AF139" i="21"/>
  <c r="AF89" i="21"/>
  <c r="AF79" i="21"/>
  <c r="AH41" i="21"/>
  <c r="AG63" i="21"/>
  <c r="AF77" i="21"/>
  <c r="AE139" i="21"/>
  <c r="AF75" i="21"/>
  <c r="AF125" i="21" s="1"/>
  <c r="AF74" i="21"/>
  <c r="AF124" i="21" s="1"/>
  <c r="AF70" i="21"/>
  <c r="AE8" i="12" s="1"/>
  <c r="AF78" i="21"/>
  <c r="AF92" i="21"/>
  <c r="AH43" i="21"/>
  <c r="AG65" i="21"/>
  <c r="AH34" i="21"/>
  <c r="AG56" i="21"/>
  <c r="AH38" i="21"/>
  <c r="AG60" i="21"/>
  <c r="AF83" i="21"/>
  <c r="AF133" i="21" s="1"/>
  <c r="AH33" i="21"/>
  <c r="AG55" i="21"/>
  <c r="AC23" i="23"/>
  <c r="AC24" i="23"/>
  <c r="AH44" i="21"/>
  <c r="AG66" i="21"/>
  <c r="AB26" i="23"/>
  <c r="AH42" i="21"/>
  <c r="AG64" i="21"/>
  <c r="AF88" i="21"/>
  <c r="AH30" i="21"/>
  <c r="AG52" i="21"/>
  <c r="AE132" i="21"/>
  <c r="AE142" i="21"/>
  <c r="AH31" i="21"/>
  <c r="AG53" i="21"/>
  <c r="AH46" i="21"/>
  <c r="AG68" i="21"/>
  <c r="AH45" i="21"/>
  <c r="AG67" i="21"/>
  <c r="AF90" i="21"/>
  <c r="AF81" i="21"/>
  <c r="AF131" i="21" s="1"/>
  <c r="AH29" i="21"/>
  <c r="AG51" i="21"/>
  <c r="AF85" i="21"/>
  <c r="AF86" i="21"/>
  <c r="AF87" i="21"/>
  <c r="AE95" i="21"/>
  <c r="AE8" i="22" s="1"/>
  <c r="AE134" i="21"/>
  <c r="AH36" i="21"/>
  <c r="AG58" i="21"/>
  <c r="AH27" i="21"/>
  <c r="AG49" i="21"/>
  <c r="AF80" i="21"/>
  <c r="AD6" i="19"/>
  <c r="AD9" i="19" s="1"/>
  <c r="AC3" i="24" s="1"/>
  <c r="AC26" i="24" s="1"/>
  <c r="AE30" i="14"/>
  <c r="AE159" i="19"/>
  <c r="AE103" i="19"/>
  <c r="AE79" i="19"/>
  <c r="AE127" i="19"/>
  <c r="AE47" i="19"/>
  <c r="AE135" i="19"/>
  <c r="AE87" i="19"/>
  <c r="AE7" i="19"/>
  <c r="AE31" i="19"/>
  <c r="AE151" i="19"/>
  <c r="AE95" i="19"/>
  <c r="AE111" i="19"/>
  <c r="AE71" i="19"/>
  <c r="AE39" i="19"/>
  <c r="AE63" i="19"/>
  <c r="AE119" i="19"/>
  <c r="AE143" i="19"/>
  <c r="AE23" i="19"/>
  <c r="AE55" i="19"/>
  <c r="AE15" i="19"/>
  <c r="AJ29" i="14"/>
  <c r="S22" i="19"/>
  <c r="S14" i="19"/>
  <c r="AD28" i="14"/>
  <c r="AA42" i="13"/>
  <c r="Y49" i="11"/>
  <c r="Z49" i="11"/>
  <c r="U15" i="22" l="1"/>
  <c r="U16" i="22" s="1"/>
  <c r="V20" i="22" s="1"/>
  <c r="U38" i="22"/>
  <c r="U34" i="22"/>
  <c r="AE62" i="19"/>
  <c r="AC10" i="24"/>
  <c r="AC33" i="24" s="1"/>
  <c r="AE134" i="19"/>
  <c r="AE137" i="19" s="1"/>
  <c r="AC19" i="24"/>
  <c r="AC42" i="24" s="1"/>
  <c r="AE150" i="19"/>
  <c r="AE153" i="19" s="1"/>
  <c r="AC21" i="24"/>
  <c r="AC44" i="24" s="1"/>
  <c r="AE94" i="19"/>
  <c r="AE97" i="19" s="1"/>
  <c r="AC14" i="24"/>
  <c r="AC37" i="24" s="1"/>
  <c r="AE70" i="19"/>
  <c r="AC11" i="24"/>
  <c r="AC34" i="24" s="1"/>
  <c r="AE46" i="19"/>
  <c r="AC8" i="24"/>
  <c r="AC31" i="24" s="1"/>
  <c r="AE57" i="19"/>
  <c r="AE81" i="19"/>
  <c r="AE30" i="19"/>
  <c r="AC6" i="24"/>
  <c r="AC29" i="24" s="1"/>
  <c r="AE73" i="19"/>
  <c r="AE33" i="19"/>
  <c r="AE49" i="19"/>
  <c r="AF130" i="21"/>
  <c r="AF137" i="21"/>
  <c r="AF140" i="21"/>
  <c r="AF132" i="21"/>
  <c r="AE110" i="19"/>
  <c r="AE113" i="19" s="1"/>
  <c r="AC16" i="24"/>
  <c r="AC39" i="24" s="1"/>
  <c r="AE118" i="19"/>
  <c r="AE121" i="19" s="1"/>
  <c r="AC17" i="24"/>
  <c r="AC40" i="24" s="1"/>
  <c r="AE102" i="19"/>
  <c r="AC15" i="24"/>
  <c r="AC38" i="24" s="1"/>
  <c r="AE54" i="19"/>
  <c r="AC9" i="24"/>
  <c r="AC32" i="24" s="1"/>
  <c r="AE126" i="19"/>
  <c r="AE129" i="19" s="1"/>
  <c r="AC18" i="24"/>
  <c r="AC41" i="24" s="1"/>
  <c r="AE38" i="19"/>
  <c r="AC7" i="24"/>
  <c r="AC30" i="24" s="1"/>
  <c r="AE65" i="19"/>
  <c r="AE89" i="19"/>
  <c r="AF138" i="21"/>
  <c r="AF141" i="21"/>
  <c r="AE41" i="19"/>
  <c r="AE105" i="19"/>
  <c r="AF127" i="21"/>
  <c r="AE142" i="19"/>
  <c r="AE145" i="19" s="1"/>
  <c r="AC20" i="24"/>
  <c r="AC43" i="24" s="1"/>
  <c r="AE86" i="19"/>
  <c r="AC13" i="24"/>
  <c r="AC36" i="24" s="1"/>
  <c r="AE78" i="19"/>
  <c r="AC12" i="24"/>
  <c r="AC35" i="24" s="1"/>
  <c r="AE158" i="19"/>
  <c r="AE161" i="19" s="1"/>
  <c r="AC22" i="24"/>
  <c r="AC45" i="24" s="1"/>
  <c r="AE145" i="21"/>
  <c r="AE10" i="23" s="1"/>
  <c r="AE9" i="23" s="1"/>
  <c r="AI45" i="21"/>
  <c r="AH67" i="21"/>
  <c r="AI42" i="21"/>
  <c r="AH64" i="21"/>
  <c r="AG88" i="21"/>
  <c r="AG84" i="21"/>
  <c r="AG134" i="21" s="1"/>
  <c r="AI32" i="21"/>
  <c r="AH54" i="21"/>
  <c r="AI27" i="21"/>
  <c r="AH49" i="21"/>
  <c r="AD25" i="22"/>
  <c r="AD26" i="22" s="1"/>
  <c r="AI44" i="21"/>
  <c r="AH66" i="21"/>
  <c r="AI34" i="21"/>
  <c r="AH56" i="21"/>
  <c r="AF128" i="21"/>
  <c r="AF129" i="21"/>
  <c r="AG75" i="21"/>
  <c r="AG125" i="21" s="1"/>
  <c r="AG86" i="21"/>
  <c r="AD62" i="11"/>
  <c r="AG74" i="21"/>
  <c r="AG70" i="21"/>
  <c r="AF8" i="12" s="1"/>
  <c r="AG83" i="21"/>
  <c r="AF135" i="21"/>
  <c r="AI29" i="21"/>
  <c r="AH51" i="21"/>
  <c r="AG92" i="21"/>
  <c r="AF136" i="21"/>
  <c r="AI31" i="21"/>
  <c r="AH53" i="21"/>
  <c r="AG77" i="21"/>
  <c r="AG91" i="21"/>
  <c r="AE62" i="11"/>
  <c r="AG81" i="21"/>
  <c r="AG142" i="21"/>
  <c r="AF95" i="21"/>
  <c r="AF8" i="22" s="1"/>
  <c r="AF7" i="22" s="1"/>
  <c r="AF3" i="22" s="1"/>
  <c r="AF14" i="22" s="1"/>
  <c r="AI35" i="21"/>
  <c r="AH57" i="21"/>
  <c r="AI28" i="21"/>
  <c r="AH50" i="21"/>
  <c r="AI39" i="21"/>
  <c r="AH61" i="21"/>
  <c r="AI36" i="21"/>
  <c r="AH58" i="21"/>
  <c r="AG76" i="21"/>
  <c r="AI46" i="21"/>
  <c r="AH68" i="21"/>
  <c r="AG80" i="21"/>
  <c r="AG85" i="21"/>
  <c r="AI43" i="21"/>
  <c r="AH65" i="21"/>
  <c r="AD24" i="23"/>
  <c r="AD23" i="23"/>
  <c r="AI40" i="21"/>
  <c r="AH62" i="21"/>
  <c r="AG78" i="21"/>
  <c r="AG128" i="21" s="1"/>
  <c r="AI30" i="21"/>
  <c r="AH52" i="21"/>
  <c r="AA5" i="11"/>
  <c r="AA58" i="11"/>
  <c r="AG132" i="21"/>
  <c r="AG82" i="21"/>
  <c r="AE7" i="22"/>
  <c r="AE3" i="22" s="1"/>
  <c r="AE14" i="22" s="1"/>
  <c r="AG93" i="21"/>
  <c r="AG89" i="21"/>
  <c r="AC26" i="23"/>
  <c r="AI33" i="21"/>
  <c r="AH55" i="21"/>
  <c r="AI38" i="21"/>
  <c r="AH60" i="21"/>
  <c r="AG90" i="21"/>
  <c r="AF142" i="21"/>
  <c r="AI41" i="21"/>
  <c r="AH63" i="21"/>
  <c r="AI37" i="21"/>
  <c r="AH59" i="21"/>
  <c r="AG79" i="21"/>
  <c r="AG87" i="21"/>
  <c r="AE6" i="19"/>
  <c r="AE9" i="19" s="1"/>
  <c r="AD3" i="24" s="1"/>
  <c r="AD26" i="24" s="1"/>
  <c r="AF30" i="14"/>
  <c r="AF143" i="19"/>
  <c r="AF95" i="19"/>
  <c r="AF55" i="19"/>
  <c r="AF23" i="19"/>
  <c r="AF151" i="19"/>
  <c r="AF127" i="19"/>
  <c r="AF39" i="19"/>
  <c r="AF7" i="19"/>
  <c r="AF119" i="19"/>
  <c r="AF111" i="19"/>
  <c r="AF87" i="19"/>
  <c r="AF47" i="19"/>
  <c r="AF15" i="19"/>
  <c r="AF135" i="19"/>
  <c r="AF71" i="19"/>
  <c r="AF79" i="19"/>
  <c r="AF103" i="19"/>
  <c r="AF63" i="19"/>
  <c r="AF31" i="19"/>
  <c r="AF159" i="19"/>
  <c r="AK29" i="14"/>
  <c r="S25" i="19"/>
  <c r="R5" i="24" s="1"/>
  <c r="R28" i="24" s="1"/>
  <c r="S17" i="19"/>
  <c r="R4" i="24" s="1"/>
  <c r="R27" i="24" s="1"/>
  <c r="AE28" i="14"/>
  <c r="AB42" i="13"/>
  <c r="AA49" i="11"/>
  <c r="V38" i="22" l="1"/>
  <c r="V34" i="22"/>
  <c r="T15" i="11"/>
  <c r="T67" i="11"/>
  <c r="U17" i="22"/>
  <c r="AD27" i="22"/>
  <c r="AE25" i="22" s="1"/>
  <c r="AE26" i="22" s="1"/>
  <c r="AF126" i="19"/>
  <c r="AD18" i="24"/>
  <c r="AD41" i="24" s="1"/>
  <c r="AF134" i="19"/>
  <c r="AF137" i="19" s="1"/>
  <c r="AD19" i="24"/>
  <c r="AD42" i="24" s="1"/>
  <c r="AF118" i="19"/>
  <c r="AD17" i="24"/>
  <c r="AD40" i="24" s="1"/>
  <c r="AF110" i="19"/>
  <c r="AF113" i="19" s="1"/>
  <c r="AD16" i="24"/>
  <c r="AD39" i="24" s="1"/>
  <c r="AF142" i="19"/>
  <c r="AD20" i="24"/>
  <c r="AD43" i="24" s="1"/>
  <c r="AF94" i="19"/>
  <c r="AD14" i="24"/>
  <c r="AD37" i="24" s="1"/>
  <c r="AF158" i="19"/>
  <c r="AD22" i="24"/>
  <c r="AD45" i="24" s="1"/>
  <c r="AF150" i="19"/>
  <c r="AF153" i="19" s="1"/>
  <c r="AD21" i="24"/>
  <c r="AD44" i="24" s="1"/>
  <c r="AF129" i="19"/>
  <c r="AF86" i="19"/>
  <c r="AD13" i="24"/>
  <c r="AD36" i="24" s="1"/>
  <c r="AF54" i="19"/>
  <c r="AF57" i="19" s="1"/>
  <c r="AD9" i="24"/>
  <c r="AD32" i="24" s="1"/>
  <c r="AF105" i="19"/>
  <c r="AF121" i="19"/>
  <c r="AF145" i="19"/>
  <c r="AF102" i="19"/>
  <c r="AD15" i="24"/>
  <c r="AD38" i="24" s="1"/>
  <c r="AF161" i="19"/>
  <c r="R47" i="24"/>
  <c r="Q9" i="12" s="1"/>
  <c r="R7" i="12" s="1"/>
  <c r="AF73" i="19"/>
  <c r="AF89" i="19"/>
  <c r="AF41" i="19"/>
  <c r="AG135" i="21"/>
  <c r="AG141" i="21"/>
  <c r="AF62" i="11"/>
  <c r="AF97" i="19"/>
  <c r="AF38" i="19"/>
  <c r="AD7" i="24"/>
  <c r="AD30" i="24" s="1"/>
  <c r="AF46" i="19"/>
  <c r="AD8" i="24"/>
  <c r="AD31" i="24" s="1"/>
  <c r="AG136" i="21"/>
  <c r="AF62" i="19"/>
  <c r="AF65" i="19" s="1"/>
  <c r="AD10" i="24"/>
  <c r="AD33" i="24" s="1"/>
  <c r="AF30" i="19"/>
  <c r="AF33" i="19" s="1"/>
  <c r="AD6" i="24"/>
  <c r="AD29" i="24" s="1"/>
  <c r="AF49" i="19"/>
  <c r="AG131" i="21"/>
  <c r="AG127" i="21"/>
  <c r="AG138" i="21"/>
  <c r="AG139" i="21"/>
  <c r="AF70" i="19"/>
  <c r="AD11" i="24"/>
  <c r="AD34" i="24" s="1"/>
  <c r="AF78" i="19"/>
  <c r="AF81" i="19" s="1"/>
  <c r="AD12" i="24"/>
  <c r="AD35" i="24" s="1"/>
  <c r="AG126" i="21"/>
  <c r="AJ41" i="21"/>
  <c r="AI63" i="21"/>
  <c r="AJ33" i="21"/>
  <c r="AI55" i="21"/>
  <c r="AH89" i="21"/>
  <c r="AG129" i="21"/>
  <c r="AJ38" i="21"/>
  <c r="AI60" i="21"/>
  <c r="AJ30" i="21"/>
  <c r="AI52" i="21"/>
  <c r="AD26" i="23"/>
  <c r="AJ43" i="21"/>
  <c r="AI65" i="21"/>
  <c r="AH75" i="21"/>
  <c r="AH125" i="21" s="1"/>
  <c r="AH82" i="21"/>
  <c r="AH76" i="21"/>
  <c r="AG95" i="21"/>
  <c r="AG8" i="22" s="1"/>
  <c r="AJ32" i="21"/>
  <c r="AI54" i="21"/>
  <c r="AH80" i="21"/>
  <c r="AG143" i="21"/>
  <c r="AG137" i="21"/>
  <c r="AH84" i="21"/>
  <c r="AH134" i="21" s="1"/>
  <c r="AH85" i="21"/>
  <c r="AH77" i="21"/>
  <c r="AJ40" i="21"/>
  <c r="AI62" i="21"/>
  <c r="AH140" i="21"/>
  <c r="AH90" i="21"/>
  <c r="AG130" i="21"/>
  <c r="AJ39" i="21"/>
  <c r="AI61" i="21"/>
  <c r="AJ28" i="21"/>
  <c r="AI50" i="21"/>
  <c r="AJ35" i="21"/>
  <c r="AI57" i="21"/>
  <c r="AH131" i="21"/>
  <c r="AJ31" i="21"/>
  <c r="AI53" i="21"/>
  <c r="AJ29" i="21"/>
  <c r="AI51" i="21"/>
  <c r="AG133" i="21"/>
  <c r="AH81" i="21"/>
  <c r="AH74" i="21"/>
  <c r="AH70" i="21"/>
  <c r="AG8" i="12" s="1"/>
  <c r="AH79" i="21"/>
  <c r="AH92" i="21"/>
  <c r="AE24" i="23"/>
  <c r="AE23" i="23"/>
  <c r="AH93" i="21"/>
  <c r="AH143" i="21" s="1"/>
  <c r="AJ36" i="21"/>
  <c r="AI58" i="21"/>
  <c r="AJ44" i="21"/>
  <c r="AI66" i="21"/>
  <c r="AJ37" i="21"/>
  <c r="AI59" i="21"/>
  <c r="AB58" i="11"/>
  <c r="AB5" i="11"/>
  <c r="AH87" i="21"/>
  <c r="AH86" i="21"/>
  <c r="AH136" i="21" s="1"/>
  <c r="AH78" i="21"/>
  <c r="AJ34" i="21"/>
  <c r="AI56" i="21"/>
  <c r="AJ45" i="21"/>
  <c r="AI67" i="21"/>
  <c r="AH88" i="21"/>
  <c r="AG140" i="21"/>
  <c r="AF24" i="22"/>
  <c r="AF25" i="22" s="1"/>
  <c r="AF26" i="22" s="1"/>
  <c r="AH30" i="22" s="1"/>
  <c r="AJ46" i="21"/>
  <c r="AI68" i="21"/>
  <c r="AH83" i="21"/>
  <c r="AG124" i="21"/>
  <c r="AH91" i="21"/>
  <c r="AJ27" i="21"/>
  <c r="AI49" i="21"/>
  <c r="AJ42" i="21"/>
  <c r="AI64" i="21"/>
  <c r="AF126" i="21"/>
  <c r="AF145" i="21" s="1"/>
  <c r="AF10" i="23" s="1"/>
  <c r="AF9" i="23" s="1"/>
  <c r="AF6" i="19"/>
  <c r="AF9" i="19" s="1"/>
  <c r="AE3" i="24" s="1"/>
  <c r="AE26" i="24" s="1"/>
  <c r="AG30" i="14"/>
  <c r="AG143" i="19"/>
  <c r="AG7" i="19"/>
  <c r="AG71" i="19"/>
  <c r="AG39" i="19"/>
  <c r="AG151" i="19"/>
  <c r="AG127" i="19"/>
  <c r="AG95" i="19"/>
  <c r="AG111" i="19"/>
  <c r="AG103" i="19"/>
  <c r="AG63" i="19"/>
  <c r="AG31" i="19"/>
  <c r="AG23" i="19"/>
  <c r="AG135" i="19"/>
  <c r="AG55" i="19"/>
  <c r="AG15" i="19"/>
  <c r="AG79" i="19"/>
  <c r="AG119" i="19"/>
  <c r="AG87" i="19"/>
  <c r="AG47" i="19"/>
  <c r="AG159" i="19"/>
  <c r="AL29" i="14"/>
  <c r="T22" i="19"/>
  <c r="T14" i="19"/>
  <c r="AF28" i="14"/>
  <c r="AC42" i="13"/>
  <c r="AB49" i="11"/>
  <c r="U67" i="11" l="1"/>
  <c r="U15" i="11"/>
  <c r="V15" i="22"/>
  <c r="V16" i="22" s="1"/>
  <c r="W20" i="22" s="1"/>
  <c r="AG30" i="19"/>
  <c r="AG33" i="19" s="1"/>
  <c r="AE6" i="24"/>
  <c r="AE29" i="24" s="1"/>
  <c r="AG134" i="19"/>
  <c r="AG137" i="19" s="1"/>
  <c r="AE19" i="24"/>
  <c r="AE42" i="24" s="1"/>
  <c r="AG78" i="19"/>
  <c r="AE12" i="24"/>
  <c r="AE35" i="24" s="1"/>
  <c r="AG54" i="19"/>
  <c r="AG57" i="19" s="1"/>
  <c r="AE9" i="24"/>
  <c r="AE32" i="24" s="1"/>
  <c r="AG150" i="19"/>
  <c r="AE21" i="24"/>
  <c r="AE44" i="24" s="1"/>
  <c r="AG110" i="19"/>
  <c r="AG113" i="19" s="1"/>
  <c r="AE16" i="24"/>
  <c r="AE39" i="24" s="1"/>
  <c r="AG62" i="19"/>
  <c r="AE10" i="24"/>
  <c r="AE33" i="24" s="1"/>
  <c r="AG49" i="19"/>
  <c r="AG73" i="19"/>
  <c r="AG46" i="19"/>
  <c r="AE8" i="24"/>
  <c r="AE31" i="24" s="1"/>
  <c r="AG94" i="19"/>
  <c r="AE14" i="24"/>
  <c r="AE37" i="24" s="1"/>
  <c r="AG38" i="19"/>
  <c r="AG41" i="19" s="1"/>
  <c r="AE7" i="24"/>
  <c r="AE30" i="24" s="1"/>
  <c r="AG142" i="19"/>
  <c r="AE20" i="24"/>
  <c r="AE43" i="24" s="1"/>
  <c r="AG126" i="19"/>
  <c r="AG129" i="19" s="1"/>
  <c r="AE18" i="24"/>
  <c r="AE41" i="24" s="1"/>
  <c r="AH137" i="21"/>
  <c r="AG86" i="19"/>
  <c r="AG89" i="19" s="1"/>
  <c r="AE13" i="24"/>
  <c r="AE36" i="24" s="1"/>
  <c r="AG158" i="19"/>
  <c r="AE22" i="24"/>
  <c r="AE45" i="24" s="1"/>
  <c r="AG118" i="19"/>
  <c r="AG121" i="19" s="1"/>
  <c r="AE17" i="24"/>
  <c r="AE40" i="24" s="1"/>
  <c r="AG161" i="19"/>
  <c r="AG81" i="19"/>
  <c r="AH141" i="21"/>
  <c r="AG97" i="19"/>
  <c r="AG65" i="19"/>
  <c r="AH138" i="21"/>
  <c r="AH126" i="21"/>
  <c r="AG153" i="19"/>
  <c r="AG145" i="19"/>
  <c r="AG70" i="19"/>
  <c r="AE11" i="24"/>
  <c r="AE34" i="24" s="1"/>
  <c r="AG102" i="19"/>
  <c r="AG105" i="19" s="1"/>
  <c r="AE15" i="24"/>
  <c r="AE38" i="24" s="1"/>
  <c r="AK45" i="21"/>
  <c r="AJ67" i="21"/>
  <c r="AK37" i="21"/>
  <c r="AJ59" i="21"/>
  <c r="AI83" i="21"/>
  <c r="AI133" i="21" s="1"/>
  <c r="AK29" i="21"/>
  <c r="AJ51" i="21"/>
  <c r="AI75" i="21"/>
  <c r="AI125" i="21" s="1"/>
  <c r="AK40" i="21"/>
  <c r="AJ62" i="21"/>
  <c r="AK30" i="21"/>
  <c r="AJ52" i="21"/>
  <c r="AF23" i="23"/>
  <c r="AF24" i="23"/>
  <c r="AK27" i="21"/>
  <c r="AJ49" i="21"/>
  <c r="AI91" i="21"/>
  <c r="AI82" i="21"/>
  <c r="AI132" i="21" s="1"/>
  <c r="AK39" i="21"/>
  <c r="AJ61" i="21"/>
  <c r="AH130" i="21"/>
  <c r="AC58" i="11"/>
  <c r="AC5" i="11"/>
  <c r="AI85" i="21"/>
  <c r="AH133" i="21"/>
  <c r="AK34" i="21"/>
  <c r="AJ56" i="21"/>
  <c r="AK44" i="21"/>
  <c r="AJ66" i="21"/>
  <c r="AE26" i="23"/>
  <c r="AK31" i="21"/>
  <c r="AJ53" i="21"/>
  <c r="AK35" i="21"/>
  <c r="AJ57" i="21"/>
  <c r="AI86" i="21"/>
  <c r="AH127" i="21"/>
  <c r="AH129" i="21"/>
  <c r="AE27" i="22"/>
  <c r="AF27" i="22" s="1"/>
  <c r="AH132" i="21"/>
  <c r="AK38" i="21"/>
  <c r="AJ60" i="21"/>
  <c r="AI88" i="21"/>
  <c r="AK42" i="21"/>
  <c r="AJ64" i="21"/>
  <c r="AI93" i="21"/>
  <c r="AH95" i="21"/>
  <c r="AH8" i="22" s="1"/>
  <c r="AH7" i="22" s="1"/>
  <c r="AH3" i="22" s="1"/>
  <c r="AH14" i="22" s="1"/>
  <c r="AI79" i="21"/>
  <c r="AK43" i="21"/>
  <c r="AJ65" i="21"/>
  <c r="AI80" i="21"/>
  <c r="AI81" i="21"/>
  <c r="AH124" i="21"/>
  <c r="AI78" i="21"/>
  <c r="AG7" i="22"/>
  <c r="AG3" i="22" s="1"/>
  <c r="AG14" i="22" s="1"/>
  <c r="AK41" i="21"/>
  <c r="AJ63" i="21"/>
  <c r="AI89" i="21"/>
  <c r="AI74" i="21"/>
  <c r="AI124" i="21" s="1"/>
  <c r="AI70" i="21"/>
  <c r="AH8" i="12" s="1"/>
  <c r="AG145" i="21"/>
  <c r="AG10" i="23" s="1"/>
  <c r="AG9" i="23" s="1"/>
  <c r="AK46" i="21"/>
  <c r="AJ68" i="21"/>
  <c r="AI92" i="21"/>
  <c r="AI84" i="21"/>
  <c r="AK36" i="21"/>
  <c r="AJ58" i="21"/>
  <c r="AH142" i="21"/>
  <c r="AI76" i="21"/>
  <c r="AK28" i="21"/>
  <c r="AJ50" i="21"/>
  <c r="AI87" i="21"/>
  <c r="AI137" i="21" s="1"/>
  <c r="AH135" i="21"/>
  <c r="AK32" i="21"/>
  <c r="AJ54" i="21"/>
  <c r="AI90" i="21"/>
  <c r="AI77" i="21"/>
  <c r="AH139" i="21"/>
  <c r="AK33" i="21"/>
  <c r="AJ55" i="21"/>
  <c r="AG6" i="19"/>
  <c r="AG9" i="19" s="1"/>
  <c r="AF3" i="24" s="1"/>
  <c r="AF26" i="24" s="1"/>
  <c r="AH30" i="14"/>
  <c r="AH151" i="19"/>
  <c r="AH95" i="19"/>
  <c r="AH55" i="19"/>
  <c r="AH23" i="19"/>
  <c r="AH143" i="19"/>
  <c r="AH79" i="19"/>
  <c r="AH159" i="19"/>
  <c r="AH103" i="19"/>
  <c r="AH63" i="19"/>
  <c r="AH31" i="19"/>
  <c r="AH127" i="19"/>
  <c r="AH135" i="19"/>
  <c r="AH87" i="19"/>
  <c r="AH47" i="19"/>
  <c r="AH15" i="19"/>
  <c r="AH111" i="19"/>
  <c r="AH119" i="19"/>
  <c r="AH71" i="19"/>
  <c r="AH39" i="19"/>
  <c r="AH7" i="19"/>
  <c r="T25" i="19"/>
  <c r="S5" i="24" s="1"/>
  <c r="S28" i="24" s="1"/>
  <c r="T17" i="19"/>
  <c r="S4" i="24" s="1"/>
  <c r="S27" i="24" s="1"/>
  <c r="S47" i="24" s="1"/>
  <c r="R9" i="12" s="1"/>
  <c r="S7" i="12" s="1"/>
  <c r="AG28" i="14"/>
  <c r="AD42" i="13"/>
  <c r="AC49" i="11"/>
  <c r="N44" i="11"/>
  <c r="N39" i="11" s="1"/>
  <c r="W38" i="22" l="1"/>
  <c r="W34" i="22"/>
  <c r="V17" i="22"/>
  <c r="AH118" i="19"/>
  <c r="AF17" i="24"/>
  <c r="AF40" i="24" s="1"/>
  <c r="AH54" i="19"/>
  <c r="AF9" i="24"/>
  <c r="AF32" i="24" s="1"/>
  <c r="AH86" i="19"/>
  <c r="AF13" i="24"/>
  <c r="AF36" i="24" s="1"/>
  <c r="AH110" i="19"/>
  <c r="AH113" i="19" s="1"/>
  <c r="AF16" i="24"/>
  <c r="AF39" i="24" s="1"/>
  <c r="AH134" i="19"/>
  <c r="AF19" i="24"/>
  <c r="AF42" i="24" s="1"/>
  <c r="AH126" i="19"/>
  <c r="AH129" i="19" s="1"/>
  <c r="AF18" i="24"/>
  <c r="AF41" i="24" s="1"/>
  <c r="AH38" i="19"/>
  <c r="AF7" i="24"/>
  <c r="AF30" i="24" s="1"/>
  <c r="AH30" i="19"/>
  <c r="AH33" i="19" s="1"/>
  <c r="AF6" i="24"/>
  <c r="AF29" i="24" s="1"/>
  <c r="AH105" i="19"/>
  <c r="AH142" i="19"/>
  <c r="AF20" i="24"/>
  <c r="AF43" i="24" s="1"/>
  <c r="AH94" i="19"/>
  <c r="AF14" i="24"/>
  <c r="AF37" i="24" s="1"/>
  <c r="AH46" i="19"/>
  <c r="AF8" i="24"/>
  <c r="AF31" i="24" s="1"/>
  <c r="AH41" i="19"/>
  <c r="AH57" i="19"/>
  <c r="AI142" i="21"/>
  <c r="AH150" i="19"/>
  <c r="AH153" i="19" s="1"/>
  <c r="AF21" i="24"/>
  <c r="AF44" i="24" s="1"/>
  <c r="AH62" i="19"/>
  <c r="AH65" i="19" s="1"/>
  <c r="AF10" i="24"/>
  <c r="AF33" i="24" s="1"/>
  <c r="AH158" i="19"/>
  <c r="AF22" i="24"/>
  <c r="AF45" i="24" s="1"/>
  <c r="AH49" i="19"/>
  <c r="AH121" i="19"/>
  <c r="AH89" i="19"/>
  <c r="AH145" i="19"/>
  <c r="AI134" i="21"/>
  <c r="AI131" i="21"/>
  <c r="AI143" i="21"/>
  <c r="AH137" i="19"/>
  <c r="AH78" i="19"/>
  <c r="AF12" i="24"/>
  <c r="AF35" i="24" s="1"/>
  <c r="AH161" i="19"/>
  <c r="AH102" i="19"/>
  <c r="AF15" i="24"/>
  <c r="AF38" i="24" s="1"/>
  <c r="AH73" i="19"/>
  <c r="AH81" i="19"/>
  <c r="AH97" i="19"/>
  <c r="AH70" i="19"/>
  <c r="AF11" i="24"/>
  <c r="AF34" i="24" s="1"/>
  <c r="AJ79" i="21"/>
  <c r="AJ88" i="21"/>
  <c r="AJ138" i="21" s="1"/>
  <c r="AJ90" i="21"/>
  <c r="AL38" i="21"/>
  <c r="AK60" i="21"/>
  <c r="AJ82" i="21"/>
  <c r="AJ132" i="21" s="1"/>
  <c r="AJ77" i="21"/>
  <c r="AJ127" i="21" s="1"/>
  <c r="AJ76" i="21"/>
  <c r="AL37" i="21"/>
  <c r="AK59" i="21"/>
  <c r="AJ75" i="21"/>
  <c r="AJ125" i="21" s="1"/>
  <c r="AG24" i="23"/>
  <c r="AG23" i="23"/>
  <c r="AI138" i="21"/>
  <c r="AL31" i="21"/>
  <c r="AK53" i="21"/>
  <c r="AL44" i="21"/>
  <c r="AK66" i="21"/>
  <c r="AL40" i="21"/>
  <c r="AK62" i="21"/>
  <c r="AJ92" i="21"/>
  <c r="AI127" i="21"/>
  <c r="AI140" i="21"/>
  <c r="AL32" i="21"/>
  <c r="AK54" i="21"/>
  <c r="AI126" i="21"/>
  <c r="AL36" i="21"/>
  <c r="AK58" i="21"/>
  <c r="AL41" i="21"/>
  <c r="AK63" i="21"/>
  <c r="AL43" i="21"/>
  <c r="AK65" i="21"/>
  <c r="AL42" i="21"/>
  <c r="AK64" i="21"/>
  <c r="AJ85" i="21"/>
  <c r="AG25" i="22"/>
  <c r="AG26" i="22" s="1"/>
  <c r="AL35" i="21"/>
  <c r="AK57" i="21"/>
  <c r="AD58" i="11"/>
  <c r="AD5" i="11"/>
  <c r="AJ81" i="21"/>
  <c r="AI141" i="21"/>
  <c r="AI135" i="21"/>
  <c r="AJ74" i="21"/>
  <c r="AJ124" i="21" s="1"/>
  <c r="AJ70" i="21"/>
  <c r="AI8" i="12" s="1"/>
  <c r="AF26" i="23"/>
  <c r="AL30" i="21"/>
  <c r="AK52" i="21"/>
  <c r="AL29" i="21"/>
  <c r="AK51" i="21"/>
  <c r="AJ84" i="21"/>
  <c r="AI139" i="21"/>
  <c r="AJ83" i="21"/>
  <c r="AJ89" i="21"/>
  <c r="AL34" i="21"/>
  <c r="AK56" i="21"/>
  <c r="AJ80" i="21"/>
  <c r="AJ93" i="21"/>
  <c r="AL39" i="21"/>
  <c r="AK61" i="21"/>
  <c r="AL27" i="21"/>
  <c r="AK49" i="21"/>
  <c r="AL33" i="21"/>
  <c r="AK55" i="21"/>
  <c r="AI130" i="21"/>
  <c r="AL28" i="21"/>
  <c r="AK50" i="21"/>
  <c r="AL46" i="21"/>
  <c r="AK68" i="21"/>
  <c r="AI95" i="21"/>
  <c r="AI8" i="22" s="1"/>
  <c r="AG62" i="11"/>
  <c r="AI136" i="21"/>
  <c r="AJ78" i="21"/>
  <c r="AJ91" i="21"/>
  <c r="AJ141" i="21" s="1"/>
  <c r="AJ86" i="21"/>
  <c r="AJ87" i="21"/>
  <c r="AL45" i="21"/>
  <c r="AK67" i="21"/>
  <c r="AH128" i="21"/>
  <c r="AH145" i="21" s="1"/>
  <c r="AH10" i="23" s="1"/>
  <c r="AH9" i="23" s="1"/>
  <c r="AI30" i="14"/>
  <c r="AI119" i="19"/>
  <c r="AI127" i="19"/>
  <c r="AI111" i="19"/>
  <c r="AI63" i="19"/>
  <c r="AI23" i="19"/>
  <c r="AI151" i="19"/>
  <c r="AI95" i="19"/>
  <c r="AI31" i="19"/>
  <c r="AI143" i="19"/>
  <c r="AI47" i="19"/>
  <c r="AI159" i="19"/>
  <c r="AI103" i="19"/>
  <c r="AI79" i="19"/>
  <c r="AI7" i="19"/>
  <c r="AI55" i="19"/>
  <c r="AI135" i="19"/>
  <c r="AI87" i="19"/>
  <c r="AI15" i="19"/>
  <c r="AI71" i="19"/>
  <c r="AI39" i="19"/>
  <c r="AH6" i="19"/>
  <c r="AH9" i="19" s="1"/>
  <c r="AG3" i="24" s="1"/>
  <c r="AG26" i="24" s="1"/>
  <c r="U22" i="19"/>
  <c r="U14" i="19"/>
  <c r="AH28" i="14"/>
  <c r="AE42" i="13"/>
  <c r="AD49" i="11"/>
  <c r="N35" i="11"/>
  <c r="V67" i="11" l="1"/>
  <c r="V15" i="11"/>
  <c r="W17" i="22"/>
  <c r="W15" i="22"/>
  <c r="W16" i="22" s="1"/>
  <c r="X20" i="22" s="1"/>
  <c r="AJ136" i="21"/>
  <c r="AI126" i="19"/>
  <c r="AI129" i="19" s="1"/>
  <c r="AG18" i="24"/>
  <c r="AG41" i="24" s="1"/>
  <c r="AI150" i="19"/>
  <c r="AG21" i="24"/>
  <c r="AG44" i="24" s="1"/>
  <c r="AI30" i="19"/>
  <c r="AI33" i="19" s="1"/>
  <c r="AG6" i="24"/>
  <c r="AG29" i="24" s="1"/>
  <c r="AI110" i="19"/>
  <c r="AG16" i="24"/>
  <c r="AG39" i="24" s="1"/>
  <c r="AI62" i="19"/>
  <c r="AG10" i="24"/>
  <c r="AG33" i="24" s="1"/>
  <c r="AI105" i="19"/>
  <c r="AI65" i="19"/>
  <c r="AI70" i="19"/>
  <c r="AG11" i="24"/>
  <c r="AG34" i="24" s="1"/>
  <c r="AI158" i="19"/>
  <c r="AI161" i="19" s="1"/>
  <c r="AG22" i="24"/>
  <c r="AG45" i="24" s="1"/>
  <c r="AI142" i="19"/>
  <c r="AG20" i="24"/>
  <c r="AG43" i="24" s="1"/>
  <c r="AI46" i="19"/>
  <c r="AG8" i="24"/>
  <c r="AG31" i="24" s="1"/>
  <c r="AI54" i="19"/>
  <c r="AG9" i="24"/>
  <c r="AG32" i="24" s="1"/>
  <c r="AI57" i="19"/>
  <c r="AI97" i="19"/>
  <c r="AH62" i="11"/>
  <c r="AI89" i="19"/>
  <c r="AI145" i="19"/>
  <c r="AJ143" i="21"/>
  <c r="AI134" i="19"/>
  <c r="AG19" i="24"/>
  <c r="AG42" i="24" s="1"/>
  <c r="AI118" i="19"/>
  <c r="AI121" i="19" s="1"/>
  <c r="AG17" i="24"/>
  <c r="AG40" i="24" s="1"/>
  <c r="AI137" i="19"/>
  <c r="AJ129" i="21"/>
  <c r="AI73" i="19"/>
  <c r="AI113" i="19"/>
  <c r="AI94" i="19"/>
  <c r="AG14" i="24"/>
  <c r="AG37" i="24" s="1"/>
  <c r="AI102" i="19"/>
  <c r="AG15" i="24"/>
  <c r="AG38" i="24" s="1"/>
  <c r="AI49" i="19"/>
  <c r="AI153" i="19"/>
  <c r="AG26" i="23"/>
  <c r="AF58" i="11" s="1"/>
  <c r="AI78" i="19"/>
  <c r="AI81" i="19" s="1"/>
  <c r="AG12" i="24"/>
  <c r="AG35" i="24" s="1"/>
  <c r="AI86" i="19"/>
  <c r="AG13" i="24"/>
  <c r="AG36" i="24" s="1"/>
  <c r="AI38" i="19"/>
  <c r="AI41" i="19" s="1"/>
  <c r="AG7" i="24"/>
  <c r="AG30" i="24" s="1"/>
  <c r="AL67" i="21"/>
  <c r="AL57" i="21"/>
  <c r="AK89" i="21"/>
  <c r="AL68" i="21"/>
  <c r="AL50" i="21"/>
  <c r="AK80" i="21"/>
  <c r="AJ126" i="21"/>
  <c r="AL53" i="21"/>
  <c r="AK84" i="21"/>
  <c r="AK92" i="21"/>
  <c r="AJ137" i="21"/>
  <c r="AJ128" i="21"/>
  <c r="AI7" i="22"/>
  <c r="AI3" i="22" s="1"/>
  <c r="AI14" i="22" s="1"/>
  <c r="AI24" i="22"/>
  <c r="AI25" i="22" s="1"/>
  <c r="AI26" i="22" s="1"/>
  <c r="AK30" i="22" s="1"/>
  <c r="AJ142" i="21"/>
  <c r="AL61" i="21"/>
  <c r="AJ133" i="21"/>
  <c r="AL51" i="21"/>
  <c r="AE58" i="11"/>
  <c r="AE5" i="11"/>
  <c r="AK82" i="21"/>
  <c r="AG27" i="22"/>
  <c r="AJ135" i="21"/>
  <c r="AL64" i="21"/>
  <c r="AL65" i="21"/>
  <c r="AL63" i="21"/>
  <c r="AL54" i="21"/>
  <c r="AL62" i="21"/>
  <c r="AL66" i="21"/>
  <c r="AI128" i="21"/>
  <c r="AI129" i="21"/>
  <c r="AJ131" i="21"/>
  <c r="AK74" i="21"/>
  <c r="AK124" i="21" s="1"/>
  <c r="AK70" i="21"/>
  <c r="AJ8" i="12" s="1"/>
  <c r="AK86" i="21"/>
  <c r="AK76" i="21"/>
  <c r="AJ95" i="21"/>
  <c r="AJ8" i="22" s="1"/>
  <c r="AK90" i="21"/>
  <c r="AK88" i="21"/>
  <c r="AK129" i="21"/>
  <c r="AK79" i="21"/>
  <c r="AK87" i="21"/>
  <c r="AK91" i="21"/>
  <c r="AH23" i="23"/>
  <c r="AH24" i="23"/>
  <c r="AK81" i="21"/>
  <c r="AL52" i="21"/>
  <c r="AL58" i="21"/>
  <c r="AK85" i="21"/>
  <c r="AJ140" i="21"/>
  <c r="AK93" i="21"/>
  <c r="AK75" i="21"/>
  <c r="AK125" i="21" s="1"/>
  <c r="AL55" i="21"/>
  <c r="AL49" i="21"/>
  <c r="AJ130" i="21"/>
  <c r="AL56" i="21"/>
  <c r="AJ134" i="21"/>
  <c r="AK77" i="21"/>
  <c r="AK83" i="21"/>
  <c r="AK78" i="21"/>
  <c r="AL59" i="21"/>
  <c r="AL60" i="21"/>
  <c r="AI6" i="19"/>
  <c r="AI9" i="19" s="1"/>
  <c r="AH3" i="24" s="1"/>
  <c r="AH26" i="24" s="1"/>
  <c r="AJ30" i="14"/>
  <c r="AJ151" i="19"/>
  <c r="AJ103" i="19"/>
  <c r="AJ47" i="19"/>
  <c r="AJ87" i="19"/>
  <c r="AJ7" i="19"/>
  <c r="AJ111" i="19"/>
  <c r="AJ135" i="19"/>
  <c r="AJ63" i="19"/>
  <c r="AJ15" i="19"/>
  <c r="AJ143" i="19"/>
  <c r="AJ79" i="19"/>
  <c r="AJ71" i="19"/>
  <c r="AJ39" i="19"/>
  <c r="AJ31" i="19"/>
  <c r="AJ23" i="19"/>
  <c r="AJ159" i="19"/>
  <c r="AJ119" i="19"/>
  <c r="AJ55" i="19"/>
  <c r="AJ95" i="19"/>
  <c r="AJ127" i="19"/>
  <c r="U25" i="19"/>
  <c r="T5" i="24" s="1"/>
  <c r="T28" i="24" s="1"/>
  <c r="U17" i="19"/>
  <c r="T4" i="24" s="1"/>
  <c r="T27" i="24" s="1"/>
  <c r="T47" i="24" s="1"/>
  <c r="S9" i="12" s="1"/>
  <c r="T7" i="12" s="1"/>
  <c r="AI28" i="14"/>
  <c r="AF42" i="13"/>
  <c r="AE49" i="11"/>
  <c r="AH26" i="23" l="1"/>
  <c r="AG58" i="11" s="1"/>
  <c r="X38" i="22"/>
  <c r="X34" i="22"/>
  <c r="X15" i="22"/>
  <c r="X16" i="22" s="1"/>
  <c r="Y20" i="22" s="1"/>
  <c r="AF5" i="11"/>
  <c r="AJ38" i="19"/>
  <c r="AH7" i="24"/>
  <c r="AH30" i="24" s="1"/>
  <c r="AJ78" i="19"/>
  <c r="AJ81" i="19" s="1"/>
  <c r="AH12" i="24"/>
  <c r="AH35" i="24" s="1"/>
  <c r="AJ30" i="19"/>
  <c r="AH6" i="24"/>
  <c r="AH29" i="24" s="1"/>
  <c r="AJ126" i="19"/>
  <c r="AH18" i="24"/>
  <c r="AH41" i="24" s="1"/>
  <c r="AJ158" i="19"/>
  <c r="AJ161" i="19" s="1"/>
  <c r="AH22" i="24"/>
  <c r="AH45" i="24" s="1"/>
  <c r="AJ118" i="19"/>
  <c r="AH17" i="24"/>
  <c r="AH40" i="24" s="1"/>
  <c r="AJ129" i="19"/>
  <c r="AJ89" i="19"/>
  <c r="AJ150" i="19"/>
  <c r="AH21" i="24"/>
  <c r="AH44" i="24" s="1"/>
  <c r="AJ86" i="19"/>
  <c r="AH13" i="24"/>
  <c r="AH36" i="24" s="1"/>
  <c r="AJ94" i="19"/>
  <c r="AJ97" i="19" s="1"/>
  <c r="AH14" i="24"/>
  <c r="AH37" i="24" s="1"/>
  <c r="AJ62" i="19"/>
  <c r="AH10" i="24"/>
  <c r="AH33" i="24" s="1"/>
  <c r="AK133" i="21"/>
  <c r="AK143" i="21"/>
  <c r="AJ46" i="19"/>
  <c r="AH8" i="24"/>
  <c r="AH31" i="24" s="1"/>
  <c r="AJ54" i="19"/>
  <c r="AH9" i="24"/>
  <c r="AH32" i="24" s="1"/>
  <c r="AJ102" i="19"/>
  <c r="AJ105" i="19" s="1"/>
  <c r="AH15" i="24"/>
  <c r="AH38" i="24" s="1"/>
  <c r="AJ33" i="19"/>
  <c r="AJ121" i="19"/>
  <c r="AJ41" i="19"/>
  <c r="AJ153" i="19"/>
  <c r="AK127" i="21"/>
  <c r="AI145" i="21"/>
  <c r="AI10" i="23" s="1"/>
  <c r="AI9" i="23" s="1"/>
  <c r="AI24" i="23" s="1"/>
  <c r="AK138" i="21"/>
  <c r="AJ134" i="19"/>
  <c r="AJ137" i="19" s="1"/>
  <c r="AH19" i="24"/>
  <c r="AH42" i="24" s="1"/>
  <c r="AJ65" i="19"/>
  <c r="AJ70" i="19"/>
  <c r="AJ73" i="19" s="1"/>
  <c r="AH11" i="24"/>
  <c r="AH34" i="24" s="1"/>
  <c r="AJ49" i="19"/>
  <c r="AK126" i="21"/>
  <c r="AK142" i="21"/>
  <c r="AJ57" i="19"/>
  <c r="AJ145" i="19"/>
  <c r="AK139" i="21"/>
  <c r="AJ110" i="19"/>
  <c r="AJ113" i="19" s="1"/>
  <c r="AH16" i="24"/>
  <c r="AH39" i="24" s="1"/>
  <c r="AJ142" i="19"/>
  <c r="AH20" i="24"/>
  <c r="AH43" i="24" s="1"/>
  <c r="AL88" i="21"/>
  <c r="AL78" i="21"/>
  <c r="AL92" i="21"/>
  <c r="AK128" i="21"/>
  <c r="AL83" i="21"/>
  <c r="AL91" i="21"/>
  <c r="AK132" i="21"/>
  <c r="AL76" i="21"/>
  <c r="AL86" i="21"/>
  <c r="AL93" i="21"/>
  <c r="AJ139" i="21"/>
  <c r="AJ145" i="21" s="1"/>
  <c r="AJ10" i="23" s="1"/>
  <c r="AJ9" i="23" s="1"/>
  <c r="AL80" i="21"/>
  <c r="AL130" i="21" s="1"/>
  <c r="AK141" i="21"/>
  <c r="AK135" i="21"/>
  <c r="AK137" i="21"/>
  <c r="AL126" i="21"/>
  <c r="AK136" i="21"/>
  <c r="AL129" i="21"/>
  <c r="AL79" i="21"/>
  <c r="AL90" i="21"/>
  <c r="AL142" i="21"/>
  <c r="AK130" i="21"/>
  <c r="AL82" i="21"/>
  <c r="AK131" i="21"/>
  <c r="AL77" i="21"/>
  <c r="AJ7" i="22"/>
  <c r="AJ3" i="22" s="1"/>
  <c r="AJ14" i="22" s="1"/>
  <c r="AK95" i="21"/>
  <c r="AK8" i="22" s="1"/>
  <c r="AK7" i="22" s="1"/>
  <c r="AK3" i="22" s="1"/>
  <c r="AK14" i="22" s="1"/>
  <c r="AL89" i="21"/>
  <c r="AL84" i="21"/>
  <c r="AL85" i="21"/>
  <c r="AL127" i="21"/>
  <c r="AL81" i="21"/>
  <c r="AL74" i="21"/>
  <c r="AL70" i="21"/>
  <c r="AK8" i="12" s="1"/>
  <c r="AL143" i="21"/>
  <c r="AK140" i="21"/>
  <c r="AL87" i="21"/>
  <c r="AH25" i="22"/>
  <c r="AH26" i="22" s="1"/>
  <c r="AK134" i="21"/>
  <c r="AI62" i="11"/>
  <c r="AL75" i="21"/>
  <c r="AL125" i="21" s="1"/>
  <c r="AK30" i="14"/>
  <c r="AK143" i="19"/>
  <c r="AK55" i="19"/>
  <c r="AK23" i="19"/>
  <c r="AK7" i="19"/>
  <c r="AK119" i="19"/>
  <c r="AK79" i="19"/>
  <c r="AK63" i="19"/>
  <c r="AK31" i="19"/>
  <c r="AK151" i="19"/>
  <c r="AK95" i="19"/>
  <c r="AK111" i="19"/>
  <c r="AK47" i="19"/>
  <c r="AK15" i="19"/>
  <c r="AK103" i="19"/>
  <c r="AK87" i="19"/>
  <c r="AK127" i="19"/>
  <c r="AK71" i="19"/>
  <c r="AK39" i="19"/>
  <c r="AK159" i="19"/>
  <c r="AK135" i="19"/>
  <c r="AJ6" i="19"/>
  <c r="AJ9" i="19" s="1"/>
  <c r="AI3" i="24" s="1"/>
  <c r="AI26" i="24" s="1"/>
  <c r="V22" i="19"/>
  <c r="V14" i="19"/>
  <c r="AJ28" i="14"/>
  <c r="AG42" i="13"/>
  <c r="AF49" i="11"/>
  <c r="AG5" i="11" l="1"/>
  <c r="W67" i="11"/>
  <c r="W15" i="11"/>
  <c r="X17" i="22"/>
  <c r="Y38" i="22"/>
  <c r="Y34" i="22"/>
  <c r="AI23" i="23"/>
  <c r="AI26" i="23" s="1"/>
  <c r="AK78" i="19"/>
  <c r="AI12" i="24"/>
  <c r="AI35" i="24" s="1"/>
  <c r="AK134" i="19"/>
  <c r="AK137" i="19" s="1"/>
  <c r="AI19" i="24"/>
  <c r="AI42" i="24" s="1"/>
  <c r="AK94" i="19"/>
  <c r="AI14" i="24"/>
  <c r="AI37" i="24" s="1"/>
  <c r="AK110" i="19"/>
  <c r="AK113" i="19" s="1"/>
  <c r="AI16" i="24"/>
  <c r="AI39" i="24" s="1"/>
  <c r="AK70" i="19"/>
  <c r="AK73" i="19" s="1"/>
  <c r="AI11" i="24"/>
  <c r="AI34" i="24" s="1"/>
  <c r="AK102" i="19"/>
  <c r="AK105" i="19" s="1"/>
  <c r="AI15" i="24"/>
  <c r="AI38" i="24" s="1"/>
  <c r="AK158" i="19"/>
  <c r="AI22" i="24"/>
  <c r="AI45" i="24" s="1"/>
  <c r="AK65" i="19"/>
  <c r="AL139" i="21"/>
  <c r="AK41" i="19"/>
  <c r="AK81" i="19"/>
  <c r="AL141" i="21"/>
  <c r="AL128" i="21"/>
  <c r="AK54" i="19"/>
  <c r="AI9" i="24"/>
  <c r="AI32" i="24" s="1"/>
  <c r="AL138" i="21"/>
  <c r="AL95" i="21"/>
  <c r="AL8" i="22" s="1"/>
  <c r="AL7" i="22" s="1"/>
  <c r="AL3" i="22" s="1"/>
  <c r="AL14" i="22" s="1"/>
  <c r="AL134" i="21"/>
  <c r="AK30" i="19"/>
  <c r="AK33" i="19" s="1"/>
  <c r="AI6" i="24"/>
  <c r="AI29" i="24" s="1"/>
  <c r="AK161" i="19"/>
  <c r="AK142" i="19"/>
  <c r="AI20" i="24"/>
  <c r="AI43" i="24" s="1"/>
  <c r="AK46" i="19"/>
  <c r="AK49" i="19" s="1"/>
  <c r="AI8" i="24"/>
  <c r="AI31" i="24" s="1"/>
  <c r="AK150" i="19"/>
  <c r="AK153" i="19" s="1"/>
  <c r="AI21" i="24"/>
  <c r="AI44" i="24" s="1"/>
  <c r="AK126" i="19"/>
  <c r="AK129" i="19" s="1"/>
  <c r="AI18" i="24"/>
  <c r="AI41" i="24" s="1"/>
  <c r="AK97" i="19"/>
  <c r="AK57" i="19"/>
  <c r="AK62" i="19"/>
  <c r="AI10" i="24"/>
  <c r="AI33" i="24" s="1"/>
  <c r="AK38" i="19"/>
  <c r="AI7" i="24"/>
  <c r="AI30" i="24" s="1"/>
  <c r="AK145" i="19"/>
  <c r="AL135" i="21"/>
  <c r="AL137" i="21"/>
  <c r="AK118" i="19"/>
  <c r="AK121" i="19" s="1"/>
  <c r="AI17" i="24"/>
  <c r="AI40" i="24" s="1"/>
  <c r="AK86" i="19"/>
  <c r="AK89" i="19" s="1"/>
  <c r="AI13" i="24"/>
  <c r="AI36" i="24" s="1"/>
  <c r="AL132" i="21"/>
  <c r="AJ24" i="23"/>
  <c r="AJ23" i="23"/>
  <c r="AK145" i="21"/>
  <c r="AK10" i="23" s="1"/>
  <c r="AK9" i="23" s="1"/>
  <c r="AL124" i="21"/>
  <c r="AL140" i="21"/>
  <c r="AL133" i="21"/>
  <c r="AL136" i="21"/>
  <c r="AJ62" i="11"/>
  <c r="AH27" i="22"/>
  <c r="AI27" i="22" s="1"/>
  <c r="AL131" i="21"/>
  <c r="AK6" i="19"/>
  <c r="AK9" i="19" s="1"/>
  <c r="AJ3" i="24" s="1"/>
  <c r="AJ26" i="24" s="1"/>
  <c r="AL30" i="14"/>
  <c r="AL151" i="19"/>
  <c r="AL95" i="19"/>
  <c r="AL55" i="19"/>
  <c r="AL23" i="19"/>
  <c r="AL111" i="19"/>
  <c r="AL119" i="19"/>
  <c r="AL39" i="19"/>
  <c r="AL7" i="19"/>
  <c r="AL159" i="19"/>
  <c r="AL103" i="19"/>
  <c r="AL63" i="19"/>
  <c r="AL31" i="19"/>
  <c r="AL127" i="19"/>
  <c r="AL135" i="19"/>
  <c r="AL87" i="19"/>
  <c r="AL47" i="19"/>
  <c r="AL15" i="19"/>
  <c r="AL79" i="19"/>
  <c r="AL71" i="19"/>
  <c r="AL143" i="19"/>
  <c r="V25" i="19"/>
  <c r="U5" i="24" s="1"/>
  <c r="U28" i="24" s="1"/>
  <c r="V17" i="19"/>
  <c r="U4" i="24" s="1"/>
  <c r="U27" i="24" s="1"/>
  <c r="U47" i="24" s="1"/>
  <c r="T9" i="12" s="1"/>
  <c r="U7" i="12" s="1"/>
  <c r="AK28" i="14"/>
  <c r="AL28" i="14"/>
  <c r="AH42" i="13"/>
  <c r="AG49" i="11"/>
  <c r="X15" i="11" l="1"/>
  <c r="X67" i="11"/>
  <c r="Y15" i="22"/>
  <c r="Y16" i="22" s="1"/>
  <c r="Z20" i="22" s="1"/>
  <c r="AH5" i="11"/>
  <c r="AH58" i="11"/>
  <c r="AL46" i="19"/>
  <c r="AJ8" i="24"/>
  <c r="AJ31" i="24" s="1"/>
  <c r="AL102" i="19"/>
  <c r="AL105" i="19" s="1"/>
  <c r="AJ15" i="24"/>
  <c r="AJ38" i="24" s="1"/>
  <c r="AL110" i="19"/>
  <c r="AJ16" i="24"/>
  <c r="AJ39" i="24" s="1"/>
  <c r="AL30" i="19"/>
  <c r="AJ6" i="24"/>
  <c r="AJ29" i="24" s="1"/>
  <c r="AL86" i="19"/>
  <c r="AJ13" i="24"/>
  <c r="AJ36" i="24" s="1"/>
  <c r="AL126" i="19"/>
  <c r="AL129" i="19" s="1"/>
  <c r="AJ18" i="24"/>
  <c r="AJ41" i="24" s="1"/>
  <c r="AL134" i="19"/>
  <c r="AJ19" i="24"/>
  <c r="AJ42" i="24" s="1"/>
  <c r="AL150" i="19"/>
  <c r="AL153" i="19" s="1"/>
  <c r="AJ21" i="24"/>
  <c r="AJ44" i="24" s="1"/>
  <c r="AL89" i="19"/>
  <c r="AL97" i="19"/>
  <c r="AK62" i="11"/>
  <c r="AL49" i="19"/>
  <c r="AL33" i="19"/>
  <c r="AL118" i="19"/>
  <c r="AJ17" i="24"/>
  <c r="AJ40" i="24" s="1"/>
  <c r="AL65" i="19"/>
  <c r="AL158" i="19"/>
  <c r="AJ22" i="24"/>
  <c r="AJ45" i="24" s="1"/>
  <c r="AL38" i="19"/>
  <c r="AL41" i="19" s="1"/>
  <c r="AJ7" i="24"/>
  <c r="AJ30" i="24" s="1"/>
  <c r="AL137" i="19"/>
  <c r="AL121" i="19"/>
  <c r="AL145" i="21"/>
  <c r="AL10" i="23" s="1"/>
  <c r="AL9" i="23" s="1"/>
  <c r="AL24" i="23" s="1"/>
  <c r="AL54" i="19"/>
  <c r="AL57" i="19" s="1"/>
  <c r="AJ9" i="24"/>
  <c r="AJ32" i="24" s="1"/>
  <c r="AL161" i="19"/>
  <c r="AL113" i="19"/>
  <c r="AL24" i="22"/>
  <c r="AL25" i="22" s="1"/>
  <c r="AL26" i="22" s="1"/>
  <c r="AL142" i="19"/>
  <c r="AL145" i="19" s="1"/>
  <c r="AJ20" i="24"/>
  <c r="AJ43" i="24" s="1"/>
  <c r="AL94" i="19"/>
  <c r="AJ14" i="24"/>
  <c r="AJ37" i="24" s="1"/>
  <c r="AL78" i="19"/>
  <c r="AL81" i="19" s="1"/>
  <c r="AJ12" i="24"/>
  <c r="AJ35" i="24" s="1"/>
  <c r="AL62" i="19"/>
  <c r="AJ10" i="24"/>
  <c r="AJ33" i="24" s="1"/>
  <c r="AL70" i="19"/>
  <c r="AL73" i="19" s="1"/>
  <c r="AJ11" i="24"/>
  <c r="AJ34" i="24" s="1"/>
  <c r="AJ25" i="22"/>
  <c r="AJ26" i="22" s="1"/>
  <c r="AJ26" i="23"/>
  <c r="AK24" i="23"/>
  <c r="AK23" i="23"/>
  <c r="AM159" i="19"/>
  <c r="AM103" i="19"/>
  <c r="AM7" i="19"/>
  <c r="AM55" i="19"/>
  <c r="AM23" i="19"/>
  <c r="AM71" i="19"/>
  <c r="AM15" i="19"/>
  <c r="AM79" i="19"/>
  <c r="AM119" i="19"/>
  <c r="AM143" i="19"/>
  <c r="AM63" i="19"/>
  <c r="AM39" i="19"/>
  <c r="AM151" i="19"/>
  <c r="AM95" i="19"/>
  <c r="AM111" i="19"/>
  <c r="AM47" i="19"/>
  <c r="AM31" i="19"/>
  <c r="AM135" i="19"/>
  <c r="AM87" i="19"/>
  <c r="AM127" i="19"/>
  <c r="AL6" i="19"/>
  <c r="AL9" i="19" s="1"/>
  <c r="AK3" i="24" s="1"/>
  <c r="AK26" i="24" s="1"/>
  <c r="W22" i="19"/>
  <c r="W14" i="19"/>
  <c r="AI42" i="13"/>
  <c r="AH49" i="11"/>
  <c r="Y17" i="22" l="1"/>
  <c r="Z38" i="22"/>
  <c r="Z34" i="22"/>
  <c r="AJ27" i="22"/>
  <c r="AK25" i="22" s="1"/>
  <c r="AK26" i="22" s="1"/>
  <c r="AM38" i="19"/>
  <c r="AK7" i="24"/>
  <c r="AK30" i="24" s="1"/>
  <c r="AM126" i="19"/>
  <c r="AM129" i="19" s="1"/>
  <c r="AL18" i="24" s="1"/>
  <c r="AL41" i="24" s="1"/>
  <c r="AK18" i="24"/>
  <c r="AK41" i="24" s="1"/>
  <c r="AM102" i="19"/>
  <c r="AK15" i="24"/>
  <c r="AK38" i="24" s="1"/>
  <c r="AM54" i="19"/>
  <c r="AM57" i="19" s="1"/>
  <c r="AL9" i="24" s="1"/>
  <c r="AL32" i="24" s="1"/>
  <c r="AK9" i="24"/>
  <c r="AK32" i="24" s="1"/>
  <c r="AM150" i="19"/>
  <c r="AK21" i="24"/>
  <c r="AK44" i="24" s="1"/>
  <c r="AM70" i="19"/>
  <c r="AM73" i="19" s="1"/>
  <c r="AL11" i="24" s="1"/>
  <c r="AL34" i="24" s="1"/>
  <c r="AK11" i="24"/>
  <c r="AK34" i="24" s="1"/>
  <c r="AM78" i="19"/>
  <c r="AK12" i="24"/>
  <c r="AK35" i="24" s="1"/>
  <c r="AM142" i="19"/>
  <c r="AM145" i="19" s="1"/>
  <c r="AL20" i="24" s="1"/>
  <c r="AL43" i="24" s="1"/>
  <c r="AK20" i="24"/>
  <c r="AK43" i="24" s="1"/>
  <c r="AM105" i="19"/>
  <c r="AL15" i="24" s="1"/>
  <c r="AL38" i="24" s="1"/>
  <c r="AM62" i="19"/>
  <c r="AM65" i="19" s="1"/>
  <c r="AL10" i="24" s="1"/>
  <c r="AL33" i="24" s="1"/>
  <c r="AK10" i="24"/>
  <c r="AK33" i="24" s="1"/>
  <c r="AM30" i="19"/>
  <c r="AM33" i="19" s="1"/>
  <c r="AL6" i="24" s="1"/>
  <c r="AL29" i="24" s="1"/>
  <c r="AK6" i="24"/>
  <c r="AK29" i="24" s="1"/>
  <c r="AM118" i="19"/>
  <c r="AM121" i="19" s="1"/>
  <c r="AL17" i="24" s="1"/>
  <c r="AL40" i="24" s="1"/>
  <c r="AK17" i="24"/>
  <c r="AK40" i="24" s="1"/>
  <c r="AM46" i="19"/>
  <c r="AK8" i="24"/>
  <c r="AK31" i="24" s="1"/>
  <c r="AM94" i="19"/>
  <c r="AM97" i="19" s="1"/>
  <c r="AL14" i="24" s="1"/>
  <c r="AL37" i="24" s="1"/>
  <c r="AK14" i="24"/>
  <c r="AK37" i="24" s="1"/>
  <c r="AL23" i="23"/>
  <c r="AM110" i="19"/>
  <c r="AM113" i="19" s="1"/>
  <c r="AL16" i="24" s="1"/>
  <c r="AL39" i="24" s="1"/>
  <c r="AK16" i="24"/>
  <c r="AK39" i="24" s="1"/>
  <c r="AM153" i="19"/>
  <c r="AL21" i="24" s="1"/>
  <c r="AL44" i="24" s="1"/>
  <c r="AM158" i="19"/>
  <c r="AM161" i="19" s="1"/>
  <c r="AL22" i="24" s="1"/>
  <c r="AL45" i="24" s="1"/>
  <c r="AK22" i="24"/>
  <c r="AK45" i="24" s="1"/>
  <c r="AM49" i="19"/>
  <c r="AL8" i="24" s="1"/>
  <c r="AL31" i="24" s="1"/>
  <c r="AM41" i="19"/>
  <c r="AL7" i="24" s="1"/>
  <c r="AL30" i="24" s="1"/>
  <c r="AM81" i="19"/>
  <c r="AL12" i="24" s="1"/>
  <c r="AL35" i="24" s="1"/>
  <c r="AM134" i="19"/>
  <c r="AM137" i="19" s="1"/>
  <c r="AL19" i="24" s="1"/>
  <c r="AL42" i="24" s="1"/>
  <c r="AK19" i="24"/>
  <c r="AK42" i="24" s="1"/>
  <c r="AM86" i="19"/>
  <c r="AM89" i="19" s="1"/>
  <c r="AL13" i="24" s="1"/>
  <c r="AL36" i="24" s="1"/>
  <c r="AK13" i="24"/>
  <c r="AK36" i="24" s="1"/>
  <c r="AI5" i="11"/>
  <c r="AI58" i="11"/>
  <c r="AK26" i="23"/>
  <c r="AM6" i="19"/>
  <c r="AM9" i="19" s="1"/>
  <c r="AL3" i="24" s="1"/>
  <c r="AL26" i="24" s="1"/>
  <c r="W25" i="19"/>
  <c r="V5" i="24" s="1"/>
  <c r="V28" i="24" s="1"/>
  <c r="W17" i="19"/>
  <c r="V4" i="24" s="1"/>
  <c r="V27" i="24" s="1"/>
  <c r="V47" i="24" s="1"/>
  <c r="U9" i="12" s="1"/>
  <c r="V7" i="12" s="1"/>
  <c r="AJ42" i="13"/>
  <c r="AI49" i="11"/>
  <c r="Y15" i="11" l="1"/>
  <c r="Y67" i="11"/>
  <c r="Z15" i="22"/>
  <c r="Z16" i="22" s="1"/>
  <c r="AA20" i="22" s="1"/>
  <c r="AJ58" i="11"/>
  <c r="AJ5" i="11"/>
  <c r="AK27" i="22"/>
  <c r="AL27" i="22" s="1"/>
  <c r="AL26" i="23"/>
  <c r="X22" i="19"/>
  <c r="X14" i="19"/>
  <c r="AK42" i="13"/>
  <c r="AJ49" i="11"/>
  <c r="AA38" i="22" l="1"/>
  <c r="AA34" i="22"/>
  <c r="Z17" i="22"/>
  <c r="AK58" i="11"/>
  <c r="AK5" i="11"/>
  <c r="X25" i="19"/>
  <c r="W5" i="24" s="1"/>
  <c r="W28" i="24" s="1"/>
  <c r="X17" i="19"/>
  <c r="W4" i="24" s="1"/>
  <c r="W27" i="24" s="1"/>
  <c r="W47" i="24" s="1"/>
  <c r="V9" i="12" s="1"/>
  <c r="W7" i="12" s="1"/>
  <c r="AK49" i="11"/>
  <c r="AA17" i="22" l="1"/>
  <c r="AA15" i="22"/>
  <c r="AA16" i="22" s="1"/>
  <c r="AB20" i="22" s="1"/>
  <c r="Z15" i="11"/>
  <c r="Z67" i="11"/>
  <c r="Y22" i="19"/>
  <c r="Y14" i="19"/>
  <c r="AB17" i="12"/>
  <c r="AA44" i="11"/>
  <c r="Z35" i="11"/>
  <c r="C4" i="13"/>
  <c r="C32" i="13" s="1"/>
  <c r="C30" i="13" s="1"/>
  <c r="D4" i="13"/>
  <c r="D32" i="13" s="1"/>
  <c r="D30" i="13" s="1"/>
  <c r="E4" i="13"/>
  <c r="E32" i="13" s="1"/>
  <c r="E30" i="13" s="1"/>
  <c r="F4" i="13"/>
  <c r="F32" i="13" s="1"/>
  <c r="F30" i="13" s="1"/>
  <c r="G4" i="13"/>
  <c r="G32" i="13" s="1"/>
  <c r="G30" i="13" s="1"/>
  <c r="H4" i="13"/>
  <c r="H32" i="13" s="1"/>
  <c r="H30" i="13" s="1"/>
  <c r="I4" i="13"/>
  <c r="I32" i="13" s="1"/>
  <c r="I30" i="13" s="1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C64" i="12"/>
  <c r="E64" i="12"/>
  <c r="F64" i="12"/>
  <c r="H64" i="12"/>
  <c r="I64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32" i="13" s="1"/>
  <c r="B30" i="13" s="1"/>
  <c r="B64" i="12"/>
  <c r="B60" i="12"/>
  <c r="B42" i="12"/>
  <c r="B17" i="12"/>
  <c r="B15" i="12"/>
  <c r="C11" i="11"/>
  <c r="D11" i="11"/>
  <c r="E11" i="11"/>
  <c r="F11" i="11"/>
  <c r="G11" i="11"/>
  <c r="H11" i="11"/>
  <c r="I1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N27" i="11" s="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E44" i="11"/>
  <c r="F44" i="11"/>
  <c r="G44" i="11"/>
  <c r="H44" i="11"/>
  <c r="I44" i="11"/>
  <c r="J44" i="11"/>
  <c r="K44" i="11"/>
  <c r="L44" i="11"/>
  <c r="M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77" i="11"/>
  <c r="C75" i="11" s="1"/>
  <c r="D77" i="11"/>
  <c r="D75" i="11" s="1"/>
  <c r="E77" i="11"/>
  <c r="E75" i="11" s="1"/>
  <c r="F77" i="11"/>
  <c r="F75" i="11" s="1"/>
  <c r="G77" i="11"/>
  <c r="G75" i="11" s="1"/>
  <c r="H77" i="11"/>
  <c r="H75" i="11" s="1"/>
  <c r="I77" i="11"/>
  <c r="I75" i="11" s="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B38" i="22" l="1"/>
  <c r="AB34" i="22"/>
  <c r="AB15" i="22"/>
  <c r="AB16" i="22" s="1"/>
  <c r="AC20" i="22" s="1"/>
  <c r="Y25" i="19"/>
  <c r="X5" i="24" s="1"/>
  <c r="X28" i="24" s="1"/>
  <c r="Y17" i="19"/>
  <c r="X4" i="24" s="1"/>
  <c r="X27" i="24" s="1"/>
  <c r="X47" i="24" s="1"/>
  <c r="W9" i="12" s="1"/>
  <c r="X7" i="12" s="1"/>
  <c r="AI44" i="13"/>
  <c r="AE44" i="13"/>
  <c r="AA44" i="13"/>
  <c r="W44" i="13"/>
  <c r="S44" i="13"/>
  <c r="O44" i="13"/>
  <c r="K44" i="13"/>
  <c r="G44" i="13"/>
  <c r="AH44" i="13"/>
  <c r="AD44" i="13"/>
  <c r="Z44" i="13"/>
  <c r="V44" i="13"/>
  <c r="R44" i="13"/>
  <c r="N44" i="13"/>
  <c r="J44" i="13"/>
  <c r="F44" i="13"/>
  <c r="AJ44" i="13"/>
  <c r="AF44" i="13"/>
  <c r="AB44" i="13"/>
  <c r="X44" i="13"/>
  <c r="T44" i="13"/>
  <c r="P44" i="13"/>
  <c r="L44" i="13"/>
  <c r="H44" i="13"/>
  <c r="D44" i="13"/>
  <c r="AK44" i="13"/>
  <c r="AG44" i="13"/>
  <c r="AC44" i="13"/>
  <c r="Y44" i="13"/>
  <c r="U44" i="13"/>
  <c r="Q44" i="13"/>
  <c r="M44" i="13"/>
  <c r="I44" i="13"/>
  <c r="E44" i="13"/>
  <c r="AD36" i="13"/>
  <c r="R36" i="13"/>
  <c r="B36" i="13"/>
  <c r="AI36" i="13"/>
  <c r="AE36" i="13"/>
  <c r="AA36" i="13"/>
  <c r="W36" i="13"/>
  <c r="S36" i="13"/>
  <c r="O36" i="13"/>
  <c r="K36" i="13"/>
  <c r="G36" i="13"/>
  <c r="C36" i="13"/>
  <c r="AH36" i="13"/>
  <c r="Z36" i="13"/>
  <c r="V36" i="13"/>
  <c r="N36" i="13"/>
  <c r="J36" i="13"/>
  <c r="F36" i="13"/>
  <c r="AK36" i="13"/>
  <c r="AG36" i="13"/>
  <c r="AC36" i="13"/>
  <c r="Y36" i="13"/>
  <c r="U36" i="13"/>
  <c r="Q36" i="13"/>
  <c r="M36" i="13"/>
  <c r="I36" i="13"/>
  <c r="E36" i="13"/>
  <c r="AJ36" i="13"/>
  <c r="AF36" i="13"/>
  <c r="AB36" i="13"/>
  <c r="X36" i="13"/>
  <c r="T36" i="13"/>
  <c r="P36" i="13"/>
  <c r="L36" i="13"/>
  <c r="H36" i="13"/>
  <c r="D36" i="13"/>
  <c r="O5" i="13"/>
  <c r="AB42" i="12"/>
  <c r="H17" i="13"/>
  <c r="F17" i="13"/>
  <c r="AC17" i="12"/>
  <c r="AC15" i="12"/>
  <c r="D17" i="13"/>
  <c r="I17" i="13"/>
  <c r="G17" i="13"/>
  <c r="E17" i="13"/>
  <c r="AB44" i="11"/>
  <c r="AA35" i="11"/>
  <c r="AA27" i="11" s="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J24" i="13" s="1"/>
  <c r="AJ23" i="13" s="1"/>
  <c r="AF25" i="13"/>
  <c r="AF24" i="13" s="1"/>
  <c r="AF23" i="13" s="1"/>
  <c r="AB25" i="13"/>
  <c r="AB24" i="13" s="1"/>
  <c r="AB23" i="13" s="1"/>
  <c r="X25" i="13"/>
  <c r="X24" i="13" s="1"/>
  <c r="X23" i="13" s="1"/>
  <c r="T25" i="13"/>
  <c r="T24" i="13" s="1"/>
  <c r="T23" i="13" s="1"/>
  <c r="P25" i="13"/>
  <c r="P24" i="13" s="1"/>
  <c r="P23" i="13" s="1"/>
  <c r="O25" i="13"/>
  <c r="O24" i="13" s="1"/>
  <c r="O23" i="13" s="1"/>
  <c r="K25" i="13"/>
  <c r="K24" i="13" s="1"/>
  <c r="K23" i="13" s="1"/>
  <c r="G25" i="13"/>
  <c r="G24" i="13" s="1"/>
  <c r="G23" i="13" s="1"/>
  <c r="AH25" i="13"/>
  <c r="AH24" i="13" s="1"/>
  <c r="AH23" i="13" s="1"/>
  <c r="AD25" i="13"/>
  <c r="AD24" i="13" s="1"/>
  <c r="AD23" i="13" s="1"/>
  <c r="Z25" i="13"/>
  <c r="V25" i="13"/>
  <c r="V24" i="13" s="1"/>
  <c r="V23" i="13" s="1"/>
  <c r="R25" i="13"/>
  <c r="R24" i="13" s="1"/>
  <c r="R23" i="13" s="1"/>
  <c r="M25" i="13"/>
  <c r="M24" i="13" s="1"/>
  <c r="M23" i="13" s="1"/>
  <c r="I25" i="13"/>
  <c r="I24" i="13" s="1"/>
  <c r="I23" i="13" s="1"/>
  <c r="E25" i="13"/>
  <c r="E24" i="13" s="1"/>
  <c r="E23" i="13" s="1"/>
  <c r="AK25" i="13"/>
  <c r="AK24" i="13" s="1"/>
  <c r="AK23" i="13" s="1"/>
  <c r="AG25" i="13"/>
  <c r="AG24" i="13" s="1"/>
  <c r="AG23" i="13" s="1"/>
  <c r="AC25" i="13"/>
  <c r="AC24" i="13" s="1"/>
  <c r="AC23" i="13" s="1"/>
  <c r="Y25" i="13"/>
  <c r="Y24" i="13" s="1"/>
  <c r="Y23" i="13" s="1"/>
  <c r="U25" i="13"/>
  <c r="U24" i="13" s="1"/>
  <c r="U23" i="13" s="1"/>
  <c r="Q25" i="13"/>
  <c r="Q24" i="13" s="1"/>
  <c r="Q23" i="13" s="1"/>
  <c r="L25" i="13"/>
  <c r="L24" i="13" s="1"/>
  <c r="L23" i="13" s="1"/>
  <c r="H25" i="13"/>
  <c r="H24" i="13" s="1"/>
  <c r="H23" i="13" s="1"/>
  <c r="D25" i="13"/>
  <c r="D24" i="13" s="1"/>
  <c r="D23" i="13" s="1"/>
  <c r="AI25" i="13"/>
  <c r="AI24" i="13" s="1"/>
  <c r="AI23" i="13" s="1"/>
  <c r="AE25" i="13"/>
  <c r="AE24" i="13" s="1"/>
  <c r="AE23" i="13" s="1"/>
  <c r="AA25" i="13"/>
  <c r="AA24" i="13" s="1"/>
  <c r="AA23" i="13" s="1"/>
  <c r="W25" i="13"/>
  <c r="W24" i="13" s="1"/>
  <c r="W23" i="13" s="1"/>
  <c r="S25" i="13"/>
  <c r="S24" i="13" s="1"/>
  <c r="S23" i="13" s="1"/>
  <c r="N25" i="13"/>
  <c r="J25" i="13"/>
  <c r="J24" i="13" s="1"/>
  <c r="J23" i="13" s="1"/>
  <c r="F25" i="13"/>
  <c r="F24" i="13" s="1"/>
  <c r="F23" i="13" s="1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U27" i="11"/>
  <c r="E27" i="11"/>
  <c r="T27" i="11"/>
  <c r="P27" i="11"/>
  <c r="D27" i="11"/>
  <c r="W27" i="11"/>
  <c r="S27" i="11"/>
  <c r="O27" i="11"/>
  <c r="K27" i="11"/>
  <c r="G27" i="11"/>
  <c r="C27" i="11"/>
  <c r="Z27" i="11"/>
  <c r="V27" i="11"/>
  <c r="R27" i="11"/>
  <c r="J27" i="11"/>
  <c r="F27" i="11"/>
  <c r="Z14" i="12"/>
  <c r="V14" i="12"/>
  <c r="R14" i="12"/>
  <c r="N14" i="12"/>
  <c r="J14" i="12"/>
  <c r="F14" i="12"/>
  <c r="B14" i="12"/>
  <c r="X27" i="11"/>
  <c r="L27" i="11"/>
  <c r="H27" i="11"/>
  <c r="Y27" i="11"/>
  <c r="Q27" i="11"/>
  <c r="M27" i="11"/>
  <c r="I27" i="11"/>
  <c r="B84" i="11"/>
  <c r="B44" i="13" s="1"/>
  <c r="B77" i="11"/>
  <c r="B75" i="11" s="1"/>
  <c r="B70" i="11"/>
  <c r="B35" i="11"/>
  <c r="B32" i="11"/>
  <c r="B28" i="11"/>
  <c r="B17" i="11"/>
  <c r="B11" i="11"/>
  <c r="AC38" i="22" l="1"/>
  <c r="AC34" i="22"/>
  <c r="AA67" i="11"/>
  <c r="AA15" i="11"/>
  <c r="AB17" i="22"/>
  <c r="Z22" i="19"/>
  <c r="Z14" i="19"/>
  <c r="B41" i="13"/>
  <c r="C44" i="13"/>
  <c r="I5" i="13"/>
  <c r="T5" i="13"/>
  <c r="R5" i="13"/>
  <c r="K5" i="13"/>
  <c r="V5" i="13"/>
  <c r="P5" i="13"/>
  <c r="X5" i="13"/>
  <c r="AC14" i="12"/>
  <c r="H5" i="13"/>
  <c r="Q5" i="13"/>
  <c r="Y5" i="13"/>
  <c r="F5" i="13"/>
  <c r="S5" i="13"/>
  <c r="Z24" i="13"/>
  <c r="Z23" i="13" s="1"/>
  <c r="N5" i="13"/>
  <c r="G5" i="13"/>
  <c r="N24" i="13"/>
  <c r="N23" i="13" s="1"/>
  <c r="D5" i="13"/>
  <c r="L5" i="13"/>
  <c r="U5" i="13"/>
  <c r="J5" i="13"/>
  <c r="W5" i="13"/>
  <c r="M5" i="13"/>
  <c r="E5" i="13"/>
  <c r="Z5" i="13"/>
  <c r="H50" i="12"/>
  <c r="H41" i="12" s="1"/>
  <c r="G50" i="12"/>
  <c r="G41" i="12" s="1"/>
  <c r="I50" i="12"/>
  <c r="I41" i="12" s="1"/>
  <c r="F50" i="12"/>
  <c r="F41" i="12" s="1"/>
  <c r="D50" i="12"/>
  <c r="D41" i="12" s="1"/>
  <c r="E50" i="12"/>
  <c r="E41" i="12" s="1"/>
  <c r="AB39" i="11"/>
  <c r="AC42" i="12"/>
  <c r="AD17" i="12"/>
  <c r="AD15" i="12"/>
  <c r="C17" i="13"/>
  <c r="B17" i="13"/>
  <c r="AC44" i="11"/>
  <c r="AB35" i="11"/>
  <c r="B27" i="11"/>
  <c r="B44" i="11"/>
  <c r="B40" i="11"/>
  <c r="B25" i="13" s="1"/>
  <c r="AB15" i="11" l="1"/>
  <c r="AB67" i="11"/>
  <c r="AC15" i="22"/>
  <c r="AC16" i="22" s="1"/>
  <c r="AD20" i="22" s="1"/>
  <c r="Z25" i="19"/>
  <c r="Y5" i="24" s="1"/>
  <c r="Y28" i="24" s="1"/>
  <c r="Z17" i="19"/>
  <c r="Y4" i="24" s="1"/>
  <c r="Y27" i="24" s="1"/>
  <c r="Y47" i="24" s="1"/>
  <c r="X9" i="12" s="1"/>
  <c r="Y7" i="12" s="1"/>
  <c r="B24" i="13"/>
  <c r="B23" i="13" s="1"/>
  <c r="AA5" i="13"/>
  <c r="D64" i="12"/>
  <c r="D35" i="13"/>
  <c r="G64" i="12"/>
  <c r="G35" i="13"/>
  <c r="AD42" i="12"/>
  <c r="AD14" i="12"/>
  <c r="AE17" i="12"/>
  <c r="AE15" i="12"/>
  <c r="AC39" i="11"/>
  <c r="AD44" i="11"/>
  <c r="AB27" i="11"/>
  <c r="AC35" i="11"/>
  <c r="C25" i="13"/>
  <c r="C24" i="13" s="1"/>
  <c r="C23" i="13" s="1"/>
  <c r="C5" i="13"/>
  <c r="B39" i="11"/>
  <c r="AD38" i="22" l="1"/>
  <c r="AD34" i="22"/>
  <c r="AC17" i="22"/>
  <c r="AA22" i="19"/>
  <c r="AA14" i="19"/>
  <c r="B5" i="13"/>
  <c r="AB5" i="13"/>
  <c r="C50" i="12"/>
  <c r="C41" i="12" s="1"/>
  <c r="AE42" i="12"/>
  <c r="AE14" i="12"/>
  <c r="AF17" i="12"/>
  <c r="AF15" i="12"/>
  <c r="AD39" i="11"/>
  <c r="AE44" i="11"/>
  <c r="AC27" i="11"/>
  <c r="AD35" i="11"/>
  <c r="B50" i="12"/>
  <c r="AD15" i="22" l="1"/>
  <c r="AD16" i="22" s="1"/>
  <c r="AE20" i="22" s="1"/>
  <c r="AC15" i="11"/>
  <c r="AC67" i="11"/>
  <c r="AA25" i="19"/>
  <c r="Z5" i="24" s="1"/>
  <c r="Z28" i="24" s="1"/>
  <c r="AA17" i="19"/>
  <c r="Z4" i="24" s="1"/>
  <c r="Z27" i="24" s="1"/>
  <c r="Z47" i="24" s="1"/>
  <c r="Y9" i="12" s="1"/>
  <c r="Z7" i="12" s="1"/>
  <c r="AC5" i="13"/>
  <c r="AF42" i="12"/>
  <c r="AF14" i="12"/>
  <c r="AG17" i="12"/>
  <c r="AG15" i="12"/>
  <c r="AE39" i="11"/>
  <c r="AF44" i="11"/>
  <c r="AE35" i="11"/>
  <c r="AD27" i="11"/>
  <c r="B41" i="12"/>
  <c r="AE38" i="22" l="1"/>
  <c r="AE34" i="22"/>
  <c r="AD17" i="22"/>
  <c r="AB22" i="19"/>
  <c r="AB14" i="19"/>
  <c r="AD5" i="13"/>
  <c r="AG42" i="12"/>
  <c r="AG14" i="12"/>
  <c r="AH17" i="12"/>
  <c r="AH15" i="12"/>
  <c r="AF39" i="11"/>
  <c r="AG44" i="11"/>
  <c r="AE27" i="11"/>
  <c r="AF35" i="11"/>
  <c r="AE17" i="22" l="1"/>
  <c r="AE15" i="22"/>
  <c r="AE16" i="22" s="1"/>
  <c r="AF20" i="22" s="1"/>
  <c r="AD67" i="11"/>
  <c r="AD15" i="11"/>
  <c r="AB25" i="19"/>
  <c r="AA5" i="24" s="1"/>
  <c r="AA28" i="24" s="1"/>
  <c r="AB17" i="19"/>
  <c r="AA4" i="24" s="1"/>
  <c r="AA27" i="24" s="1"/>
  <c r="AA47" i="24" s="1"/>
  <c r="Z9" i="12" s="1"/>
  <c r="AA7" i="12" s="1"/>
  <c r="AE5" i="13"/>
  <c r="AH42" i="12"/>
  <c r="AI17" i="12"/>
  <c r="AH14" i="12"/>
  <c r="AI15" i="12"/>
  <c r="AG39" i="11"/>
  <c r="AH44" i="11"/>
  <c r="AG35" i="11"/>
  <c r="AF27" i="11"/>
  <c r="AF38" i="22" l="1"/>
  <c r="AF34" i="22"/>
  <c r="AF17" i="22"/>
  <c r="AF15" i="22"/>
  <c r="AF16" i="22" s="1"/>
  <c r="AG20" i="22" s="1"/>
  <c r="AC22" i="19"/>
  <c r="AC14" i="19"/>
  <c r="AF5" i="13"/>
  <c r="B18" i="13"/>
  <c r="B25" i="12"/>
  <c r="AI42" i="12"/>
  <c r="AI14" i="12"/>
  <c r="AJ17" i="12"/>
  <c r="AJ15" i="12"/>
  <c r="AH39" i="11"/>
  <c r="AI44" i="11"/>
  <c r="AG27" i="11"/>
  <c r="AH35" i="11"/>
  <c r="AG15" i="22" l="1"/>
  <c r="AG16" i="22" s="1"/>
  <c r="AH20" i="22" s="1"/>
  <c r="AE67" i="11"/>
  <c r="AE15" i="11"/>
  <c r="AG38" i="22"/>
  <c r="AG34" i="22"/>
  <c r="AC25" i="19"/>
  <c r="AB5" i="24" s="1"/>
  <c r="AB28" i="24" s="1"/>
  <c r="AC17" i="19"/>
  <c r="AB4" i="24" s="1"/>
  <c r="AB27" i="24" s="1"/>
  <c r="AB47" i="24" s="1"/>
  <c r="AA9" i="12" s="1"/>
  <c r="AB7" i="12" s="1"/>
  <c r="AG5" i="13"/>
  <c r="AJ42" i="12"/>
  <c r="AJ14" i="12"/>
  <c r="AI39" i="11"/>
  <c r="AJ44" i="11"/>
  <c r="AH27" i="11"/>
  <c r="AI35" i="11"/>
  <c r="AF67" i="11" l="1"/>
  <c r="AF15" i="11"/>
  <c r="AH38" i="22"/>
  <c r="AH34" i="22"/>
  <c r="AG17" i="22"/>
  <c r="AD22" i="19"/>
  <c r="AD14" i="19"/>
  <c r="AK15" i="12"/>
  <c r="AK17" i="12"/>
  <c r="AH5" i="13"/>
  <c r="AK44" i="11"/>
  <c r="AK42" i="12"/>
  <c r="AJ39" i="11"/>
  <c r="AI27" i="11"/>
  <c r="AJ35" i="11"/>
  <c r="AG67" i="11" l="1"/>
  <c r="AG15" i="11"/>
  <c r="AH15" i="22"/>
  <c r="AH16" i="22" s="1"/>
  <c r="AI20" i="22" s="1"/>
  <c r="AD25" i="19"/>
  <c r="AC5" i="24" s="1"/>
  <c r="AC28" i="24" s="1"/>
  <c r="AD17" i="19"/>
  <c r="AC4" i="24" s="1"/>
  <c r="AC27" i="24" s="1"/>
  <c r="AC47" i="24" s="1"/>
  <c r="AB9" i="12" s="1"/>
  <c r="AC7" i="12" s="1"/>
  <c r="AK14" i="12"/>
  <c r="AK39" i="11"/>
  <c r="AI5" i="13"/>
  <c r="AJ27" i="11"/>
  <c r="AH17" i="22" l="1"/>
  <c r="AI38" i="22"/>
  <c r="AI34" i="22"/>
  <c r="AE22" i="19"/>
  <c r="AE14" i="19"/>
  <c r="AK35" i="11"/>
  <c r="AK27" i="11" s="1"/>
  <c r="AJ5" i="13"/>
  <c r="AH15" i="11" l="1"/>
  <c r="AH67" i="11"/>
  <c r="AI15" i="22"/>
  <c r="AI16" i="22" s="1"/>
  <c r="AJ20" i="22" s="1"/>
  <c r="AE25" i="19"/>
  <c r="AD5" i="24" s="1"/>
  <c r="AD28" i="24" s="1"/>
  <c r="AE17" i="19"/>
  <c r="AD4" i="24" s="1"/>
  <c r="AD27" i="24" s="1"/>
  <c r="AD47" i="24" s="1"/>
  <c r="AC9" i="12" s="1"/>
  <c r="AD7" i="12" s="1"/>
  <c r="AK5" i="13"/>
  <c r="AJ38" i="22" l="1"/>
  <c r="AJ34" i="22"/>
  <c r="AI17" i="22"/>
  <c r="AF22" i="19"/>
  <c r="AF14" i="19"/>
  <c r="B6" i="12"/>
  <c r="B24" i="11"/>
  <c r="B22" i="11" s="1"/>
  <c r="B14" i="13"/>
  <c r="B61" i="11"/>
  <c r="AJ15" i="22" l="1"/>
  <c r="AJ16" i="22" s="1"/>
  <c r="AK20" i="22" s="1"/>
  <c r="AI15" i="11"/>
  <c r="AI67" i="11"/>
  <c r="AF25" i="19"/>
  <c r="AE5" i="24" s="1"/>
  <c r="AE28" i="24" s="1"/>
  <c r="AF17" i="19"/>
  <c r="AE4" i="24" s="1"/>
  <c r="AE27" i="24" s="1"/>
  <c r="AE47" i="24" s="1"/>
  <c r="AD9" i="12" s="1"/>
  <c r="AE7" i="12" s="1"/>
  <c r="B13" i="13"/>
  <c r="AK38" i="22" l="1"/>
  <c r="AK34" i="22"/>
  <c r="AJ17" i="22"/>
  <c r="AG22" i="19"/>
  <c r="AG14" i="19"/>
  <c r="C6" i="12"/>
  <c r="C61" i="11"/>
  <c r="C14" i="13"/>
  <c r="C24" i="11"/>
  <c r="C22" i="11" s="1"/>
  <c r="AK15" i="22" l="1"/>
  <c r="AK16" i="22" s="1"/>
  <c r="AL20" i="22" s="1"/>
  <c r="AJ67" i="11"/>
  <c r="AJ15" i="11"/>
  <c r="AG25" i="19"/>
  <c r="AF5" i="24" s="1"/>
  <c r="AF28" i="24" s="1"/>
  <c r="AG17" i="19"/>
  <c r="AF4" i="24" s="1"/>
  <c r="AF27" i="24" s="1"/>
  <c r="AF47" i="24" s="1"/>
  <c r="AE9" i="12" s="1"/>
  <c r="AF7" i="12" s="1"/>
  <c r="C13" i="13"/>
  <c r="D14" i="13"/>
  <c r="AL38" i="22" l="1"/>
  <c r="AL34" i="22"/>
  <c r="AK17" i="22"/>
  <c r="AH22" i="19"/>
  <c r="AH14" i="19"/>
  <c r="D6" i="12"/>
  <c r="D61" i="11"/>
  <c r="D24" i="11"/>
  <c r="D22" i="11" s="1"/>
  <c r="AL15" i="22" l="1"/>
  <c r="AL16" i="22" s="1"/>
  <c r="AK15" i="11"/>
  <c r="AK67" i="11"/>
  <c r="AH25" i="19"/>
  <c r="AG5" i="24" s="1"/>
  <c r="AG28" i="24" s="1"/>
  <c r="AH17" i="19"/>
  <c r="AG4" i="24" s="1"/>
  <c r="AG27" i="24" s="1"/>
  <c r="AG47" i="24" s="1"/>
  <c r="AF9" i="12" s="1"/>
  <c r="AG7" i="12" s="1"/>
  <c r="D13" i="13"/>
  <c r="AL17" i="22" l="1"/>
  <c r="AI22" i="19"/>
  <c r="AI14" i="19"/>
  <c r="E6" i="12"/>
  <c r="E24" i="11"/>
  <c r="E22" i="11" s="1"/>
  <c r="AI25" i="19" l="1"/>
  <c r="AH5" i="24" s="1"/>
  <c r="AH28" i="24" s="1"/>
  <c r="AI17" i="19"/>
  <c r="AH4" i="24" s="1"/>
  <c r="AH27" i="24" s="1"/>
  <c r="AH47" i="24" s="1"/>
  <c r="AG9" i="12" s="1"/>
  <c r="AH7" i="12" s="1"/>
  <c r="E13" i="13"/>
  <c r="E61" i="11"/>
  <c r="E14" i="13"/>
  <c r="AJ22" i="19" l="1"/>
  <c r="AJ14" i="19"/>
  <c r="F6" i="12"/>
  <c r="F14" i="13"/>
  <c r="F61" i="11"/>
  <c r="F24" i="11"/>
  <c r="F22" i="11" s="1"/>
  <c r="AJ25" i="19" l="1"/>
  <c r="AI5" i="24" s="1"/>
  <c r="AI28" i="24" s="1"/>
  <c r="AJ17" i="19"/>
  <c r="AI4" i="24" s="1"/>
  <c r="AI27" i="24" s="1"/>
  <c r="F13" i="13"/>
  <c r="G6" i="12"/>
  <c r="AI47" i="24" l="1"/>
  <c r="AH9" i="12" s="1"/>
  <c r="AI7" i="12" s="1"/>
  <c r="AK22" i="19"/>
  <c r="AK14" i="19"/>
  <c r="G24" i="11"/>
  <c r="G22" i="11" s="1"/>
  <c r="G61" i="11"/>
  <c r="G14" i="13"/>
  <c r="AK25" i="19" l="1"/>
  <c r="AJ5" i="24" s="1"/>
  <c r="AJ28" i="24" s="1"/>
  <c r="AK17" i="19"/>
  <c r="AJ4" i="24" s="1"/>
  <c r="AJ27" i="24" s="1"/>
  <c r="AJ47" i="24" s="1"/>
  <c r="AI9" i="12" s="1"/>
  <c r="AJ7" i="12" s="1"/>
  <c r="G13" i="13"/>
  <c r="H6" i="12"/>
  <c r="AL22" i="19" l="1"/>
  <c r="AL14" i="19"/>
  <c r="H24" i="11"/>
  <c r="H22" i="11" s="1"/>
  <c r="H61" i="11"/>
  <c r="H14" i="13"/>
  <c r="AL25" i="19" l="1"/>
  <c r="AK5" i="24" s="1"/>
  <c r="AK28" i="24" s="1"/>
  <c r="AL17" i="19"/>
  <c r="AK4" i="24" s="1"/>
  <c r="AK27" i="24" s="1"/>
  <c r="AK47" i="24" s="1"/>
  <c r="AJ9" i="12" s="1"/>
  <c r="AK7" i="12" s="1"/>
  <c r="H13" i="13"/>
  <c r="I61" i="11"/>
  <c r="I6" i="12"/>
  <c r="AM22" i="19" l="1"/>
  <c r="AM14" i="19"/>
  <c r="I14" i="13"/>
  <c r="I24" i="11"/>
  <c r="I22" i="11" s="1"/>
  <c r="AM25" i="19" l="1"/>
  <c r="AL5" i="24" s="1"/>
  <c r="AL28" i="24" s="1"/>
  <c r="AM17" i="19"/>
  <c r="AL4" i="24" s="1"/>
  <c r="AL27" i="24" s="1"/>
  <c r="I13" i="13"/>
  <c r="AL47" i="24" l="1"/>
  <c r="AK9" i="12" s="1"/>
  <c r="B24" i="12"/>
  <c r="B3" i="12" l="1"/>
  <c r="B11" i="12" s="1"/>
  <c r="B22" i="12" l="1"/>
  <c r="B58" i="12" s="1"/>
  <c r="B3" i="13" l="1"/>
  <c r="B6" i="13" s="1"/>
  <c r="B69" i="12"/>
  <c r="B73" i="12" s="1"/>
  <c r="B89" i="11" s="1"/>
  <c r="C88" i="11" s="1"/>
  <c r="C3" i="12"/>
  <c r="C11" i="12" s="1"/>
  <c r="C22" i="12" s="1"/>
  <c r="B9" i="13"/>
  <c r="C9" i="13"/>
  <c r="C18" i="13" l="1"/>
  <c r="B81" i="11"/>
  <c r="D9" i="13"/>
  <c r="C25" i="12"/>
  <c r="C24" i="12" s="1"/>
  <c r="D3" i="12"/>
  <c r="D11" i="12" s="1"/>
  <c r="D22" i="12" s="1"/>
  <c r="B57" i="11"/>
  <c r="B14" i="11"/>
  <c r="B8" i="11" s="1"/>
  <c r="B53" i="11" s="1"/>
  <c r="D18" i="13" l="1"/>
  <c r="E3" i="12"/>
  <c r="E11" i="12" s="1"/>
  <c r="E22" i="12" s="1"/>
  <c r="B66" i="11"/>
  <c r="B60" i="11" s="1"/>
  <c r="B91" i="11" s="1"/>
  <c r="B10" i="13"/>
  <c r="B8" i="13" s="1"/>
  <c r="B21" i="13" s="1"/>
  <c r="B28" i="13" s="1"/>
  <c r="B47" i="13" s="1"/>
  <c r="B49" i="13"/>
  <c r="D25" i="12"/>
  <c r="D24" i="12" s="1"/>
  <c r="C45" i="13"/>
  <c r="C41" i="13" s="1"/>
  <c r="C58" i="12"/>
  <c r="E18" i="13" l="1"/>
  <c r="B95" i="11"/>
  <c r="C57" i="11"/>
  <c r="C66" i="11"/>
  <c r="C60" i="11" s="1"/>
  <c r="C14" i="11"/>
  <c r="F3" i="12"/>
  <c r="F11" i="12" s="1"/>
  <c r="F22" i="12" s="1"/>
  <c r="E9" i="13"/>
  <c r="C3" i="13"/>
  <c r="C6" i="13" s="1"/>
  <c r="C69" i="12"/>
  <c r="F9" i="13"/>
  <c r="B51" i="13"/>
  <c r="E25" i="12"/>
  <c r="E24" i="12" s="1"/>
  <c r="D58" i="12"/>
  <c r="C49" i="13" l="1"/>
  <c r="C73" i="12"/>
  <c r="C89" i="11" s="1"/>
  <c r="D88" i="11" s="1"/>
  <c r="F18" i="13"/>
  <c r="E58" i="12"/>
  <c r="D3" i="13"/>
  <c r="D6" i="13" s="1"/>
  <c r="D69" i="12"/>
  <c r="F25" i="12"/>
  <c r="F24" i="12" s="1"/>
  <c r="G3" i="12"/>
  <c r="G11" i="12" s="1"/>
  <c r="G22" i="12" s="1"/>
  <c r="C10" i="13"/>
  <c r="C8" i="13" s="1"/>
  <c r="C21" i="13" s="1"/>
  <c r="C28" i="13" s="1"/>
  <c r="C47" i="13" s="1"/>
  <c r="C8" i="11"/>
  <c r="C53" i="11" s="1"/>
  <c r="D57" i="11" l="1"/>
  <c r="D14" i="11"/>
  <c r="D8" i="11" s="1"/>
  <c r="D53" i="11" s="1"/>
  <c r="G18" i="13"/>
  <c r="C51" i="13"/>
  <c r="G25" i="12"/>
  <c r="G24" i="12" s="1"/>
  <c r="F58" i="12"/>
  <c r="D73" i="12"/>
  <c r="D89" i="11" s="1"/>
  <c r="E88" i="11" s="1"/>
  <c r="G9" i="13"/>
  <c r="H3" i="12"/>
  <c r="H11" i="12" s="1"/>
  <c r="H22" i="12" s="1"/>
  <c r="E3" i="13"/>
  <c r="E6" i="13" s="1"/>
  <c r="E69" i="12"/>
  <c r="C81" i="11"/>
  <c r="C91" i="11" s="1"/>
  <c r="G58" i="12" l="1"/>
  <c r="G69" i="12" s="1"/>
  <c r="D66" i="11"/>
  <c r="D60" i="11" s="1"/>
  <c r="C95" i="11"/>
  <c r="I3" i="12"/>
  <c r="I11" i="12" s="1"/>
  <c r="I22" i="12" s="1"/>
  <c r="E73" i="12"/>
  <c r="E89" i="11" s="1"/>
  <c r="F88" i="11" s="1"/>
  <c r="H9" i="13"/>
  <c r="F3" i="13"/>
  <c r="F6" i="13" s="1"/>
  <c r="F69" i="12"/>
  <c r="H25" i="12"/>
  <c r="H24" i="12" s="1"/>
  <c r="D45" i="13"/>
  <c r="D41" i="13" s="1"/>
  <c r="D81" i="11"/>
  <c r="I9" i="13"/>
  <c r="D49" i="13"/>
  <c r="H18" i="13"/>
  <c r="D91" i="11" l="1"/>
  <c r="D95" i="11" s="1"/>
  <c r="G3" i="13"/>
  <c r="G6" i="13" s="1"/>
  <c r="D10" i="13"/>
  <c r="D8" i="13" s="1"/>
  <c r="D21" i="13" s="1"/>
  <c r="D28" i="13" s="1"/>
  <c r="D47" i="13" s="1"/>
  <c r="D51" i="13" s="1"/>
  <c r="F73" i="12"/>
  <c r="F89" i="11" s="1"/>
  <c r="G88" i="11" s="1"/>
  <c r="I18" i="13"/>
  <c r="G73" i="12"/>
  <c r="G89" i="11" s="1"/>
  <c r="E45" i="13"/>
  <c r="E41" i="13" s="1"/>
  <c r="E81" i="11"/>
  <c r="E14" i="11"/>
  <c r="E8" i="11" s="1"/>
  <c r="E53" i="11" s="1"/>
  <c r="H58" i="12"/>
  <c r="I25" i="12"/>
  <c r="I24" i="12" s="1"/>
  <c r="H88" i="11" l="1"/>
  <c r="H3" i="13"/>
  <c r="H6" i="13" s="1"/>
  <c r="H69" i="12"/>
  <c r="F45" i="13"/>
  <c r="F41" i="13" s="1"/>
  <c r="F81" i="11"/>
  <c r="I58" i="12"/>
  <c r="E66" i="11"/>
  <c r="E60" i="11" s="1"/>
  <c r="E10" i="13"/>
  <c r="E8" i="13" s="1"/>
  <c r="E21" i="13" s="1"/>
  <c r="E28" i="13" s="1"/>
  <c r="E47" i="13" s="1"/>
  <c r="E57" i="11"/>
  <c r="E91" i="11" l="1"/>
  <c r="F57" i="11"/>
  <c r="H73" i="12"/>
  <c r="H89" i="11" s="1"/>
  <c r="I88" i="11" s="1"/>
  <c r="E49" i="13"/>
  <c r="E51" i="13" s="1"/>
  <c r="I3" i="13"/>
  <c r="I6" i="13" s="1"/>
  <c r="I69" i="12"/>
  <c r="F14" i="11"/>
  <c r="F8" i="11" s="1"/>
  <c r="F53" i="11" s="1"/>
  <c r="G45" i="13"/>
  <c r="G41" i="13" s="1"/>
  <c r="G81" i="11"/>
  <c r="E95" i="11" l="1"/>
  <c r="I73" i="12"/>
  <c r="I89" i="11" s="1"/>
  <c r="J88" i="11" s="1"/>
  <c r="H45" i="13"/>
  <c r="H41" i="13" s="1"/>
  <c r="H81" i="11"/>
  <c r="F66" i="11"/>
  <c r="F60" i="11" s="1"/>
  <c r="F91" i="11" s="1"/>
  <c r="F10" i="13"/>
  <c r="F8" i="13" s="1"/>
  <c r="F21" i="13" s="1"/>
  <c r="F28" i="13" s="1"/>
  <c r="F47" i="13" s="1"/>
  <c r="F49" i="13"/>
  <c r="F95" i="11" l="1"/>
  <c r="I45" i="13"/>
  <c r="I41" i="13" s="1"/>
  <c r="I81" i="11"/>
  <c r="J45" i="13"/>
  <c r="J41" i="13" s="1"/>
  <c r="G57" i="11"/>
  <c r="F51" i="13"/>
  <c r="G66" i="11"/>
  <c r="G60" i="11" s="1"/>
  <c r="G14" i="11"/>
  <c r="G91" i="11" l="1"/>
  <c r="G10" i="13"/>
  <c r="G8" i="13" s="1"/>
  <c r="G21" i="13" s="1"/>
  <c r="G28" i="13" s="1"/>
  <c r="G47" i="13" s="1"/>
  <c r="G8" i="11"/>
  <c r="G53" i="11" s="1"/>
  <c r="H14" i="11"/>
  <c r="H8" i="11" s="1"/>
  <c r="H53" i="11" s="1"/>
  <c r="H57" i="11"/>
  <c r="H49" i="13" l="1"/>
  <c r="H66" i="11"/>
  <c r="H60" i="11" s="1"/>
  <c r="H91" i="11" s="1"/>
  <c r="H10" i="13"/>
  <c r="H8" i="13" s="1"/>
  <c r="H21" i="13" s="1"/>
  <c r="H28" i="13" s="1"/>
  <c r="H47" i="13" s="1"/>
  <c r="G95" i="11"/>
  <c r="G49" i="13"/>
  <c r="G51" i="13" s="1"/>
  <c r="H95" i="11" l="1"/>
  <c r="H51" i="13"/>
  <c r="I14" i="11"/>
  <c r="I8" i="11" s="1"/>
  <c r="I53" i="11" s="1"/>
  <c r="I57" i="11"/>
  <c r="I49" i="13" l="1"/>
  <c r="I66" i="11"/>
  <c r="I60" i="11" s="1"/>
  <c r="I91" i="11" s="1"/>
  <c r="I10" i="13"/>
  <c r="I8" i="13" s="1"/>
  <c r="I21" i="13" s="1"/>
  <c r="I28" i="13" s="1"/>
  <c r="I47" i="13" s="1"/>
  <c r="I95" i="11" l="1"/>
  <c r="I51" i="13"/>
  <c r="J9" i="13" l="1"/>
  <c r="J18" i="13" l="1"/>
  <c r="J3" i="12"/>
  <c r="J25" i="12" l="1"/>
  <c r="K9" i="13"/>
  <c r="J24" i="11" l="1"/>
  <c r="J22" i="11" s="1"/>
  <c r="K18" i="13"/>
  <c r="K3" i="12"/>
  <c r="J61" i="11" l="1"/>
  <c r="J6" i="12"/>
  <c r="J11" i="12" s="1"/>
  <c r="J22" i="12" s="1"/>
  <c r="L9" i="13"/>
  <c r="L18" i="13"/>
  <c r="L25" i="12"/>
  <c r="J13" i="13"/>
  <c r="L3" i="12"/>
  <c r="K25" i="12"/>
  <c r="J14" i="13" l="1"/>
  <c r="K6" i="12"/>
  <c r="K11" i="12" s="1"/>
  <c r="K22" i="12" s="1"/>
  <c r="K24" i="11"/>
  <c r="K22" i="11" s="1"/>
  <c r="M3" i="12"/>
  <c r="K14" i="13" l="1"/>
  <c r="K61" i="11"/>
  <c r="L24" i="11"/>
  <c r="L22" i="11" s="1"/>
  <c r="O9" i="13"/>
  <c r="J14" i="11"/>
  <c r="K13" i="13"/>
  <c r="M25" i="12"/>
  <c r="M18" i="13"/>
  <c r="N18" i="13"/>
  <c r="N9" i="13"/>
  <c r="M9" i="13"/>
  <c r="L6" i="12"/>
  <c r="L11" i="12" s="1"/>
  <c r="L22" i="12" s="1"/>
  <c r="N3" i="12"/>
  <c r="L13" i="13" l="1"/>
  <c r="O3" i="12"/>
  <c r="N25" i="12"/>
  <c r="O18" i="13"/>
  <c r="O25" i="12"/>
  <c r="J66" i="11"/>
  <c r="J10" i="13"/>
  <c r="M24" i="11" l="1"/>
  <c r="N24" i="11"/>
  <c r="N22" i="11" s="1"/>
  <c r="P18" i="13"/>
  <c r="P25" i="12"/>
  <c r="Q3" i="12"/>
  <c r="M6" i="12"/>
  <c r="M11" i="12" s="1"/>
  <c r="M22" i="12" s="1"/>
  <c r="Q9" i="13"/>
  <c r="P9" i="13"/>
  <c r="L14" i="13"/>
  <c r="L61" i="11"/>
  <c r="K14" i="11"/>
  <c r="P3" i="12"/>
  <c r="Q18" i="13"/>
  <c r="Q25" i="12"/>
  <c r="R18" i="13" l="1"/>
  <c r="R25" i="12"/>
  <c r="S9" i="13"/>
  <c r="O24" i="11"/>
  <c r="O22" i="11" s="1"/>
  <c r="R3" i="12"/>
  <c r="K10" i="13"/>
  <c r="K66" i="11"/>
  <c r="R9" i="13"/>
  <c r="M22" i="11"/>
  <c r="N6" i="12"/>
  <c r="N11" i="12" s="1"/>
  <c r="N22" i="12" s="1"/>
  <c r="O13" i="13" l="1"/>
  <c r="L14" i="11"/>
  <c r="T9" i="13"/>
  <c r="N13" i="13"/>
  <c r="M13" i="13"/>
  <c r="S3" i="12"/>
  <c r="N14" i="13"/>
  <c r="N61" i="11"/>
  <c r="P24" i="11"/>
  <c r="P22" i="11" s="1"/>
  <c r="M14" i="13"/>
  <c r="M61" i="11"/>
  <c r="O6" i="12"/>
  <c r="O11" i="12" s="1"/>
  <c r="O22" i="12" s="1"/>
  <c r="S18" i="13"/>
  <c r="L66" i="11" l="1"/>
  <c r="P14" i="13"/>
  <c r="P61" i="11"/>
  <c r="O14" i="13"/>
  <c r="O61" i="11"/>
  <c r="R24" i="11"/>
  <c r="R22" i="11" s="1"/>
  <c r="T18" i="13"/>
  <c r="T25" i="12"/>
  <c r="V25" i="12"/>
  <c r="P13" i="13"/>
  <c r="S25" i="12"/>
  <c r="Q24" i="11"/>
  <c r="Q22" i="11" s="1"/>
  <c r="P6" i="12"/>
  <c r="P11" i="12" s="1"/>
  <c r="P22" i="12" s="1"/>
  <c r="T3" i="12"/>
  <c r="W9" i="13"/>
  <c r="V3" i="12"/>
  <c r="Q6" i="12"/>
  <c r="Q11" i="12" s="1"/>
  <c r="Q22" i="12" s="1"/>
  <c r="L10" i="13" l="1"/>
  <c r="M14" i="11"/>
  <c r="Q14" i="13"/>
  <c r="Q61" i="11"/>
  <c r="W18" i="13"/>
  <c r="W25" i="12"/>
  <c r="R13" i="13"/>
  <c r="S6" i="12"/>
  <c r="S11" i="12" s="1"/>
  <c r="S22" i="12" s="1"/>
  <c r="Q13" i="13"/>
  <c r="U18" i="13"/>
  <c r="X3" i="12"/>
  <c r="R6" i="12"/>
  <c r="R11" i="12" s="1"/>
  <c r="R22" i="12" s="1"/>
  <c r="S24" i="11"/>
  <c r="S22" i="11" s="1"/>
  <c r="W3" i="12"/>
  <c r="U3" i="12"/>
  <c r="X25" i="12"/>
  <c r="S13" i="13" l="1"/>
  <c r="M66" i="11"/>
  <c r="M10" i="13"/>
  <c r="V18" i="13"/>
  <c r="X18" i="13"/>
  <c r="Y25" i="12"/>
  <c r="S14" i="13"/>
  <c r="S61" i="11"/>
  <c r="Y9" i="13"/>
  <c r="X9" i="13"/>
  <c r="Z9" i="13"/>
  <c r="Y3" i="12"/>
  <c r="R14" i="13"/>
  <c r="R61" i="11"/>
  <c r="V9" i="13"/>
  <c r="U9" i="13"/>
  <c r="U25" i="12"/>
  <c r="T24" i="11"/>
  <c r="T22" i="11" s="1"/>
  <c r="T13" i="13" l="1"/>
  <c r="Z18" i="13"/>
  <c r="AA9" i="13"/>
  <c r="Y18" i="13"/>
  <c r="T6" i="12"/>
  <c r="T11" i="12" s="1"/>
  <c r="T22" i="12" s="1"/>
  <c r="Z3" i="12"/>
  <c r="T14" i="13"/>
  <c r="T61" i="11"/>
  <c r="AA18" i="13" l="1"/>
  <c r="AA25" i="12"/>
  <c r="Z25" i="12"/>
  <c r="N14" i="11"/>
  <c r="AA3" i="12"/>
  <c r="O14" i="11"/>
  <c r="U24" i="11"/>
  <c r="U22" i="11" s="1"/>
  <c r="U6" i="12"/>
  <c r="U11" i="12" s="1"/>
  <c r="U22" i="12" s="1"/>
  <c r="V24" i="11" l="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P14" i="11"/>
  <c r="V13" i="13" l="1"/>
  <c r="W24" i="11"/>
  <c r="W22" i="11" s="1"/>
  <c r="W13" i="13" s="1"/>
  <c r="W6" i="12"/>
  <c r="W11" i="12" s="1"/>
  <c r="W22" i="12" s="1"/>
  <c r="Z61" i="11"/>
  <c r="AC18" i="13"/>
  <c r="AC25" i="12"/>
  <c r="AB25" i="12"/>
  <c r="U14" i="13"/>
  <c r="U61" i="11"/>
  <c r="P10" i="13"/>
  <c r="P66" i="11"/>
  <c r="V14" i="13"/>
  <c r="V61" i="11"/>
  <c r="AC3" i="12"/>
  <c r="Q14" i="11"/>
  <c r="W14" i="13"/>
  <c r="W61" i="11"/>
  <c r="AA14" i="13" l="1"/>
  <c r="AA61" i="11"/>
  <c r="X24" i="11"/>
  <c r="X22" i="11" s="1"/>
  <c r="X13" i="13" s="1"/>
  <c r="X6" i="12"/>
  <c r="X11" i="12" s="1"/>
  <c r="X22" i="12" s="1"/>
  <c r="AD18" i="13"/>
  <c r="Y14" i="13"/>
  <c r="Y61" i="11"/>
  <c r="Z14" i="13"/>
  <c r="Q10" i="13"/>
  <c r="Q66" i="11"/>
  <c r="AD3" i="12"/>
  <c r="R14" i="11"/>
  <c r="AD9" i="13"/>
  <c r="AE18" i="13" l="1"/>
  <c r="AE25" i="12"/>
  <c r="R10" i="13"/>
  <c r="R66" i="11"/>
  <c r="AE3" i="12"/>
  <c r="AD25" i="12"/>
  <c r="Z24" i="11" l="1"/>
  <c r="Z22" i="11" s="1"/>
  <c r="AH9" i="13"/>
  <c r="AH25" i="12"/>
  <c r="AI9" i="13"/>
  <c r="AF3" i="12"/>
  <c r="S14" i="11"/>
  <c r="AE9" i="13"/>
  <c r="AB14" i="13"/>
  <c r="AB61" i="11"/>
  <c r="AH3" i="12"/>
  <c r="AC14" i="13"/>
  <c r="AC61" i="11"/>
  <c r="AF18" i="13"/>
  <c r="Y24" i="11"/>
  <c r="Y6" i="12"/>
  <c r="Y11" i="12" s="1"/>
  <c r="Y22" i="12" s="1"/>
  <c r="AI18" i="13" l="1"/>
  <c r="AI25" i="12"/>
  <c r="AF25" i="12"/>
  <c r="AG3" i="12"/>
  <c r="AI3" i="12"/>
  <c r="Y22" i="11"/>
  <c r="AG9" i="13"/>
  <c r="AG18" i="13"/>
  <c r="AG25" i="12"/>
  <c r="AF9" i="13"/>
  <c r="S10" i="13"/>
  <c r="S66" i="11"/>
  <c r="AA24" i="11"/>
  <c r="AA22" i="11" s="1"/>
  <c r="AA6" i="12"/>
  <c r="AA11" i="12" s="1"/>
  <c r="AA22" i="12" s="1"/>
  <c r="Z6" i="12"/>
  <c r="Z11" i="12" s="1"/>
  <c r="Z22" i="12" s="1"/>
  <c r="AA13" i="13" l="1"/>
  <c r="Z13" i="13"/>
  <c r="Y13" i="13"/>
  <c r="AB24" i="11"/>
  <c r="AB22" i="11" s="1"/>
  <c r="AB6" i="12"/>
  <c r="AB11" i="12" s="1"/>
  <c r="AB22" i="12" s="1"/>
  <c r="T14" i="11"/>
  <c r="AJ18" i="13"/>
  <c r="AJ25" i="12"/>
  <c r="AH18" i="13"/>
  <c r="AJ3" i="12"/>
  <c r="AD14" i="13"/>
  <c r="AD61" i="11"/>
  <c r="AB13" i="13" l="1"/>
  <c r="AC24" i="11"/>
  <c r="AC22" i="11" s="1"/>
  <c r="AC13" i="13" s="1"/>
  <c r="AC6" i="12"/>
  <c r="AC11" i="12" s="1"/>
  <c r="AC22" i="12" s="1"/>
  <c r="AJ9" i="13"/>
  <c r="AE14" i="13"/>
  <c r="AE61" i="11"/>
  <c r="AK3" i="12"/>
  <c r="T66" i="11"/>
  <c r="T10" i="13"/>
  <c r="U14" i="11"/>
  <c r="AI61" i="11" l="1"/>
  <c r="U10" i="13"/>
  <c r="U66" i="11"/>
  <c r="AD24" i="11"/>
  <c r="AD22" i="11" s="1"/>
  <c r="AD6" i="12"/>
  <c r="AD11" i="12" s="1"/>
  <c r="AD22" i="12" s="1"/>
  <c r="AK25" i="12"/>
  <c r="AK9" i="13"/>
  <c r="AK18" i="13"/>
  <c r="AF14" i="13"/>
  <c r="AF61" i="11"/>
  <c r="AD13" i="13" l="1"/>
  <c r="AE24" i="11"/>
  <c r="AE22" i="11" s="1"/>
  <c r="AE6" i="12"/>
  <c r="AE11" i="12" s="1"/>
  <c r="AE22" i="12" s="1"/>
  <c r="AJ14" i="13"/>
  <c r="AJ61" i="11"/>
  <c r="AG14" i="13"/>
  <c r="AG61" i="11"/>
  <c r="V14" i="11"/>
  <c r="AE13" i="13" l="1"/>
  <c r="W14" i="11"/>
  <c r="AH14" i="13"/>
  <c r="AH61" i="11"/>
  <c r="AI14" i="13"/>
  <c r="V66" i="11"/>
  <c r="V10" i="13"/>
  <c r="AF24" i="11"/>
  <c r="AF22" i="11" s="1"/>
  <c r="AF6" i="12"/>
  <c r="AF11" i="12" s="1"/>
  <c r="AF22" i="12" s="1"/>
  <c r="X14" i="11" l="1"/>
  <c r="W66" i="11"/>
  <c r="W10" i="13"/>
  <c r="AF13" i="13"/>
  <c r="AG24" i="11"/>
  <c r="AG22" i="11" s="1"/>
  <c r="AG6" i="12"/>
  <c r="AG11" i="12" s="1"/>
  <c r="AG22" i="12" s="1"/>
  <c r="X66" i="11" l="1"/>
  <c r="X10" i="13"/>
  <c r="AH24" i="11"/>
  <c r="AH22" i="11" s="1"/>
  <c r="AH6" i="12"/>
  <c r="AH11" i="12" s="1"/>
  <c r="AH22" i="12" s="1"/>
  <c r="AK14" i="13"/>
  <c r="AK61" i="11"/>
  <c r="AG13" i="13"/>
  <c r="AH13" i="13" l="1"/>
  <c r="AI24" i="11"/>
  <c r="AI22" i="11" s="1"/>
  <c r="AI6" i="12"/>
  <c r="AI11" i="12" s="1"/>
  <c r="AI22" i="12" s="1"/>
  <c r="AI13" i="13" l="1"/>
  <c r="AJ24" i="11"/>
  <c r="AJ22" i="11" s="1"/>
  <c r="AJ6" i="12"/>
  <c r="AJ11" i="12" s="1"/>
  <c r="AJ22" i="12" s="1"/>
  <c r="Y66" i="11"/>
  <c r="Y14" i="11"/>
  <c r="AJ13" i="13" l="1"/>
  <c r="Y10" i="13"/>
  <c r="AK24" i="11" l="1"/>
  <c r="AK6" i="12"/>
  <c r="AK11" i="12" s="1"/>
  <c r="AK22" i="12" s="1"/>
  <c r="Z14" i="11"/>
  <c r="AA14" i="11" l="1"/>
  <c r="AK22" i="11"/>
  <c r="Z10" i="13"/>
  <c r="Z66" i="11"/>
  <c r="AB14" i="11" l="1"/>
  <c r="AK13" i="13"/>
  <c r="AA66" i="11"/>
  <c r="AA10" i="13"/>
  <c r="AB10" i="13" l="1"/>
  <c r="AB66" i="11"/>
  <c r="AC14" i="11" l="1"/>
  <c r="AC66" i="11" l="1"/>
  <c r="AC10" i="13"/>
  <c r="AD14" i="11" l="1"/>
  <c r="AD66" i="11" l="1"/>
  <c r="AD10" i="13"/>
  <c r="AE14" i="11" l="1"/>
  <c r="AE66" i="11" l="1"/>
  <c r="AE10" i="13"/>
  <c r="AF14" i="11"/>
  <c r="AF10" i="13" l="1"/>
  <c r="AF66" i="11"/>
  <c r="AG14" i="11"/>
  <c r="AH14" i="11" l="1"/>
  <c r="AG10" i="13"/>
  <c r="AG66" i="11"/>
  <c r="AH66" i="11" l="1"/>
  <c r="AH10" i="13"/>
  <c r="AI14" i="11" l="1"/>
  <c r="AI66" i="11" l="1"/>
  <c r="AI10" i="13"/>
  <c r="AJ14" i="11" l="1"/>
  <c r="AJ10" i="13" l="1"/>
  <c r="AJ66" i="11"/>
  <c r="AK66" i="11" l="1"/>
  <c r="AK14" i="11"/>
  <c r="AK10" i="13" l="1"/>
  <c r="K4" i="13" l="1"/>
  <c r="K50" i="12"/>
  <c r="K24" i="12" l="1"/>
  <c r="K41" i="12"/>
  <c r="J50" i="12" l="1"/>
  <c r="K16" i="13"/>
  <c r="L4" i="13"/>
  <c r="J16" i="13"/>
  <c r="J4" i="13"/>
  <c r="K58" i="12"/>
  <c r="L16" i="13" l="1"/>
  <c r="K3" i="13"/>
  <c r="K6" i="13" s="1"/>
  <c r="J11" i="11"/>
  <c r="J60" i="11"/>
  <c r="J77" i="11"/>
  <c r="J32" i="13"/>
  <c r="J30" i="13" s="1"/>
  <c r="J41" i="12"/>
  <c r="J24" i="12"/>
  <c r="L50" i="12" l="1"/>
  <c r="K11" i="11"/>
  <c r="K8" i="11" s="1"/>
  <c r="K53" i="11" s="1"/>
  <c r="K60" i="11"/>
  <c r="J8" i="11"/>
  <c r="J53" i="11" s="1"/>
  <c r="J17" i="13"/>
  <c r="J58" i="12"/>
  <c r="K32" i="13"/>
  <c r="K30" i="13" s="1"/>
  <c r="K77" i="11"/>
  <c r="K75" i="11" s="1"/>
  <c r="M16" i="13" l="1"/>
  <c r="O4" i="13"/>
  <c r="J3" i="13"/>
  <c r="K17" i="13"/>
  <c r="K8" i="13" s="1"/>
  <c r="K21" i="13" s="1"/>
  <c r="K28" i="13" s="1"/>
  <c r="L11" i="11"/>
  <c r="L60" i="11"/>
  <c r="J8" i="13"/>
  <c r="L77" i="11"/>
  <c r="L32" i="13"/>
  <c r="L30" i="13" s="1"/>
  <c r="L24" i="12"/>
  <c r="L41" i="12"/>
  <c r="M4" i="13"/>
  <c r="L58" i="12" l="1"/>
  <c r="M50" i="12"/>
  <c r="M32" i="13"/>
  <c r="M30" i="13" s="1"/>
  <c r="M77" i="11"/>
  <c r="L17" i="13"/>
  <c r="L8" i="11"/>
  <c r="L53" i="11" s="1"/>
  <c r="N4" i="13"/>
  <c r="O16" i="13"/>
  <c r="O50" i="12"/>
  <c r="N16" i="13"/>
  <c r="N50" i="12"/>
  <c r="J6" i="13"/>
  <c r="J21" i="13" s="1"/>
  <c r="J28" i="13" s="1"/>
  <c r="Q4" i="13" l="1"/>
  <c r="N41" i="12"/>
  <c r="N24" i="12"/>
  <c r="N11" i="11"/>
  <c r="O24" i="12"/>
  <c r="O41" i="12"/>
  <c r="L8" i="13"/>
  <c r="M11" i="11"/>
  <c r="N32" i="13"/>
  <c r="N30" i="13" s="1"/>
  <c r="N77" i="11"/>
  <c r="Q50" i="12"/>
  <c r="M24" i="12"/>
  <c r="M41" i="12"/>
  <c r="L3" i="13"/>
  <c r="P16" i="13" l="1"/>
  <c r="N17" i="13"/>
  <c r="M17" i="13"/>
  <c r="O32" i="13"/>
  <c r="O30" i="13" s="1"/>
  <c r="O77" i="11"/>
  <c r="O11" i="11"/>
  <c r="O17" i="13" s="1"/>
  <c r="O8" i="13" s="1"/>
  <c r="M58" i="12"/>
  <c r="L6" i="13"/>
  <c r="L21" i="13" s="1"/>
  <c r="L28" i="13" s="1"/>
  <c r="Q41" i="12"/>
  <c r="Q24" i="12"/>
  <c r="O58" i="12"/>
  <c r="P4" i="13"/>
  <c r="N58" i="12"/>
  <c r="R4" i="13" l="1"/>
  <c r="N3" i="13"/>
  <c r="O3" i="13"/>
  <c r="O6" i="13" s="1"/>
  <c r="O21" i="13" s="1"/>
  <c r="O28" i="13" s="1"/>
  <c r="P50" i="12"/>
  <c r="Q58" i="12"/>
  <c r="M3" i="13"/>
  <c r="M8" i="13"/>
  <c r="N8" i="13"/>
  <c r="Q16" i="13"/>
  <c r="R16" i="13" l="1"/>
  <c r="R50" i="12"/>
  <c r="T4" i="13"/>
  <c r="S4" i="13"/>
  <c r="P41" i="12"/>
  <c r="P24" i="12"/>
  <c r="N6" i="13"/>
  <c r="N21" i="13" s="1"/>
  <c r="N28" i="13" s="1"/>
  <c r="P77" i="11"/>
  <c r="P32" i="13"/>
  <c r="P30" i="13" s="1"/>
  <c r="U4" i="13"/>
  <c r="V4" i="13"/>
  <c r="S16" i="13"/>
  <c r="P11" i="11"/>
  <c r="T16" i="13"/>
  <c r="M6" i="13"/>
  <c r="M21" i="13" s="1"/>
  <c r="M28" i="13" s="1"/>
  <c r="Q3" i="13"/>
  <c r="Q6" i="13" s="1"/>
  <c r="R24" i="12" l="1"/>
  <c r="R41" i="12"/>
  <c r="W4" i="13"/>
  <c r="S50" i="12"/>
  <c r="Q11" i="11"/>
  <c r="V50" i="12"/>
  <c r="Q77" i="11"/>
  <c r="Q32" i="13"/>
  <c r="Q30" i="13" s="1"/>
  <c r="P17" i="13"/>
  <c r="T50" i="12"/>
  <c r="P58" i="12"/>
  <c r="X4" i="13"/>
  <c r="Q17" i="13" l="1"/>
  <c r="Q8" i="13" s="1"/>
  <c r="Q21" i="13" s="1"/>
  <c r="Q28" i="13" s="1"/>
  <c r="R58" i="12"/>
  <c r="V16" i="13"/>
  <c r="P8" i="13"/>
  <c r="V41" i="12"/>
  <c r="V24" i="12"/>
  <c r="R11" i="11"/>
  <c r="S24" i="12"/>
  <c r="S41" i="12"/>
  <c r="R32" i="13"/>
  <c r="R30" i="13" s="1"/>
  <c r="R77" i="11"/>
  <c r="P3" i="13"/>
  <c r="T41" i="12"/>
  <c r="T24" i="12"/>
  <c r="U16" i="13"/>
  <c r="W50" i="12"/>
  <c r="U50" i="12"/>
  <c r="R17" i="13" l="1"/>
  <c r="R8" i="13" s="1"/>
  <c r="R3" i="13"/>
  <c r="R6" i="13" s="1"/>
  <c r="U41" i="12"/>
  <c r="U24" i="12"/>
  <c r="P6" i="13"/>
  <c r="P21" i="13" s="1"/>
  <c r="P28" i="13" s="1"/>
  <c r="S58" i="12"/>
  <c r="S11" i="11"/>
  <c r="S77" i="11"/>
  <c r="S32" i="13"/>
  <c r="S30" i="13" s="1"/>
  <c r="W24" i="12"/>
  <c r="W41" i="12"/>
  <c r="T58" i="12"/>
  <c r="V58" i="12"/>
  <c r="S17" i="13" l="1"/>
  <c r="S8" i="13" s="1"/>
  <c r="W16" i="13"/>
  <c r="R21" i="13"/>
  <c r="R28" i="13" s="1"/>
  <c r="V3" i="13"/>
  <c r="V6" i="13" s="1"/>
  <c r="T3" i="13"/>
  <c r="T6" i="13" s="1"/>
  <c r="W58" i="12"/>
  <c r="Y50" i="12"/>
  <c r="T11" i="11"/>
  <c r="T17" i="13" s="1"/>
  <c r="T8" i="13" s="1"/>
  <c r="S3" i="13"/>
  <c r="X50" i="12"/>
  <c r="U58" i="12"/>
  <c r="T77" i="11"/>
  <c r="T32" i="13"/>
  <c r="T30" i="13" s="1"/>
  <c r="Y4" i="13"/>
  <c r="T21" i="13" l="1"/>
  <c r="T28" i="13" s="1"/>
  <c r="AA50" i="12"/>
  <c r="AA41" i="12" s="1"/>
  <c r="AA4" i="13"/>
  <c r="Y16" i="13"/>
  <c r="Z16" i="13"/>
  <c r="U3" i="13"/>
  <c r="U6" i="13" s="1"/>
  <c r="S6" i="13"/>
  <c r="S21" i="13" s="1"/>
  <c r="S28" i="13" s="1"/>
  <c r="U11" i="11"/>
  <c r="X16" i="13"/>
  <c r="Y24" i="12"/>
  <c r="Y41" i="12"/>
  <c r="W3" i="13"/>
  <c r="W6" i="13" s="1"/>
  <c r="U32" i="13"/>
  <c r="U30" i="13" s="1"/>
  <c r="U77" i="11"/>
  <c r="Z4" i="13"/>
  <c r="X24" i="12"/>
  <c r="X41" i="12"/>
  <c r="AA24" i="12" l="1"/>
  <c r="AA58" i="12" s="1"/>
  <c r="U17" i="13"/>
  <c r="U8" i="13" s="1"/>
  <c r="U21" i="13" s="1"/>
  <c r="U28" i="13" s="1"/>
  <c r="X58" i="12"/>
  <c r="Y58" i="12"/>
  <c r="V11" i="11"/>
  <c r="AB4" i="13" l="1"/>
  <c r="AB50" i="12"/>
  <c r="Z50" i="12"/>
  <c r="AB16" i="13"/>
  <c r="W11" i="11"/>
  <c r="AA3" i="13"/>
  <c r="AA6" i="13" s="1"/>
  <c r="X3" i="13"/>
  <c r="AA16" i="13"/>
  <c r="V17" i="13"/>
  <c r="V8" i="13" s="1"/>
  <c r="V21" i="13" s="1"/>
  <c r="V28" i="13" s="1"/>
  <c r="Y3" i="13"/>
  <c r="Y6" i="13" s="1"/>
  <c r="V77" i="11"/>
  <c r="V32" i="13"/>
  <c r="V30" i="13" s="1"/>
  <c r="AB41" i="12" l="1"/>
  <c r="AB24" i="12"/>
  <c r="AD4" i="13"/>
  <c r="AD50" i="12"/>
  <c r="W32" i="13"/>
  <c r="W30" i="13" s="1"/>
  <c r="W77" i="11"/>
  <c r="X6" i="13"/>
  <c r="X11" i="11"/>
  <c r="W17" i="13"/>
  <c r="W8" i="13" s="1"/>
  <c r="W21" i="13" s="1"/>
  <c r="W28" i="13" s="1"/>
  <c r="Z41" i="12"/>
  <c r="Z24" i="12"/>
  <c r="AB58" i="12" l="1"/>
  <c r="AE4" i="13"/>
  <c r="AD16" i="13"/>
  <c r="AC16" i="13"/>
  <c r="AC4" i="13"/>
  <c r="Z58" i="12"/>
  <c r="AD41" i="12"/>
  <c r="AD24" i="12"/>
  <c r="X17" i="13"/>
  <c r="X8" i="13" s="1"/>
  <c r="X21" i="13" s="1"/>
  <c r="X28" i="13" s="1"/>
  <c r="X77" i="11"/>
  <c r="X32" i="13"/>
  <c r="X30" i="13" s="1"/>
  <c r="AC50" i="12"/>
  <c r="AB3" i="13" l="1"/>
  <c r="AB6" i="13" s="1"/>
  <c r="AE50" i="12"/>
  <c r="AE24" i="12" s="1"/>
  <c r="Y11" i="11"/>
  <c r="Z3" i="13"/>
  <c r="AH4" i="13"/>
  <c r="AC24" i="12"/>
  <c r="AC41" i="12"/>
  <c r="AD58" i="12"/>
  <c r="Z11" i="11"/>
  <c r="Y77" i="11"/>
  <c r="Y32" i="13"/>
  <c r="Y30" i="13" s="1"/>
  <c r="AE16" i="13"/>
  <c r="AE41" i="12" l="1"/>
  <c r="AA11" i="11"/>
  <c r="AC58" i="12"/>
  <c r="AF4" i="13"/>
  <c r="AI4" i="13"/>
  <c r="AE58" i="12"/>
  <c r="AD3" i="13"/>
  <c r="AD6" i="13" s="1"/>
  <c r="Z77" i="11"/>
  <c r="Z32" i="13"/>
  <c r="Z30" i="13" s="1"/>
  <c r="Z6" i="13"/>
  <c r="Z17" i="13"/>
  <c r="Y17" i="13"/>
  <c r="AH50" i="12"/>
  <c r="AG4" i="13" l="1"/>
  <c r="AH41" i="12"/>
  <c r="AH24" i="12"/>
  <c r="AF16" i="13"/>
  <c r="AI50" i="12"/>
  <c r="AJ4" i="13"/>
  <c r="AA77" i="11"/>
  <c r="AA32" i="13"/>
  <c r="AA30" i="13" s="1"/>
  <c r="AB11" i="11"/>
  <c r="AA17" i="13"/>
  <c r="AA8" i="13" s="1"/>
  <c r="AA21" i="13" s="1"/>
  <c r="AA28" i="13" s="1"/>
  <c r="Y8" i="13"/>
  <c r="Y21" i="13" s="1"/>
  <c r="Y28" i="13" s="1"/>
  <c r="Z8" i="13"/>
  <c r="Z21" i="13" s="1"/>
  <c r="Z28" i="13" s="1"/>
  <c r="AE3" i="13"/>
  <c r="AE6" i="13" s="1"/>
  <c r="AC3" i="13"/>
  <c r="AG16" i="13" l="1"/>
  <c r="AB77" i="11"/>
  <c r="AB32" i="13"/>
  <c r="AB30" i="13" s="1"/>
  <c r="AC11" i="11"/>
  <c r="AJ50" i="12"/>
  <c r="AH58" i="12"/>
  <c r="AC6" i="13"/>
  <c r="AF50" i="12"/>
  <c r="AG50" i="12"/>
  <c r="AB17" i="13"/>
  <c r="AI41" i="12"/>
  <c r="AI24" i="12"/>
  <c r="AC17" i="13" l="1"/>
  <c r="AC8" i="13" s="1"/>
  <c r="AC21" i="13" s="1"/>
  <c r="AC28" i="13" s="1"/>
  <c r="AB8" i="13"/>
  <c r="AB21" i="13" s="1"/>
  <c r="AB28" i="13" s="1"/>
  <c r="AG24" i="12"/>
  <c r="AG41" i="12"/>
  <c r="AC77" i="11"/>
  <c r="AC32" i="13"/>
  <c r="AC30" i="13" s="1"/>
  <c r="AH3" i="13"/>
  <c r="AH6" i="13" s="1"/>
  <c r="AJ41" i="12"/>
  <c r="AJ24" i="12"/>
  <c r="AH16" i="13"/>
  <c r="AI58" i="12"/>
  <c r="AF41" i="12"/>
  <c r="AF24" i="12"/>
  <c r="AK4" i="13"/>
  <c r="AD11" i="11"/>
  <c r="AI16" i="13" l="1"/>
  <c r="AE11" i="11"/>
  <c r="AE17" i="13" s="1"/>
  <c r="AE8" i="13" s="1"/>
  <c r="AE21" i="13" s="1"/>
  <c r="AE28" i="13" s="1"/>
  <c r="AD32" i="13"/>
  <c r="AD30" i="13" s="1"/>
  <c r="AD77" i="11"/>
  <c r="AF58" i="12"/>
  <c r="AI3" i="13"/>
  <c r="AI6" i="13" s="1"/>
  <c r="AJ58" i="12"/>
  <c r="AD17" i="13"/>
  <c r="AG58" i="12"/>
  <c r="AJ16" i="13" l="1"/>
  <c r="AD8" i="13"/>
  <c r="AD21" i="13" s="1"/>
  <c r="AD28" i="13" s="1"/>
  <c r="AE32" i="13"/>
  <c r="AE30" i="13" s="1"/>
  <c r="AE77" i="11"/>
  <c r="AJ3" i="13"/>
  <c r="AJ6" i="13" s="1"/>
  <c r="AF11" i="11"/>
  <c r="AG3" i="13"/>
  <c r="AG6" i="13" s="1"/>
  <c r="AK50" i="12"/>
  <c r="AF3" i="13"/>
  <c r="AF17" i="13" l="1"/>
  <c r="AF8" i="13" s="1"/>
  <c r="AG11" i="11"/>
  <c r="AG17" i="13" s="1"/>
  <c r="AG8" i="13" s="1"/>
  <c r="AG21" i="13" s="1"/>
  <c r="AG28" i="13" s="1"/>
  <c r="AK16" i="13"/>
  <c r="AF6" i="13"/>
  <c r="AK41" i="12"/>
  <c r="AK24" i="12"/>
  <c r="AF77" i="11"/>
  <c r="AF32" i="13"/>
  <c r="AF30" i="13" s="1"/>
  <c r="AF21" i="13" l="1"/>
  <c r="AF28" i="13" s="1"/>
  <c r="AK58" i="12"/>
  <c r="AH11" i="11"/>
  <c r="AG77" i="11"/>
  <c r="AG32" i="13"/>
  <c r="AG30" i="13" s="1"/>
  <c r="AH17" i="13" l="1"/>
  <c r="AH8" i="13" s="1"/>
  <c r="AH21" i="13" s="1"/>
  <c r="AH28" i="13" s="1"/>
  <c r="AK3" i="13"/>
  <c r="AI11" i="11"/>
  <c r="AI17" i="13" l="1"/>
  <c r="AI8" i="13" s="1"/>
  <c r="AI21" i="13" s="1"/>
  <c r="AI28" i="13" s="1"/>
  <c r="AJ11" i="11"/>
  <c r="AK6" i="13"/>
  <c r="AH32" i="13"/>
  <c r="AH30" i="13" s="1"/>
  <c r="AH77" i="11"/>
  <c r="AJ17" i="13" l="1"/>
  <c r="AJ8" i="13" s="1"/>
  <c r="AJ21" i="13" s="1"/>
  <c r="AJ28" i="13" s="1"/>
  <c r="AI77" i="11"/>
  <c r="AI32" i="13"/>
  <c r="AI30" i="13" s="1"/>
  <c r="AK32" i="13" l="1"/>
  <c r="AK30" i="13" s="1"/>
  <c r="AK77" i="11"/>
  <c r="AK75" i="11" s="1"/>
  <c r="AJ32" i="13"/>
  <c r="AJ30" i="13" s="1"/>
  <c r="AJ77" i="11"/>
  <c r="AK11" i="11"/>
  <c r="AK17" i="13" l="1"/>
  <c r="AK8" i="13" l="1"/>
  <c r="AK21" i="13" s="1"/>
  <c r="AK28" i="13" s="1"/>
  <c r="J35" i="13" l="1"/>
  <c r="J64" i="12"/>
  <c r="J69" i="12" s="1"/>
  <c r="L35" i="13"/>
  <c r="L64" i="12"/>
  <c r="L69" i="12" s="1"/>
  <c r="J73" i="12" l="1"/>
  <c r="J89" i="11" s="1"/>
  <c r="K88" i="11" s="1"/>
  <c r="L73" i="12"/>
  <c r="L89" i="11" s="1"/>
  <c r="J81" i="11" l="1"/>
  <c r="K45" i="13" l="1"/>
  <c r="K41" i="13" l="1"/>
  <c r="K64" i="12"/>
  <c r="K69" i="12" s="1"/>
  <c r="K35" i="13"/>
  <c r="J75" i="11"/>
  <c r="K47" i="13" l="1"/>
  <c r="K73" i="12"/>
  <c r="K89" i="11" s="1"/>
  <c r="L88" i="11" s="1"/>
  <c r="M88" i="11" s="1"/>
  <c r="J47" i="13"/>
  <c r="J57" i="11" l="1"/>
  <c r="J91" i="11" s="1"/>
  <c r="K81" i="11"/>
  <c r="L45" i="13" l="1"/>
  <c r="L81" i="11"/>
  <c r="K57" i="11"/>
  <c r="K91" i="11" s="1"/>
  <c r="J49" i="13"/>
  <c r="J51" i="13" s="1"/>
  <c r="J95" i="11"/>
  <c r="M45" i="13" l="1"/>
  <c r="M41" i="13" s="1"/>
  <c r="L41" i="13"/>
  <c r="K49" i="13" l="1"/>
  <c r="K51" i="13" s="1"/>
  <c r="K95" i="11"/>
  <c r="M64" i="12" l="1"/>
  <c r="M69" i="12" s="1"/>
  <c r="M35" i="13"/>
  <c r="L75" i="11"/>
  <c r="L47" i="13" l="1"/>
  <c r="L57" i="11" l="1"/>
  <c r="L91" i="11" s="1"/>
  <c r="L49" i="13" l="1"/>
  <c r="L51" i="13" s="1"/>
  <c r="L95" i="11"/>
  <c r="N8" i="11"/>
  <c r="N53" i="11" s="1"/>
  <c r="R8" i="11"/>
  <c r="R53" i="11" s="1"/>
  <c r="P8" i="11"/>
  <c r="P53" i="11" s="1"/>
  <c r="O8" i="11"/>
  <c r="O53" i="11" s="1"/>
  <c r="Q8" i="11"/>
  <c r="Q53" i="11" s="1"/>
  <c r="P60" i="11" l="1"/>
  <c r="P39" i="13"/>
  <c r="R39" i="13"/>
  <c r="R60" i="11"/>
  <c r="M8" i="11"/>
  <c r="M53" i="11" s="1"/>
  <c r="N35" i="13"/>
  <c r="N64" i="12"/>
  <c r="N69" i="12" s="1"/>
  <c r="Q39" i="13"/>
  <c r="Q60" i="11"/>
  <c r="W8" i="11"/>
  <c r="W53" i="11" s="1"/>
  <c r="N60" i="11"/>
  <c r="N39" i="13"/>
  <c r="S8" i="11"/>
  <c r="S53" i="11" s="1"/>
  <c r="M60" i="11"/>
  <c r="M39" i="13"/>
  <c r="M37" i="13"/>
  <c r="M73" i="12"/>
  <c r="M89" i="11" s="1"/>
  <c r="N88" i="11" s="1"/>
  <c r="V8" i="11"/>
  <c r="V53" i="11" s="1"/>
  <c r="M75" i="11"/>
  <c r="X8" i="11"/>
  <c r="X53" i="11" s="1"/>
  <c r="O39" i="13"/>
  <c r="O60" i="11"/>
  <c r="U8" i="11"/>
  <c r="U53" i="11" s="1"/>
  <c r="X39" i="13" l="1"/>
  <c r="T8" i="11"/>
  <c r="T53" i="11" s="1"/>
  <c r="V39" i="13"/>
  <c r="X60" i="11"/>
  <c r="M81" i="11"/>
  <c r="T60" i="11"/>
  <c r="M47" i="13"/>
  <c r="U60" i="11"/>
  <c r="U39" i="13"/>
  <c r="N73" i="12"/>
  <c r="N89" i="11" s="1"/>
  <c r="O88" i="11" s="1"/>
  <c r="S60" i="11"/>
  <c r="S39" i="13"/>
  <c r="V60" i="11" l="1"/>
  <c r="W60" i="11"/>
  <c r="W39" i="13"/>
  <c r="T39" i="13"/>
  <c r="N45" i="13"/>
  <c r="N81" i="11"/>
  <c r="M49" i="13" l="1"/>
  <c r="M51" i="13" s="1"/>
  <c r="N41" i="13"/>
  <c r="O45" i="13"/>
  <c r="O41" i="13" s="1"/>
  <c r="M57" i="11"/>
  <c r="M91" i="11" s="1"/>
  <c r="M95" i="11" l="1"/>
  <c r="O35" i="13"/>
  <c r="O64" i="12"/>
  <c r="O69" i="12" s="1"/>
  <c r="N75" i="11"/>
  <c r="O73" i="12" l="1"/>
  <c r="O89" i="11" s="1"/>
  <c r="P88" i="11" s="1"/>
  <c r="N47" i="13"/>
  <c r="O81" i="11" l="1"/>
  <c r="N57" i="11"/>
  <c r="N91" i="11" s="1"/>
  <c r="P45" i="13" l="1"/>
  <c r="N49" i="13"/>
  <c r="N51" i="13" s="1"/>
  <c r="N95" i="11"/>
  <c r="P41" i="13" l="1"/>
  <c r="P35" i="13" l="1"/>
  <c r="P64" i="12"/>
  <c r="P69" i="12" s="1"/>
  <c r="O75" i="11"/>
  <c r="P73" i="12" l="1"/>
  <c r="P89" i="11" s="1"/>
  <c r="Q88" i="11" s="1"/>
  <c r="O47" i="13"/>
  <c r="O57" i="11" l="1"/>
  <c r="O91" i="11" s="1"/>
  <c r="P81" i="11"/>
  <c r="Q45" i="13" l="1"/>
  <c r="O49" i="13"/>
  <c r="O51" i="13" s="1"/>
  <c r="O95" i="11"/>
  <c r="Q41" i="13" l="1"/>
  <c r="P75" i="11" l="1"/>
  <c r="Q64" i="12"/>
  <c r="Q69" i="12" s="1"/>
  <c r="Q35" i="13"/>
  <c r="Q73" i="12" l="1"/>
  <c r="Q89" i="11" s="1"/>
  <c r="R88" i="11" s="1"/>
  <c r="P47" i="13"/>
  <c r="Q81" i="11" l="1"/>
  <c r="P57" i="11"/>
  <c r="P91" i="11" s="1"/>
  <c r="R45" i="13" l="1"/>
  <c r="P49" i="13"/>
  <c r="P51" i="13" s="1"/>
  <c r="P95" i="11"/>
  <c r="R41" i="13" l="1"/>
  <c r="R35" i="13" l="1"/>
  <c r="R64" i="12"/>
  <c r="R69" i="12" s="1"/>
  <c r="Q75" i="11"/>
  <c r="Q47" i="13" l="1"/>
  <c r="R73" i="12"/>
  <c r="R89" i="11" s="1"/>
  <c r="S88" i="11" s="1"/>
  <c r="R81" i="11" l="1"/>
  <c r="Q57" i="11"/>
  <c r="Q91" i="11" s="1"/>
  <c r="S45" i="13" l="1"/>
  <c r="S41" i="13" s="1"/>
  <c r="Q49" i="13"/>
  <c r="Q51" i="13" s="1"/>
  <c r="Q95" i="11"/>
  <c r="S35" i="13" l="1"/>
  <c r="S64" i="12"/>
  <c r="S69" i="12" s="1"/>
  <c r="R75" i="11"/>
  <c r="R47" i="13" l="1"/>
  <c r="S73" i="12"/>
  <c r="S89" i="11" s="1"/>
  <c r="T88" i="11" s="1"/>
  <c r="S81" i="11" l="1"/>
  <c r="R57" i="11"/>
  <c r="R91" i="11" s="1"/>
  <c r="T45" i="13" l="1"/>
  <c r="T41" i="13" s="1"/>
  <c r="R49" i="13"/>
  <c r="R51" i="13" s="1"/>
  <c r="R95" i="11"/>
  <c r="T35" i="13" l="1"/>
  <c r="T64" i="12"/>
  <c r="T69" i="12" s="1"/>
  <c r="S75" i="11"/>
  <c r="S47" i="13"/>
  <c r="T73" i="12" l="1"/>
  <c r="T89" i="11" s="1"/>
  <c r="U88" i="11" s="1"/>
  <c r="S57" i="11" l="1"/>
  <c r="S91" i="11" s="1"/>
  <c r="T81" i="11"/>
  <c r="S49" i="13" l="1"/>
  <c r="S51" i="13" s="1"/>
  <c r="S95" i="11"/>
  <c r="U45" i="13"/>
  <c r="U41" i="13" s="1"/>
  <c r="U35" i="13" l="1"/>
  <c r="U64" i="12"/>
  <c r="U69" i="12" s="1"/>
  <c r="T75" i="11"/>
  <c r="T47" i="13"/>
  <c r="U73" i="12" l="1"/>
  <c r="U89" i="11" s="1"/>
  <c r="V88" i="11" s="1"/>
  <c r="U81" i="11" l="1"/>
  <c r="T57" i="11"/>
  <c r="T91" i="11" s="1"/>
  <c r="V45" i="13" l="1"/>
  <c r="V41" i="13" s="1"/>
  <c r="T49" i="13"/>
  <c r="T51" i="13" s="1"/>
  <c r="T95" i="11"/>
  <c r="U75" i="11" l="1"/>
  <c r="U47" i="13"/>
  <c r="V35" i="13"/>
  <c r="V64" i="12"/>
  <c r="V69" i="12" s="1"/>
  <c r="V73" i="12" l="1"/>
  <c r="V89" i="11" s="1"/>
  <c r="W88" i="11" s="1"/>
  <c r="V81" i="11" l="1"/>
  <c r="U57" i="11"/>
  <c r="U91" i="11" s="1"/>
  <c r="U49" i="13" l="1"/>
  <c r="U51" i="13" s="1"/>
  <c r="U95" i="11"/>
  <c r="W45" i="13"/>
  <c r="W41" i="13" s="1"/>
  <c r="V75" i="11" l="1"/>
  <c r="V47" i="13"/>
  <c r="W35" i="13"/>
  <c r="W64" i="12"/>
  <c r="W69" i="12" s="1"/>
  <c r="W73" i="12" l="1"/>
  <c r="W89" i="11" s="1"/>
  <c r="X88" i="11" s="1"/>
  <c r="V57" i="11" l="1"/>
  <c r="V91" i="11" s="1"/>
  <c r="W81" i="11"/>
  <c r="X45" i="13" l="1"/>
  <c r="X41" i="13" s="1"/>
  <c r="V49" i="13"/>
  <c r="V51" i="13" s="1"/>
  <c r="V95" i="11"/>
  <c r="W75" i="11" l="1"/>
  <c r="W47" i="13"/>
  <c r="X35" i="13"/>
  <c r="X64" i="12"/>
  <c r="X69" i="12" s="1"/>
  <c r="X73" i="12" l="1"/>
  <c r="X89" i="11" s="1"/>
  <c r="Y88" i="11" s="1"/>
  <c r="W57" i="11" l="1"/>
  <c r="W91" i="11" s="1"/>
  <c r="X81" i="11"/>
  <c r="Y45" i="13" l="1"/>
  <c r="W49" i="13"/>
  <c r="W51" i="13" s="1"/>
  <c r="W95" i="11"/>
  <c r="Y41" i="13" l="1"/>
  <c r="Y35" i="13" l="1"/>
  <c r="Y64" i="12"/>
  <c r="Y69" i="12" s="1"/>
  <c r="X75" i="11"/>
  <c r="X47" i="13"/>
  <c r="X57" i="11" l="1"/>
  <c r="X91" i="11" s="1"/>
  <c r="AA8" i="11" l="1"/>
  <c r="AA53" i="11" s="1"/>
  <c r="AB8" i="11"/>
  <c r="AB53" i="11" s="1"/>
  <c r="AC8" i="11"/>
  <c r="AC53" i="11" s="1"/>
  <c r="Z8" i="11"/>
  <c r="Z53" i="11" s="1"/>
  <c r="AD8" i="11"/>
  <c r="AD53" i="11" s="1"/>
  <c r="X49" i="13"/>
  <c r="X51" i="13" s="1"/>
  <c r="X95" i="11"/>
  <c r="AJ8" i="11" l="1"/>
  <c r="AJ53" i="11" s="1"/>
  <c r="AC60" i="11"/>
  <c r="AC39" i="13"/>
  <c r="Y60" i="11"/>
  <c r="Y39" i="13"/>
  <c r="Y8" i="11"/>
  <c r="Y53" i="11" s="1"/>
  <c r="Z60" i="11"/>
  <c r="Z39" i="13"/>
  <c r="AI8" i="11"/>
  <c r="AI53" i="11" s="1"/>
  <c r="AA60" i="11"/>
  <c r="AA39" i="13"/>
  <c r="AD39" i="13"/>
  <c r="AD60" i="11"/>
  <c r="AB60" i="11"/>
  <c r="AB39" i="13"/>
  <c r="Y37" i="13"/>
  <c r="Y73" i="12"/>
  <c r="Y89" i="11" s="1"/>
  <c r="Z88" i="11" s="1"/>
  <c r="AH8" i="11" l="1"/>
  <c r="AH53" i="11" s="1"/>
  <c r="AE8" i="11"/>
  <c r="AE53" i="11" s="1"/>
  <c r="AJ60" i="11"/>
  <c r="AG8" i="11"/>
  <c r="AG53" i="11" s="1"/>
  <c r="AF8" i="11"/>
  <c r="AF53" i="11" s="1"/>
  <c r="AF60" i="11"/>
  <c r="AE39" i="13"/>
  <c r="AE60" i="11"/>
  <c r="Z35" i="13"/>
  <c r="Z64" i="12"/>
  <c r="Z69" i="12" s="1"/>
  <c r="AH60" i="11"/>
  <c r="Y81" i="11"/>
  <c r="Y75" i="11"/>
  <c r="AI39" i="13"/>
  <c r="AI60" i="11"/>
  <c r="AJ39" i="13"/>
  <c r="AH39" i="13" l="1"/>
  <c r="AG60" i="11"/>
  <c r="AG39" i="13"/>
  <c r="AF39" i="13"/>
  <c r="Y47" i="13"/>
  <c r="Z73" i="12"/>
  <c r="Z89" i="11" s="1"/>
  <c r="Z45" i="13"/>
  <c r="Z81" i="11" l="1"/>
  <c r="AA88" i="11"/>
  <c r="Z41" i="13"/>
  <c r="Y49" i="13" l="1"/>
  <c r="Y51" i="13" s="1"/>
  <c r="AA45" i="13"/>
  <c r="Y57" i="11"/>
  <c r="Y91" i="11" s="1"/>
  <c r="AA41" i="13" l="1"/>
  <c r="Y95" i="11"/>
  <c r="Z75" i="11" l="1"/>
  <c r="AA35" i="13"/>
  <c r="AA64" i="12"/>
  <c r="AA69" i="12" s="1"/>
  <c r="AA73" i="12" l="1"/>
  <c r="AA89" i="11" s="1"/>
  <c r="AB88" i="11" s="1"/>
  <c r="Z47" i="13"/>
  <c r="Z57" i="11" l="1"/>
  <c r="Z91" i="11" s="1"/>
  <c r="AA81" i="11"/>
  <c r="AB45" i="13" l="1"/>
  <c r="Z49" i="13"/>
  <c r="Z51" i="13" s="1"/>
  <c r="Z95" i="11"/>
  <c r="AB41" i="13" l="1"/>
  <c r="AB35" i="13"/>
  <c r="AB64" i="12"/>
  <c r="AB69" i="12" s="1"/>
  <c r="AA75" i="11"/>
  <c r="AB73" i="12" l="1"/>
  <c r="AB89" i="11" s="1"/>
  <c r="AC88" i="11" s="1"/>
  <c r="AA47" i="13"/>
  <c r="AA57" i="11" l="1"/>
  <c r="AA91" i="11" s="1"/>
  <c r="AB81" i="11"/>
  <c r="AC45" i="13" l="1"/>
  <c r="AA49" i="13"/>
  <c r="AA51" i="13" s="1"/>
  <c r="AA95" i="11"/>
  <c r="AC41" i="13" l="1"/>
  <c r="AB75" i="11" l="1"/>
  <c r="AC35" i="13"/>
  <c r="AC64" i="12"/>
  <c r="AC69" i="12" s="1"/>
  <c r="AC73" i="12" l="1"/>
  <c r="AC89" i="11" s="1"/>
  <c r="AD88" i="11" s="1"/>
  <c r="AB47" i="13"/>
  <c r="AB57" i="11" l="1"/>
  <c r="AB91" i="11" s="1"/>
  <c r="AC81" i="11"/>
  <c r="AB49" i="13" l="1"/>
  <c r="AB51" i="13" s="1"/>
  <c r="AB95" i="11"/>
  <c r="AD45" i="13"/>
  <c r="AD41" i="13" l="1"/>
  <c r="AD64" i="12" l="1"/>
  <c r="AD69" i="12" s="1"/>
  <c r="AD35" i="13"/>
  <c r="AC75" i="11"/>
  <c r="AC47" i="13" l="1"/>
  <c r="AD73" i="12"/>
  <c r="AD89" i="11" s="1"/>
  <c r="AE88" i="11" s="1"/>
  <c r="AC57" i="11" l="1"/>
  <c r="AC91" i="11" s="1"/>
  <c r="AD81" i="11"/>
  <c r="AE45" i="13" l="1"/>
  <c r="AE41" i="13" s="1"/>
  <c r="AC49" i="13"/>
  <c r="AC51" i="13" s="1"/>
  <c r="AC95" i="11"/>
  <c r="AD75" i="11" l="1"/>
  <c r="AE35" i="13"/>
  <c r="AE64" i="12"/>
  <c r="AE69" i="12" s="1"/>
  <c r="AE73" i="12" l="1"/>
  <c r="AE89" i="11" s="1"/>
  <c r="AF88" i="11" s="1"/>
  <c r="AD47" i="13"/>
  <c r="AE81" i="11" l="1"/>
  <c r="AD57" i="11"/>
  <c r="AD91" i="11" s="1"/>
  <c r="AD49" i="13" l="1"/>
  <c r="AD51" i="13" s="1"/>
  <c r="AD95" i="11"/>
  <c r="AF45" i="13"/>
  <c r="AF41" i="13" s="1"/>
  <c r="AF64" i="12" l="1"/>
  <c r="AF69" i="12" s="1"/>
  <c r="AF35" i="13"/>
  <c r="AE75" i="11"/>
  <c r="AE47" i="13"/>
  <c r="AF73" i="12" l="1"/>
  <c r="AF89" i="11" s="1"/>
  <c r="AG88" i="11" s="1"/>
  <c r="AF81" i="11" l="1"/>
  <c r="AE57" i="11"/>
  <c r="AE91" i="11" s="1"/>
  <c r="AE49" i="13" l="1"/>
  <c r="AE51" i="13" s="1"/>
  <c r="AE95" i="11"/>
  <c r="AG45" i="13"/>
  <c r="AG41" i="13" s="1"/>
  <c r="AF47" i="13" l="1"/>
  <c r="AF75" i="11"/>
  <c r="AG35" i="13"/>
  <c r="AG64" i="12"/>
  <c r="AG69" i="12" s="1"/>
  <c r="AG73" i="12" l="1"/>
  <c r="AG89" i="11" s="1"/>
  <c r="AH88" i="11" s="1"/>
  <c r="AG81" i="11" l="1"/>
  <c r="AF57" i="11"/>
  <c r="AF91" i="11" s="1"/>
  <c r="AF49" i="13" l="1"/>
  <c r="AF51" i="13" s="1"/>
  <c r="AF95" i="11"/>
  <c r="AH45" i="13"/>
  <c r="AH41" i="13" s="1"/>
  <c r="AG75" i="11" l="1"/>
  <c r="AG47" i="13"/>
  <c r="AH35" i="13"/>
  <c r="AH64" i="12"/>
  <c r="AH69" i="12" s="1"/>
  <c r="AH73" i="12" l="1"/>
  <c r="AH89" i="11" s="1"/>
  <c r="AI88" i="11" s="1"/>
  <c r="AG57" i="11" l="1"/>
  <c r="AG91" i="11" s="1"/>
  <c r="AH81" i="11"/>
  <c r="AI45" i="13" l="1"/>
  <c r="AI41" i="13" s="1"/>
  <c r="AG49" i="13"/>
  <c r="AG51" i="13" s="1"/>
  <c r="AG95" i="11"/>
  <c r="AI35" i="13" l="1"/>
  <c r="AI64" i="12"/>
  <c r="AI69" i="12" s="1"/>
  <c r="AH75" i="11"/>
  <c r="AH47" i="13"/>
  <c r="AI73" i="12" l="1"/>
  <c r="AI89" i="11" s="1"/>
  <c r="AJ88" i="11" s="1"/>
  <c r="AH57" i="11" l="1"/>
  <c r="AH91" i="11" s="1"/>
  <c r="AI81" i="11"/>
  <c r="AJ45" i="13" l="1"/>
  <c r="AJ41" i="13" s="1"/>
  <c r="AH49" i="13"/>
  <c r="AH51" i="13" s="1"/>
  <c r="AH95" i="11"/>
  <c r="AI47" i="13" l="1"/>
  <c r="AI75" i="11"/>
  <c r="AJ35" i="13"/>
  <c r="AJ64" i="12"/>
  <c r="AJ69" i="12" s="1"/>
  <c r="AJ73" i="12" l="1"/>
  <c r="AJ89" i="11" s="1"/>
  <c r="AK88" i="11" s="1"/>
  <c r="AJ81" i="11" l="1"/>
  <c r="AI57" i="11"/>
  <c r="AI91" i="11" s="1"/>
  <c r="AK45" i="13" l="1"/>
  <c r="AI49" i="13"/>
  <c r="AI51" i="13" s="1"/>
  <c r="AI95" i="11"/>
  <c r="AK41" i="13" l="1"/>
  <c r="AJ75" i="11" l="1"/>
  <c r="AJ47" i="13"/>
  <c r="AK35" i="13"/>
  <c r="AK64" i="12"/>
  <c r="AK69" i="12" s="1"/>
  <c r="AJ57" i="11" l="1"/>
  <c r="AJ91" i="11" s="1"/>
  <c r="AK57" i="11"/>
  <c r="AJ49" i="13" l="1"/>
  <c r="AJ51" i="13" s="1"/>
  <c r="AJ95" i="11"/>
  <c r="AK49" i="13"/>
  <c r="AK60" i="11" l="1"/>
  <c r="AK39" i="13"/>
  <c r="AK8" i="11"/>
  <c r="AK53" i="11" s="1"/>
  <c r="AK37" i="13"/>
  <c r="AK73" i="12"/>
  <c r="AK89" i="11" s="1"/>
  <c r="AK81" i="11" s="1"/>
  <c r="AK91" i="11" l="1"/>
  <c r="AK95" i="11" s="1"/>
  <c r="AK47" i="13"/>
  <c r="AK51" i="13" s="1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<sst xmlns="http://schemas.openxmlformats.org/spreadsheetml/2006/main" count="499" uniqueCount="366">
  <si>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</si>
  <si>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</si>
  <si>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</si>
  <si>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</si>
  <si>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</si>
  <si>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</si>
  <si>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</si>
  <si>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</si>
  <si>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</si>
  <si>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</si>
  <si>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</si>
  <si>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</si>
  <si>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</si>
  <si>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</si>
  <si>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</si>
  <si>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</si>
  <si>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</si>
  <si>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</si>
  <si>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</si>
  <si>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</si>
  <si>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</si>
  <si>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</si>
  <si>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</si>
  <si>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</si>
  <si>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</si>
  <si>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</si>
  <si>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</si>
  <si>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</si>
  <si>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</si>
  <si>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</si>
  <si>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</si>
  <si>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</si>
  <si>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</si>
  <si>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</si>
  <si>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</si>
  <si>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</si>
  <si>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</si>
  <si>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</si>
  <si>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</si>
  <si>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</si>
  <si>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</si>
  <si>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</si>
  <si>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</si>
  <si>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</si>
  <si>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</si>
  <si>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</si>
  <si>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</si>
  <si>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</si>
  <si>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</si>
  <si>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</si>
  <si>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</si>
  <si>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</si>
  <si>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</si>
  <si>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</si>
  <si>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</si>
  <si>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</si>
  <si>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</si>
  <si>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</si>
  <si>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</si>
  <si>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</si>
  <si>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</si>
  <si>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</si>
  <si>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</si>
  <si>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</si>
  <si>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</si>
  <si>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</si>
  <si>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</si>
  <si>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</si>
  <si>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</si>
  <si>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</si>
  <si>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</si>
  <si>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</si>
  <si>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</si>
  <si>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</si>
  <si>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</si>
  <si>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</si>
  <si>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</si>
  <si>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</si>
  <si>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</si>
  <si>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</si>
  <si>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</si>
  <si>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</si>
  <si>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</si>
  <si>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</si>
  <si>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</si>
  <si>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</si>
  <si>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</si>
  <si>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</si>
  <si>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</si>
  <si>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</si>
  <si>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</si>
  <si>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</si>
  <si>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</si>
  <si>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3) spese di trasporto</t>
  </si>
  <si>
    <t xml:space="preserve">         4) spese varie</t>
  </si>
  <si>
    <t xml:space="preserve">         5) royalties</t>
  </si>
  <si>
    <t>Consulenza commerciali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</si>
  <si>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</si>
  <si>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</si>
  <si>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</si>
  <si>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</si>
  <si>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</si>
  <si>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</si>
  <si>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</si>
  <si>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</si>
  <si>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</si>
  <si>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</si>
  <si>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</si>
  <si>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</si>
  <si>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</si>
  <si>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</si>
  <si>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</si>
  <si>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</si>
  <si>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</si>
  <si>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</si>
  <si>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</si>
  <si>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</si>
  <si>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</si>
  <si>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</si>
  <si>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</si>
  <si>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</si>
  <si>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</si>
  <si>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</si>
  <si>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</si>
  <si>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</si>
  <si>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</si>
  <si>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</si>
  <si>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</si>
  <si>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</si>
  <si>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</si>
  <si>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</si>
  <si>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</si>
  <si>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</si>
  <si>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</si>
  <si>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</si>
  <si>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</si>
  <si>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</si>
  <si>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</si>
  <si>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</si>
  <si>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</si>
  <si>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</si>
  <si>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</si>
  <si>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</si>
  <si>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</si>
  <si>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</si>
  <si>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</si>
  <si>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</si>
  <si>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</si>
  <si>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</si>
  <si>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</si>
  <si>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</si>
  <si>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</si>
  <si>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</si>
  <si>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</si>
  <si>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</si>
  <si>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</si>
  <si>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</si>
  <si>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</si>
  <si>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</si>
  <si>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</si>
  <si>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-Investimenti Pregressi</t>
  </si>
  <si>
    <t xml:space="preserve">  -Fondo ammortamento</t>
  </si>
  <si>
    <t>Immobilizzaziono Pregresse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</si>
  <si>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</si>
  <si>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</si>
  <si>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</si>
  <si>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</si>
  <si>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</si>
  <si>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</si>
  <si>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</si>
  <si>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</si>
  <si>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</si>
  <si>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</si>
  <si>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</si>
  <si>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</si>
  <si>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</si>
  <si>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</si>
  <si>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</si>
  <si>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</si>
  <si>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</si>
  <si>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</si>
  <si>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</si>
  <si>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</si>
  <si>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</si>
  <si>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</si>
  <si>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</si>
  <si>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</si>
  <si>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</si>
  <si>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</si>
  <si>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</si>
  <si>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</si>
  <si>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</si>
  <si>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</si>
  <si>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</si>
  <si>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</si>
  <si>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</si>
  <si>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</si>
  <si>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</si>
  <si>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</si>
  <si>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</si>
  <si>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</si>
  <si>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</si>
  <si>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</si>
  <si>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</si>
  <si>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</si>
  <si>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</si>
  <si>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</si>
  <si>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</si>
  <si>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</si>
  <si>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</si>
  <si>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</si>
  <si>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</si>
  <si>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</si>
  <si>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</si>
  <si>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</si>
  <si>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</si>
  <si>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</si>
  <si>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</si>
  <si>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</si>
  <si>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</si>
  <si>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</si>
  <si>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</si>
  <si>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</si>
  <si>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</si>
  <si>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</si>
  <si>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</si>
  <si>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</si>
  <si>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</si>
  <si>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</si>
  <si>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</si>
  <si>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</si>
  <si>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</si>
  <si>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</si>
  <si>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</si>
  <si>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</si>
  <si>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</si>
  <si>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</si>
  <si>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</si>
  <si>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</si>
  <si>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</si>
  <si>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</si>
  <si>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</si>
  <si>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</si>
  <si>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</si>
  <si>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</si>
  <si>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</si>
  <si>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</si>
  <si>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</si>
  <si>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</si>
  <si>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</si>
  <si>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</si>
  <si>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</si>
  <si>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</si>
  <si>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</si>
  <si>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</si>
  <si>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</si>
  <si>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</si>
  <si>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</si>
  <si>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</si>
  <si>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</si>
  <si>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</si>
  <si>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</si>
  <si>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</si>
  <si>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</si>
  <si>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</si>
  <si>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</si>
  <si>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</si>
  <si>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</si>
  <si>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</si>
  <si>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</si>
  <si>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</si>
  <si>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</si>
  <si>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</si>
  <si>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</si>
  <si>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</si>
  <si>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</si>
  <si>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</si>
  <si>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</si>
  <si>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</si>
  <si>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</si>
  <si>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</si>
  <si>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</si>
  <si>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</si>
  <si>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</si>
  <si>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</si>
  <si>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</si>
  <si>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</si>
  <si>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</si>
  <si>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</si>
  <si>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</si>
  <si>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</si>
  <si>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</si>
  <si>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</si>
  <si>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</si>
  <si>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</si>
  <si>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</si>
  <si>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</si>
  <si>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</si>
  <si>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</si>
  <si>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</si>
  <si>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</si>
  <si>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</si>
  <si>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</si>
  <si>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</si>
  <si>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</si>
  <si>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</si>
  <si>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</si>
  <si>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</si>
  <si>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</si>
  <si>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</si>
  <si>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</si>
  <si>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</si>
  <si>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</si>
  <si>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</si>
  <si>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</si>
  <si>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</si>
  <si>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</si>
  <si>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</si>
  <si>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</si>
  <si>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</si>
  <si>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</si>
  <si>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</si>
  <si>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</si>
  <si>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</si>
  <si>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</si>
  <si>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Stato patrimoniale</t>
  </si>
  <si>
    <t>Input</t>
  </si>
  <si>
    <t>Debiti Commerciali</t>
  </si>
  <si>
    <t>Saldo Iva</t>
  </si>
  <si>
    <t>Iva a Debito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</si>
  <si>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</si>
  <si>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</si>
  <si>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</si>
  <si>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</si>
  <si>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</si>
  <si>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</si>
  <si>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</si>
  <si>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</si>
  <si>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</si>
  <si>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</si>
  <si>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</si>
  <si>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</si>
  <si>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</si>
  <si>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</si>
  <si>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</si>
  <si>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</si>
  <si>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</si>
  <si>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</si>
  <si>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</si>
  <si>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</si>
  <si>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</si>
  <si>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</si>
  <si>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</si>
  <si>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</si>
  <si>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 xml:space="preserve">Conto Economico </t>
  </si>
  <si>
    <t>Cash Flow</t>
  </si>
  <si>
    <t>Vendite</t>
  </si>
  <si>
    <t>Vendite (qt)</t>
  </si>
  <si>
    <t>Prezzo Unitario</t>
  </si>
  <si>
    <t>Crediti Commerciali</t>
  </si>
  <si>
    <t>Incassi</t>
  </si>
  <si>
    <t>Iva a Credito acquisti</t>
  </si>
  <si>
    <t>Iva s Debito Vendite</t>
  </si>
  <si>
    <t>Incassi Clienti</t>
  </si>
  <si>
    <t>Pagamento Fornitori comm.li</t>
  </si>
  <si>
    <t>Anagrafica Distinta Base e Prodotti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</si>
</sst>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68" formatCode="[$€-2]\ #,##0"/>
    <numFmt numFmtId="169" formatCode="[$-410]mmm\-yy;@"/>
    <numFmt numFmtId="170" formatCode="&quot;€&quot;\ #,##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18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</cellStyleXfs>
  <cellXfs count="85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68" fontId="0" fillId="0" borderId="0" xfId="0" applyNumberFormat="1"/>
    <xf numFmtId="169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  <xf numFmtId="170" fontId="0" fillId="0" borderId="0" xfId="0" applyNumberFormat="1"/>
  </cellXfs>
  <cellStyles count="18"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showGridLines="0" workbookViewId="0">
      <selection activeCell="F14" sqref="F14"/>
    </sheetView>
  </sheetViews>
  <sheetFormatPr defaultRowHeight="15" x14ac:dyDescent="0.25"/>
  <cols>
    <col min="2" max="2" width="30.7109375" bestFit="1" customWidth="1"/>
    <col min="3" max="3" width="10" bestFit="1" customWidth="1"/>
    <col min="4" max="4" width="16.42578125" bestFit="1" customWidth="1"/>
  </cols>
  <sheetData>
    <row r="1" spans="2:4" x14ac:dyDescent="0.25">
      <c r="B1" s="64" t="s">
        <v>232</v>
      </c>
    </row>
    <row r="4" spans="2:4" x14ac:dyDescent="0.25">
      <c r="B4" s="47" t="s">
        <v>308</v>
      </c>
      <c r="C4" s="47" t="s">
        <v>323</v>
      </c>
      <c r="D4" s="47" t="s">
        <v>324</v>
      </c>
    </row>
    <row r="5" spans="2:4" x14ac:dyDescent="0.25">
      <c r="B5" s="44" t="s">
        <v>365</v>
      </c>
      <c r="C5" s="44" t="s">
        <v>306</v>
      </c>
      <c r="D5" s="44" t="s">
        <v>325</v>
      </c>
    </row>
    <row r="6" spans="2:4" x14ac:dyDescent="0.25">
      <c r="B6" s="44" t="s">
        <v>305</v>
      </c>
      <c r="C6" s="44" t="s">
        <v>348</v>
      </c>
      <c r="D6" s="44" t="s">
        <v>354</v>
      </c>
    </row>
    <row r="7" spans="2:4" x14ac:dyDescent="0.25">
      <c r="B7" s="44" t="s">
        <v>307</v>
      </c>
      <c r="C7" s="44" t="s">
        <v>352</v>
      </c>
      <c r="D7" s="44" t="s">
        <v>355</v>
      </c>
    </row>
    <row r="8" spans="2:4" x14ac:dyDescent="0.25">
      <c r="B8" s="44" t="s">
        <v>309</v>
      </c>
      <c r="C8" s="44" t="s">
        <v>353</v>
      </c>
    </row>
    <row r="9" spans="2:4" x14ac:dyDescent="0.25">
      <c r="C9" s="44" t="s">
        <v>356</v>
      </c>
    </row>
    <row r="16" spans="2:4" x14ac:dyDescent="0.25">
      <c r="B16" s="47" t="s">
        <v>318</v>
      </c>
      <c r="C16" s="47"/>
    </row>
    <row r="17" spans="2:3" ht="15.75" thickBot="1" x14ac:dyDescent="0.3">
      <c r="B17" t="s">
        <v>319</v>
      </c>
      <c r="C17" s="74" t="s">
        <v>320</v>
      </c>
    </row>
    <row r="18" spans="2:3" ht="15.75" thickTop="1" x14ac:dyDescent="0.25"/>
  </sheetData>
  <hyperlinks>
    <hyperlink ref="B5" location="'An Distinta Base'!A1" display="Anagrafica Distinta Base"/>
    <hyperlink ref="B6" location="'Distinta Base'!A1" display="Distinta Base"/>
    <hyperlink ref="B7" location="Vendite!A1" display="Pianificazione Vendite"/>
    <hyperlink ref="B8" location="magazzino!A1" display="Pianificazione Magazzino"/>
    <hyperlink ref="C5" location="E_Acquisti!A1" display="Acquisti"/>
    <hyperlink ref="C6" location="E_Magazzino!A1" display="Magazzino"/>
    <hyperlink ref="C7" location="L_Iva!A1" display="Iva"/>
    <hyperlink ref="C8" location="L_Banche!A1" display="Banche"/>
    <hyperlink ref="D5" location="SPm!A1" display="Stato patrimoniale"/>
    <hyperlink ref="D6" location="CEm!A1" display="Conto Economico "/>
    <hyperlink ref="D7" location="'Cash Flow'!A1" display="Cash Flow"/>
    <hyperlink ref="C9" location="E_Vendite!A1" display="Vendit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workbookViewId="0"/>
  </sheetViews>
  <sheetFormatPr defaultRowHeight="15" x14ac:dyDescent="0.25"/>
  <cols>
    <col min="2" max="2" width="18.85546875" bestFit="1" customWidth="1"/>
  </cols>
  <sheetData>
    <row r="1" spans="1:38" x14ac:dyDescent="0.25">
      <c r="A1" s="25" t="s">
        <v>206</v>
      </c>
    </row>
    <row r="2" spans="1:38" ht="15.75" thickBot="1" x14ac:dyDescent="0.3">
      <c r="B2" s="47" t="s">
        <v>357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Base'!D31</f>
        <v>Prodotto 1</v>
      </c>
      <c r="C3" s="55">
        <f>+Vendite!B29</f>
        <v>300</v>
      </c>
      <c r="D3" s="55">
        <f>+Vendite!D29</f>
        <v>309</v>
      </c>
      <c r="E3" s="55">
        <f>+Vendite!D29</f>
        <v>309</v>
      </c>
      <c r="F3" s="55">
        <f>+Vendite!F29</f>
        <v>321</v>
      </c>
      <c r="G3" s="55">
        <f>+Vendite!F29</f>
        <v>321</v>
      </c>
      <c r="H3" s="55">
        <f>+Vendite!H29</f>
        <v>321</v>
      </c>
      <c r="I3" s="55">
        <f>+Vendite!H29</f>
        <v>321</v>
      </c>
      <c r="J3" s="55">
        <f>+Vendite!J29</f>
        <v>321</v>
      </c>
      <c r="K3" s="55">
        <f>+Vendite!J29</f>
        <v>321</v>
      </c>
      <c r="L3" s="55">
        <f>+Vendite!L29</f>
        <v>321</v>
      </c>
      <c r="M3" s="55">
        <f>+Vendite!L29</f>
        <v>321</v>
      </c>
      <c r="N3" s="55">
        <f>+Vendite!N29</f>
        <v>321</v>
      </c>
      <c r="O3" s="55">
        <f>+Vendite!N29</f>
        <v>321</v>
      </c>
      <c r="P3" s="55">
        <f>+Vendite!P29</f>
        <v>321</v>
      </c>
      <c r="Q3" s="55">
        <f>+Vendite!P29</f>
        <v>321</v>
      </c>
      <c r="R3" s="55">
        <f>+Vendite!R29</f>
        <v>321</v>
      </c>
      <c r="S3" s="55">
        <f>+Vendite!R29</f>
        <v>321</v>
      </c>
      <c r="T3" s="55">
        <f>+Vendite!T29</f>
        <v>321</v>
      </c>
      <c r="U3" s="55">
        <f>+Vendite!T29</f>
        <v>321</v>
      </c>
      <c r="V3" s="55">
        <f>+Vendite!V29</f>
        <v>321</v>
      </c>
      <c r="W3" s="55">
        <f>+Vendite!V29</f>
        <v>321</v>
      </c>
      <c r="X3" s="55">
        <f>+Vendite!X29</f>
        <v>321</v>
      </c>
      <c r="Y3" s="55">
        <f>+Vendite!X29</f>
        <v>321</v>
      </c>
      <c r="Z3" s="55">
        <f>+Vendite!Z29</f>
        <v>321</v>
      </c>
      <c r="AA3" s="55">
        <f>+Vendite!Z29</f>
        <v>321</v>
      </c>
      <c r="AB3" s="55">
        <f>+Vendite!AB29</f>
        <v>321</v>
      </c>
      <c r="AC3" s="55">
        <f>+Vendite!AB29</f>
        <v>321</v>
      </c>
      <c r="AD3" s="55">
        <f>+Vendite!AD29</f>
        <v>321</v>
      </c>
      <c r="AE3" s="55">
        <f>+Vendite!AD29</f>
        <v>321</v>
      </c>
      <c r="AF3" s="55">
        <f>+Vendite!AF29</f>
        <v>321</v>
      </c>
      <c r="AG3" s="55">
        <f>+Vendite!AF29</f>
        <v>321</v>
      </c>
      <c r="AH3" s="55">
        <f>+Vendite!AH29</f>
        <v>321</v>
      </c>
      <c r="AI3" s="55">
        <f>+Vendite!AH29</f>
        <v>321</v>
      </c>
      <c r="AJ3" s="55">
        <f>+Vendite!AJ29</f>
        <v>321</v>
      </c>
      <c r="AK3" s="55">
        <f>+Vendite!AJ29</f>
        <v>321</v>
      </c>
      <c r="AL3" s="55">
        <f>+Vendite!AL29</f>
        <v>321</v>
      </c>
    </row>
    <row r="4" spans="1:38" ht="15.75" thickBot="1" x14ac:dyDescent="0.3">
      <c r="B4" s="47" t="str">
        <f>+'An Distinta Base'!D32</f>
        <v>Prodotto 2</v>
      </c>
      <c r="C4" s="55">
        <f>+Vendite!B30</f>
        <v>50</v>
      </c>
      <c r="D4" s="55">
        <f>+Vendite!D30</f>
        <v>51</v>
      </c>
      <c r="E4" s="55">
        <f>+Vendite!D30</f>
        <v>51</v>
      </c>
      <c r="F4" s="55">
        <f>+Vendite!F30</f>
        <v>51</v>
      </c>
      <c r="G4" s="55">
        <f>+Vendite!F30</f>
        <v>51</v>
      </c>
      <c r="H4" s="55">
        <f>+Vendite!H30</f>
        <v>52</v>
      </c>
      <c r="I4" s="55">
        <f>+Vendite!H30</f>
        <v>52</v>
      </c>
      <c r="J4" s="55">
        <f>+Vendite!J30</f>
        <v>52</v>
      </c>
      <c r="K4" s="55">
        <f>+Vendite!J30</f>
        <v>52</v>
      </c>
      <c r="L4" s="55">
        <f>+Vendite!L30</f>
        <v>52</v>
      </c>
      <c r="M4" s="55">
        <f>+Vendite!L30</f>
        <v>52</v>
      </c>
      <c r="N4" s="55">
        <f>+Vendite!N30</f>
        <v>52</v>
      </c>
      <c r="O4" s="55">
        <f>+Vendite!N30</f>
        <v>52</v>
      </c>
      <c r="P4" s="55">
        <f>+Vendite!P30</f>
        <v>52</v>
      </c>
      <c r="Q4" s="55">
        <f>+Vendite!P30</f>
        <v>52</v>
      </c>
      <c r="R4" s="55">
        <f>+Vendite!R30</f>
        <v>52</v>
      </c>
      <c r="S4" s="55">
        <f>+Vendite!R30</f>
        <v>52</v>
      </c>
      <c r="T4" s="55">
        <f>+Vendite!T30</f>
        <v>52</v>
      </c>
      <c r="U4" s="55">
        <f>+Vendite!T30</f>
        <v>52</v>
      </c>
      <c r="V4" s="55">
        <f>+Vendite!V30</f>
        <v>52</v>
      </c>
      <c r="W4" s="55">
        <f>+Vendite!V30</f>
        <v>52</v>
      </c>
      <c r="X4" s="55">
        <f>+Vendite!X30</f>
        <v>52</v>
      </c>
      <c r="Y4" s="55">
        <f>+Vendite!X30</f>
        <v>52</v>
      </c>
      <c r="Z4" s="55">
        <f>+Vendite!Z30</f>
        <v>52</v>
      </c>
      <c r="AA4" s="55">
        <f>+Vendite!Z30</f>
        <v>52</v>
      </c>
      <c r="AB4" s="55">
        <f>+Vendite!AB30</f>
        <v>52</v>
      </c>
      <c r="AC4" s="55">
        <f>+Vendite!AB30</f>
        <v>52</v>
      </c>
      <c r="AD4" s="55">
        <f>+Vendite!AD30</f>
        <v>52</v>
      </c>
      <c r="AE4" s="55">
        <f>+Vendite!AD30</f>
        <v>52</v>
      </c>
      <c r="AF4" s="55">
        <f>+Vendite!AF30</f>
        <v>52</v>
      </c>
      <c r="AG4" s="55">
        <f>+Vendite!AF30</f>
        <v>52</v>
      </c>
      <c r="AH4" s="55">
        <f>+Vendite!AH30</f>
        <v>52</v>
      </c>
      <c r="AI4" s="55">
        <f>+Vendite!AH30</f>
        <v>52</v>
      </c>
      <c r="AJ4" s="55">
        <f>+Vendite!AJ30</f>
        <v>52</v>
      </c>
      <c r="AK4" s="55">
        <f>+Vendite!AJ30</f>
        <v>52</v>
      </c>
      <c r="AL4" s="55">
        <f>+Vendite!AL30</f>
        <v>52</v>
      </c>
    </row>
    <row r="5" spans="1:38" ht="15.75" thickBot="1" x14ac:dyDescent="0.3">
      <c r="B5" s="47" t="str">
        <f>+'An Distinta Base'!D33</f>
        <v>Prodotto 3</v>
      </c>
      <c r="C5" s="55">
        <f>+Vendite!B31</f>
        <v>100</v>
      </c>
      <c r="D5" s="55">
        <f>+Vendite!D31</f>
        <v>103</v>
      </c>
      <c r="E5" s="55">
        <f>+Vendite!D31</f>
        <v>103</v>
      </c>
      <c r="F5" s="55">
        <f>+Vendite!F31</f>
        <v>103</v>
      </c>
      <c r="G5" s="55">
        <f>+Vendite!F31</f>
        <v>103</v>
      </c>
      <c r="H5" s="55">
        <f>+Vendite!H31</f>
        <v>103</v>
      </c>
      <c r="I5" s="55">
        <f>+Vendite!H31</f>
        <v>103</v>
      </c>
      <c r="J5" s="55">
        <f>+Vendite!J31</f>
        <v>103</v>
      </c>
      <c r="K5" s="55">
        <f>+Vendite!J31</f>
        <v>103</v>
      </c>
      <c r="L5" s="55">
        <f>+Vendite!L31</f>
        <v>103</v>
      </c>
      <c r="M5" s="55">
        <f>+Vendite!L31</f>
        <v>103</v>
      </c>
      <c r="N5" s="55">
        <f>+Vendite!N31</f>
        <v>103</v>
      </c>
      <c r="O5" s="55">
        <f>+Vendite!N31</f>
        <v>103</v>
      </c>
      <c r="P5" s="55">
        <f>+Vendite!P31</f>
        <v>103</v>
      </c>
      <c r="Q5" s="55">
        <f>+Vendite!P31</f>
        <v>103</v>
      </c>
      <c r="R5" s="55">
        <f>+Vendite!R31</f>
        <v>103</v>
      </c>
      <c r="S5" s="55">
        <f>+Vendite!R31</f>
        <v>103</v>
      </c>
      <c r="T5" s="55">
        <f>+Vendite!T31</f>
        <v>103</v>
      </c>
      <c r="U5" s="55">
        <f>+Vendite!T31</f>
        <v>103</v>
      </c>
      <c r="V5" s="55">
        <f>+Vendite!V31</f>
        <v>103</v>
      </c>
      <c r="W5" s="55">
        <f>+Vendite!V31</f>
        <v>103</v>
      </c>
      <c r="X5" s="55">
        <f>+Vendite!X31</f>
        <v>103</v>
      </c>
      <c r="Y5" s="55">
        <f>+Vendite!X31</f>
        <v>103</v>
      </c>
      <c r="Z5" s="55">
        <f>+Vendite!Z31</f>
        <v>103</v>
      </c>
      <c r="AA5" s="55">
        <f>+Vendite!Z31</f>
        <v>103</v>
      </c>
      <c r="AB5" s="55">
        <f>+Vendite!AB31</f>
        <v>103</v>
      </c>
      <c r="AC5" s="55">
        <f>+Vendite!AB31</f>
        <v>103</v>
      </c>
      <c r="AD5" s="55">
        <f>+Vendite!AD31</f>
        <v>103</v>
      </c>
      <c r="AE5" s="55">
        <f>+Vendite!AD31</f>
        <v>103</v>
      </c>
      <c r="AF5" s="55">
        <f>+Vendite!AF31</f>
        <v>103</v>
      </c>
      <c r="AG5" s="55">
        <f>+Vendite!AF31</f>
        <v>103</v>
      </c>
      <c r="AH5" s="55">
        <f>+Vendite!AH31</f>
        <v>103</v>
      </c>
      <c r="AI5" s="55">
        <f>+Vendite!AH31</f>
        <v>103</v>
      </c>
      <c r="AJ5" s="55">
        <f>+Vendite!AJ31</f>
        <v>103</v>
      </c>
      <c r="AK5" s="55">
        <f>+Vendite!AJ31</f>
        <v>103</v>
      </c>
      <c r="AL5" s="55">
        <f>+Vendite!AL31</f>
        <v>103</v>
      </c>
    </row>
    <row r="6" spans="1:38" ht="15.75" thickBot="1" x14ac:dyDescent="0.3">
      <c r="B6" s="47" t="str">
        <f>+'An Distinta Base'!D34</f>
        <v>Prodotto 4</v>
      </c>
      <c r="C6" s="55">
        <f>+Vendite!B32</f>
        <v>50</v>
      </c>
      <c r="D6" s="55">
        <f>+Vendite!D32</f>
        <v>50</v>
      </c>
      <c r="E6" s="55">
        <f>+Vendite!D32</f>
        <v>50</v>
      </c>
      <c r="F6" s="55">
        <f>+Vendite!F32</f>
        <v>51</v>
      </c>
      <c r="G6" s="55">
        <f>+Vendite!F32</f>
        <v>51</v>
      </c>
      <c r="H6" s="55">
        <f>+Vendite!H32</f>
        <v>52</v>
      </c>
      <c r="I6" s="55">
        <f>+Vendite!H32</f>
        <v>52</v>
      </c>
      <c r="J6" s="55">
        <f>+Vendite!J32</f>
        <v>52</v>
      </c>
      <c r="K6" s="55">
        <f>+Vendite!J32</f>
        <v>52</v>
      </c>
      <c r="L6" s="55">
        <f>+Vendite!L32</f>
        <v>52</v>
      </c>
      <c r="M6" s="55">
        <f>+Vendite!L32</f>
        <v>52</v>
      </c>
      <c r="N6" s="55">
        <f>+Vendite!N32</f>
        <v>52</v>
      </c>
      <c r="O6" s="55">
        <f>+Vendite!N32</f>
        <v>52</v>
      </c>
      <c r="P6" s="55">
        <f>+Vendite!P32</f>
        <v>52</v>
      </c>
      <c r="Q6" s="55">
        <f>+Vendite!P32</f>
        <v>52</v>
      </c>
      <c r="R6" s="55">
        <f>+Vendite!R32</f>
        <v>52</v>
      </c>
      <c r="S6" s="55">
        <f>+Vendite!R32</f>
        <v>52</v>
      </c>
      <c r="T6" s="55">
        <f>+Vendite!T32</f>
        <v>52</v>
      </c>
      <c r="U6" s="55">
        <f>+Vendite!T32</f>
        <v>52</v>
      </c>
      <c r="V6" s="55">
        <f>+Vendite!V32</f>
        <v>52</v>
      </c>
      <c r="W6" s="55">
        <f>+Vendite!V32</f>
        <v>52</v>
      </c>
      <c r="X6" s="55">
        <f>+Vendite!X32</f>
        <v>52</v>
      </c>
      <c r="Y6" s="55">
        <f>+Vendite!X32</f>
        <v>52</v>
      </c>
      <c r="Z6" s="55">
        <f>+Vendite!Z32</f>
        <v>52</v>
      </c>
      <c r="AA6" s="55">
        <f>+Vendite!Z32</f>
        <v>52</v>
      </c>
      <c r="AB6" s="55">
        <f>+Vendite!AB32</f>
        <v>52</v>
      </c>
      <c r="AC6" s="55">
        <f>+Vendite!AB32</f>
        <v>52</v>
      </c>
      <c r="AD6" s="55">
        <f>+Vendite!AD32</f>
        <v>52</v>
      </c>
      <c r="AE6" s="55">
        <f>+Vendite!AD32</f>
        <v>52</v>
      </c>
      <c r="AF6" s="55">
        <f>+Vendite!AF32</f>
        <v>52</v>
      </c>
      <c r="AG6" s="55">
        <f>+Vendite!AF32</f>
        <v>52</v>
      </c>
      <c r="AH6" s="55">
        <f>+Vendite!AH32</f>
        <v>52</v>
      </c>
      <c r="AI6" s="55">
        <f>+Vendite!AH32</f>
        <v>52</v>
      </c>
      <c r="AJ6" s="55">
        <f>+Vendite!AJ32</f>
        <v>52</v>
      </c>
      <c r="AK6" s="55">
        <f>+Vendite!AJ32</f>
        <v>52</v>
      </c>
      <c r="AL6" s="55">
        <f>+Vendite!AL32</f>
        <v>52</v>
      </c>
    </row>
    <row r="7" spans="1:38" ht="15.75" thickBot="1" x14ac:dyDescent="0.3">
      <c r="B7" s="47" t="str">
        <f>+'An Distinta Base'!D35</f>
        <v>Prodotto 5</v>
      </c>
      <c r="C7" s="55">
        <f>+Vendite!B33</f>
        <v>350</v>
      </c>
      <c r="D7" s="55">
        <f>+Vendite!D33</f>
        <v>350</v>
      </c>
      <c r="E7" s="55">
        <f>+Vendite!D33</f>
        <v>350</v>
      </c>
      <c r="F7" s="55">
        <f>+Vendite!F33</f>
        <v>386</v>
      </c>
      <c r="G7" s="55">
        <f>+Vendite!F33</f>
        <v>386</v>
      </c>
      <c r="H7" s="55">
        <f>+Vendite!H33</f>
        <v>401</v>
      </c>
      <c r="I7" s="55">
        <f>+Vendite!H33</f>
        <v>401</v>
      </c>
      <c r="J7" s="55">
        <f>+Vendite!J33</f>
        <v>401</v>
      </c>
      <c r="K7" s="55">
        <f>+Vendite!J33</f>
        <v>401</v>
      </c>
      <c r="L7" s="55">
        <f>+Vendite!L33</f>
        <v>401</v>
      </c>
      <c r="M7" s="55">
        <f>+Vendite!L33</f>
        <v>401</v>
      </c>
      <c r="N7" s="55">
        <f>+Vendite!N33</f>
        <v>401</v>
      </c>
      <c r="O7" s="55">
        <f>+Vendite!N33</f>
        <v>401</v>
      </c>
      <c r="P7" s="55">
        <f>+Vendite!P33</f>
        <v>401</v>
      </c>
      <c r="Q7" s="55">
        <f>+Vendite!P33</f>
        <v>401</v>
      </c>
      <c r="R7" s="55">
        <f>+Vendite!R33</f>
        <v>401</v>
      </c>
      <c r="S7" s="55">
        <f>+Vendite!R33</f>
        <v>401</v>
      </c>
      <c r="T7" s="55">
        <f>+Vendite!T33</f>
        <v>401</v>
      </c>
      <c r="U7" s="55">
        <f>+Vendite!T33</f>
        <v>401</v>
      </c>
      <c r="V7" s="55">
        <f>+Vendite!V33</f>
        <v>401</v>
      </c>
      <c r="W7" s="55">
        <f>+Vendite!V33</f>
        <v>401</v>
      </c>
      <c r="X7" s="55">
        <f>+Vendite!X33</f>
        <v>401</v>
      </c>
      <c r="Y7" s="55">
        <f>+Vendite!X33</f>
        <v>401</v>
      </c>
      <c r="Z7" s="55">
        <f>+Vendite!Z33</f>
        <v>401</v>
      </c>
      <c r="AA7" s="55">
        <f>+Vendite!Z33</f>
        <v>401</v>
      </c>
      <c r="AB7" s="55">
        <f>+Vendite!AB33</f>
        <v>401</v>
      </c>
      <c r="AC7" s="55">
        <f>+Vendite!AB33</f>
        <v>401</v>
      </c>
      <c r="AD7" s="55">
        <f>+Vendite!AD33</f>
        <v>401</v>
      </c>
      <c r="AE7" s="55">
        <f>+Vendite!AD33</f>
        <v>401</v>
      </c>
      <c r="AF7" s="55">
        <f>+Vendite!AF33</f>
        <v>401</v>
      </c>
      <c r="AG7" s="55">
        <f>+Vendite!AF33</f>
        <v>401</v>
      </c>
      <c r="AH7" s="55">
        <f>+Vendite!AH33</f>
        <v>401</v>
      </c>
      <c r="AI7" s="55">
        <f>+Vendite!AH33</f>
        <v>401</v>
      </c>
      <c r="AJ7" s="55">
        <f>+Vendite!AJ33</f>
        <v>401</v>
      </c>
      <c r="AK7" s="55">
        <f>+Vendite!AJ33</f>
        <v>401</v>
      </c>
      <c r="AL7" s="55">
        <f>+Vendite!AL33</f>
        <v>401</v>
      </c>
    </row>
    <row r="8" spans="1:38" ht="15.75" thickBot="1" x14ac:dyDescent="0.3">
      <c r="B8" s="47" t="str">
        <f>+'An Distinta Base'!D36</f>
        <v>Prodotto 6</v>
      </c>
      <c r="C8" s="55">
        <f>+Vendite!B34</f>
        <v>250</v>
      </c>
      <c r="D8" s="55">
        <f>+Vendite!D34</f>
        <v>250</v>
      </c>
      <c r="E8" s="55">
        <f>+Vendite!D34</f>
        <v>250</v>
      </c>
      <c r="F8" s="55">
        <f>+Vendite!F34</f>
        <v>250</v>
      </c>
      <c r="G8" s="55">
        <f>+Vendite!F34</f>
        <v>250</v>
      </c>
      <c r="H8" s="55">
        <f>+Vendite!H34</f>
        <v>250</v>
      </c>
      <c r="I8" s="55">
        <f>+Vendite!H34</f>
        <v>250</v>
      </c>
      <c r="J8" s="55">
        <f>+Vendite!J34</f>
        <v>255</v>
      </c>
      <c r="K8" s="55">
        <f>+Vendite!J34</f>
        <v>255</v>
      </c>
      <c r="L8" s="55">
        <f>+Vendite!L34</f>
        <v>255</v>
      </c>
      <c r="M8" s="55">
        <f>+Vendite!L34</f>
        <v>255</v>
      </c>
      <c r="N8" s="55">
        <f>+Vendite!N34</f>
        <v>255</v>
      </c>
      <c r="O8" s="55">
        <f>+Vendite!N34</f>
        <v>255</v>
      </c>
      <c r="P8" s="55">
        <f>+Vendite!P34</f>
        <v>255</v>
      </c>
      <c r="Q8" s="55">
        <f>+Vendite!P34</f>
        <v>255</v>
      </c>
      <c r="R8" s="55">
        <f>+Vendite!R34</f>
        <v>255</v>
      </c>
      <c r="S8" s="55">
        <f>+Vendite!R34</f>
        <v>255</v>
      </c>
      <c r="T8" s="55">
        <f>+Vendite!T34</f>
        <v>255</v>
      </c>
      <c r="U8" s="55">
        <f>+Vendite!T34</f>
        <v>255</v>
      </c>
      <c r="V8" s="55">
        <f>+Vendite!V34</f>
        <v>255</v>
      </c>
      <c r="W8" s="55">
        <f>+Vendite!V34</f>
        <v>255</v>
      </c>
      <c r="X8" s="55">
        <f>+Vendite!X34</f>
        <v>255</v>
      </c>
      <c r="Y8" s="55">
        <f>+Vendite!X34</f>
        <v>255</v>
      </c>
      <c r="Z8" s="55">
        <f>+Vendite!Z34</f>
        <v>255</v>
      </c>
      <c r="AA8" s="55">
        <f>+Vendite!Z34</f>
        <v>255</v>
      </c>
      <c r="AB8" s="55">
        <f>+Vendite!AB34</f>
        <v>255</v>
      </c>
      <c r="AC8" s="55">
        <f>+Vendite!AB34</f>
        <v>255</v>
      </c>
      <c r="AD8" s="55">
        <f>+Vendite!AD34</f>
        <v>255</v>
      </c>
      <c r="AE8" s="55">
        <f>+Vendite!AD34</f>
        <v>255</v>
      </c>
      <c r="AF8" s="55">
        <f>+Vendite!AF34</f>
        <v>255</v>
      </c>
      <c r="AG8" s="55">
        <f>+Vendite!AF34</f>
        <v>255</v>
      </c>
      <c r="AH8" s="55">
        <f>+Vendite!AH34</f>
        <v>255</v>
      </c>
      <c r="AI8" s="55">
        <f>+Vendite!AH34</f>
        <v>255</v>
      </c>
      <c r="AJ8" s="55">
        <f>+Vendite!AJ34</f>
        <v>255</v>
      </c>
      <c r="AK8" s="55">
        <f>+Vendite!AJ34</f>
        <v>255</v>
      </c>
      <c r="AL8" s="55">
        <f>+Vendite!AL34</f>
        <v>255</v>
      </c>
    </row>
    <row r="9" spans="1:38" ht="15.75" thickBot="1" x14ac:dyDescent="0.3">
      <c r="B9" s="47" t="str">
        <f>+'An Distinta Base'!D37</f>
        <v>Prodotto 7</v>
      </c>
      <c r="C9" s="55">
        <f>+Vendite!B35</f>
        <v>0</v>
      </c>
      <c r="D9" s="55">
        <f>+Vendite!D35</f>
        <v>0</v>
      </c>
      <c r="E9" s="55">
        <f>+Vendite!D35</f>
        <v>0</v>
      </c>
      <c r="F9" s="55">
        <f>+Vendite!F35</f>
        <v>0</v>
      </c>
      <c r="G9" s="55">
        <f>+Vendite!F35</f>
        <v>0</v>
      </c>
      <c r="H9" s="55">
        <f>+Vendite!H35</f>
        <v>0</v>
      </c>
      <c r="I9" s="55">
        <f>+Vendite!H35</f>
        <v>0</v>
      </c>
      <c r="J9" s="55">
        <f>+Vendite!J35</f>
        <v>0</v>
      </c>
      <c r="K9" s="55">
        <f>+Vendite!J35</f>
        <v>0</v>
      </c>
      <c r="L9" s="55">
        <f>+Vendite!L35</f>
        <v>0</v>
      </c>
      <c r="M9" s="55">
        <f>+Vendite!L35</f>
        <v>0</v>
      </c>
      <c r="N9" s="55">
        <f>+Vendite!N35</f>
        <v>0</v>
      </c>
      <c r="O9" s="55">
        <f>+Vendite!N35</f>
        <v>0</v>
      </c>
      <c r="P9" s="55">
        <f>+Vendite!P35</f>
        <v>0</v>
      </c>
      <c r="Q9" s="55">
        <f>+Vendite!P35</f>
        <v>0</v>
      </c>
      <c r="R9" s="55">
        <f>+Vendite!R35</f>
        <v>0</v>
      </c>
      <c r="S9" s="55">
        <f>+Vendite!R35</f>
        <v>0</v>
      </c>
      <c r="T9" s="55">
        <f>+Vendite!T35</f>
        <v>0</v>
      </c>
      <c r="U9" s="55">
        <f>+Vendite!T35</f>
        <v>0</v>
      </c>
      <c r="V9" s="55">
        <f>+Vendite!V35</f>
        <v>0</v>
      </c>
      <c r="W9" s="55">
        <f>+Vendite!V35</f>
        <v>0</v>
      </c>
      <c r="X9" s="55">
        <f>+Vendite!X35</f>
        <v>0</v>
      </c>
      <c r="Y9" s="55">
        <f>+Vendite!X35</f>
        <v>0</v>
      </c>
      <c r="Z9" s="55">
        <f>+Vendite!Z35</f>
        <v>0</v>
      </c>
      <c r="AA9" s="55">
        <f>+Vendite!Z35</f>
        <v>0</v>
      </c>
      <c r="AB9" s="55">
        <f>+Vendite!AB35</f>
        <v>0</v>
      </c>
      <c r="AC9" s="55">
        <f>+Vendite!AB35</f>
        <v>0</v>
      </c>
      <c r="AD9" s="55">
        <f>+Vendite!AD35</f>
        <v>0</v>
      </c>
      <c r="AE9" s="55">
        <f>+Vendite!AD35</f>
        <v>0</v>
      </c>
      <c r="AF9" s="55">
        <f>+Vendite!AF35</f>
        <v>0</v>
      </c>
      <c r="AG9" s="55">
        <f>+Vendite!AF35</f>
        <v>0</v>
      </c>
      <c r="AH9" s="55">
        <f>+Vendite!AH35</f>
        <v>0</v>
      </c>
      <c r="AI9" s="55">
        <f>+Vendite!AH35</f>
        <v>0</v>
      </c>
      <c r="AJ9" s="55">
        <f>+Vendite!AJ35</f>
        <v>0</v>
      </c>
      <c r="AK9" s="55">
        <f>+Vendite!AJ35</f>
        <v>0</v>
      </c>
      <c r="AL9" s="55">
        <f>+Vendite!AL35</f>
        <v>0</v>
      </c>
    </row>
    <row r="10" spans="1:38" ht="15.75" thickBot="1" x14ac:dyDescent="0.3">
      <c r="B10" s="47" t="str">
        <f>+'An Distinta Base'!D38</f>
        <v>Prodotto 8</v>
      </c>
      <c r="C10" s="55">
        <f>+Vendite!B36</f>
        <v>0</v>
      </c>
      <c r="D10" s="55">
        <f>+Vendite!D36</f>
        <v>0</v>
      </c>
      <c r="E10" s="55">
        <f>+Vendite!D36</f>
        <v>0</v>
      </c>
      <c r="F10" s="55">
        <f>+Vendite!F36</f>
        <v>0</v>
      </c>
      <c r="G10" s="55">
        <f>+Vendite!F36</f>
        <v>0</v>
      </c>
      <c r="H10" s="55">
        <f>+Vendite!H36</f>
        <v>0</v>
      </c>
      <c r="I10" s="55">
        <f>+Vendite!H36</f>
        <v>0</v>
      </c>
      <c r="J10" s="55">
        <f>+Vendite!J36</f>
        <v>0</v>
      </c>
      <c r="K10" s="55">
        <f>+Vendite!J36</f>
        <v>0</v>
      </c>
      <c r="L10" s="55">
        <f>+Vendite!L36</f>
        <v>0</v>
      </c>
      <c r="M10" s="55">
        <f>+Vendite!L36</f>
        <v>0</v>
      </c>
      <c r="N10" s="55">
        <f>+Vendite!N36</f>
        <v>0</v>
      </c>
      <c r="O10" s="55">
        <f>+Vendite!N36</f>
        <v>0</v>
      </c>
      <c r="P10" s="55">
        <f>+Vendite!P36</f>
        <v>0</v>
      </c>
      <c r="Q10" s="55">
        <f>+Vendite!P36</f>
        <v>0</v>
      </c>
      <c r="R10" s="55">
        <f>+Vendite!R36</f>
        <v>0</v>
      </c>
      <c r="S10" s="55">
        <f>+Vendite!R36</f>
        <v>0</v>
      </c>
      <c r="T10" s="55">
        <f>+Vendite!T36</f>
        <v>0</v>
      </c>
      <c r="U10" s="55">
        <f>+Vendite!T36</f>
        <v>0</v>
      </c>
      <c r="V10" s="55">
        <f>+Vendite!V36</f>
        <v>0</v>
      </c>
      <c r="W10" s="55">
        <f>+Vendite!V36</f>
        <v>0</v>
      </c>
      <c r="X10" s="55">
        <f>+Vendite!X36</f>
        <v>0</v>
      </c>
      <c r="Y10" s="55">
        <f>+Vendite!X36</f>
        <v>0</v>
      </c>
      <c r="Z10" s="55">
        <f>+Vendite!Z36</f>
        <v>0</v>
      </c>
      <c r="AA10" s="55">
        <f>+Vendite!Z36</f>
        <v>0</v>
      </c>
      <c r="AB10" s="55">
        <f>+Vendite!AB36</f>
        <v>0</v>
      </c>
      <c r="AC10" s="55">
        <f>+Vendite!AB36</f>
        <v>0</v>
      </c>
      <c r="AD10" s="55">
        <f>+Vendite!AD36</f>
        <v>0</v>
      </c>
      <c r="AE10" s="55">
        <f>+Vendite!AD36</f>
        <v>0</v>
      </c>
      <c r="AF10" s="55">
        <f>+Vendite!AF36</f>
        <v>0</v>
      </c>
      <c r="AG10" s="55">
        <f>+Vendite!AF36</f>
        <v>0</v>
      </c>
      <c r="AH10" s="55">
        <f>+Vendite!AH36</f>
        <v>0</v>
      </c>
      <c r="AI10" s="55">
        <f>+Vendite!AH36</f>
        <v>0</v>
      </c>
      <c r="AJ10" s="55">
        <f>+Vendite!AJ36</f>
        <v>0</v>
      </c>
      <c r="AK10" s="55">
        <f>+Vendite!AJ36</f>
        <v>0</v>
      </c>
      <c r="AL10" s="55">
        <f>+Vendite!AL36</f>
        <v>0</v>
      </c>
    </row>
    <row r="11" spans="1:38" ht="15.75" thickBot="1" x14ac:dyDescent="0.3">
      <c r="B11" s="47" t="str">
        <f>+'An Distinta Base'!D39</f>
        <v>Prodotto 9</v>
      </c>
      <c r="C11" s="55">
        <f>+Vendite!B37</f>
        <v>0</v>
      </c>
      <c r="D11" s="55">
        <f>+Vendite!D37</f>
        <v>0</v>
      </c>
      <c r="E11" s="55">
        <f>+Vendite!D37</f>
        <v>0</v>
      </c>
      <c r="F11" s="55">
        <f>+Vendite!F37</f>
        <v>0</v>
      </c>
      <c r="G11" s="55">
        <f>+Vendite!F37</f>
        <v>0</v>
      </c>
      <c r="H11" s="55">
        <f>+Vendite!H37</f>
        <v>0</v>
      </c>
      <c r="I11" s="55">
        <f>+Vendite!H37</f>
        <v>0</v>
      </c>
      <c r="J11" s="55">
        <f>+Vendite!J37</f>
        <v>0</v>
      </c>
      <c r="K11" s="55">
        <f>+Vendite!J37</f>
        <v>0</v>
      </c>
      <c r="L11" s="55">
        <f>+Vendite!L37</f>
        <v>0</v>
      </c>
      <c r="M11" s="55">
        <f>+Vendite!L37</f>
        <v>0</v>
      </c>
      <c r="N11" s="55">
        <f>+Vendite!N37</f>
        <v>0</v>
      </c>
      <c r="O11" s="55">
        <f>+Vendite!N37</f>
        <v>0</v>
      </c>
      <c r="P11" s="55">
        <f>+Vendite!P37</f>
        <v>0</v>
      </c>
      <c r="Q11" s="55">
        <f>+Vendite!P37</f>
        <v>0</v>
      </c>
      <c r="R11" s="55">
        <f>+Vendite!R37</f>
        <v>0</v>
      </c>
      <c r="S11" s="55">
        <f>+Vendite!R37</f>
        <v>0</v>
      </c>
      <c r="T11" s="55">
        <f>+Vendite!T37</f>
        <v>0</v>
      </c>
      <c r="U11" s="55">
        <f>+Vendite!T37</f>
        <v>0</v>
      </c>
      <c r="V11" s="55">
        <f>+Vendite!V37</f>
        <v>0</v>
      </c>
      <c r="W11" s="55">
        <f>+Vendite!V37</f>
        <v>0</v>
      </c>
      <c r="X11" s="55">
        <f>+Vendite!X37</f>
        <v>0</v>
      </c>
      <c r="Y11" s="55">
        <f>+Vendite!X37</f>
        <v>0</v>
      </c>
      <c r="Z11" s="55">
        <f>+Vendite!Z37</f>
        <v>0</v>
      </c>
      <c r="AA11" s="55">
        <f>+Vendite!Z37</f>
        <v>0</v>
      </c>
      <c r="AB11" s="55">
        <f>+Vendite!AB37</f>
        <v>0</v>
      </c>
      <c r="AC11" s="55">
        <f>+Vendite!AB37</f>
        <v>0</v>
      </c>
      <c r="AD11" s="55">
        <f>+Vendite!AD37</f>
        <v>0</v>
      </c>
      <c r="AE11" s="55">
        <f>+Vendite!AD37</f>
        <v>0</v>
      </c>
      <c r="AF11" s="55">
        <f>+Vendite!AF37</f>
        <v>0</v>
      </c>
      <c r="AG11" s="55">
        <f>+Vendite!AF37</f>
        <v>0</v>
      </c>
      <c r="AH11" s="55">
        <f>+Vendite!AH37</f>
        <v>0</v>
      </c>
      <c r="AI11" s="55">
        <f>+Vendite!AH37</f>
        <v>0</v>
      </c>
      <c r="AJ11" s="55">
        <f>+Vendite!AJ37</f>
        <v>0</v>
      </c>
      <c r="AK11" s="55">
        <f>+Vendite!AJ37</f>
        <v>0</v>
      </c>
      <c r="AL11" s="55">
        <f>+Vendite!AL37</f>
        <v>0</v>
      </c>
    </row>
    <row r="12" spans="1:38" ht="15.75" thickBot="1" x14ac:dyDescent="0.3">
      <c r="B12" s="47" t="str">
        <f>+'An Distinta Base'!D40</f>
        <v>Prodotto 10</v>
      </c>
      <c r="C12" s="55">
        <f>+Vendite!B38</f>
        <v>0</v>
      </c>
      <c r="D12" s="55">
        <f>+Vendite!D38</f>
        <v>0</v>
      </c>
      <c r="E12" s="55">
        <f>+Vendite!D38</f>
        <v>0</v>
      </c>
      <c r="F12" s="55">
        <f>+Vendite!F38</f>
        <v>0</v>
      </c>
      <c r="G12" s="55">
        <f>+Vendite!F38</f>
        <v>0</v>
      </c>
      <c r="H12" s="55">
        <f>+Vendite!H38</f>
        <v>0</v>
      </c>
      <c r="I12" s="55">
        <f>+Vendite!H38</f>
        <v>0</v>
      </c>
      <c r="J12" s="55">
        <f>+Vendite!J38</f>
        <v>0</v>
      </c>
      <c r="K12" s="55">
        <f>+Vendite!J38</f>
        <v>0</v>
      </c>
      <c r="L12" s="55">
        <f>+Vendite!L38</f>
        <v>0</v>
      </c>
      <c r="M12" s="55">
        <f>+Vendite!L38</f>
        <v>0</v>
      </c>
      <c r="N12" s="55">
        <f>+Vendite!N38</f>
        <v>0</v>
      </c>
      <c r="O12" s="55">
        <f>+Vendite!N38</f>
        <v>0</v>
      </c>
      <c r="P12" s="55">
        <f>+Vendite!P38</f>
        <v>0</v>
      </c>
      <c r="Q12" s="55">
        <f>+Vendite!P38</f>
        <v>0</v>
      </c>
      <c r="R12" s="55">
        <f>+Vendite!R38</f>
        <v>0</v>
      </c>
      <c r="S12" s="55">
        <f>+Vendite!R38</f>
        <v>0</v>
      </c>
      <c r="T12" s="55">
        <f>+Vendite!T38</f>
        <v>0</v>
      </c>
      <c r="U12" s="55">
        <f>+Vendite!T38</f>
        <v>0</v>
      </c>
      <c r="V12" s="55">
        <f>+Vendite!V38</f>
        <v>0</v>
      </c>
      <c r="W12" s="55">
        <f>+Vendite!V38</f>
        <v>0</v>
      </c>
      <c r="X12" s="55">
        <f>+Vendite!X38</f>
        <v>0</v>
      </c>
      <c r="Y12" s="55">
        <f>+Vendite!X38</f>
        <v>0</v>
      </c>
      <c r="Z12" s="55">
        <f>+Vendite!Z38</f>
        <v>0</v>
      </c>
      <c r="AA12" s="55">
        <f>+Vendite!Z38</f>
        <v>0</v>
      </c>
      <c r="AB12" s="55">
        <f>+Vendite!AB38</f>
        <v>0</v>
      </c>
      <c r="AC12" s="55">
        <f>+Vendite!AB38</f>
        <v>0</v>
      </c>
      <c r="AD12" s="55">
        <f>+Vendite!AD38</f>
        <v>0</v>
      </c>
      <c r="AE12" s="55">
        <f>+Vendite!AD38</f>
        <v>0</v>
      </c>
      <c r="AF12" s="55">
        <f>+Vendite!AF38</f>
        <v>0</v>
      </c>
      <c r="AG12" s="55">
        <f>+Vendite!AF38</f>
        <v>0</v>
      </c>
      <c r="AH12" s="55">
        <f>+Vendite!AH38</f>
        <v>0</v>
      </c>
      <c r="AI12" s="55">
        <f>+Vendite!AH38</f>
        <v>0</v>
      </c>
      <c r="AJ12" s="55">
        <f>+Vendite!AJ38</f>
        <v>0</v>
      </c>
      <c r="AK12" s="55">
        <f>+Vendite!AJ38</f>
        <v>0</v>
      </c>
      <c r="AL12" s="55">
        <f>+Vendite!AL38</f>
        <v>0</v>
      </c>
    </row>
    <row r="13" spans="1:38" ht="15.75" thickBot="1" x14ac:dyDescent="0.3">
      <c r="B13" s="47" t="str">
        <f>+'An Distinta Base'!D41</f>
        <v>Prodotto 11</v>
      </c>
      <c r="C13" s="55">
        <f>+Vendite!B39</f>
        <v>0</v>
      </c>
      <c r="D13" s="55">
        <f>+Vendite!D39</f>
        <v>0</v>
      </c>
      <c r="E13" s="55">
        <f>+Vendite!D39</f>
        <v>0</v>
      </c>
      <c r="F13" s="55">
        <f>+Vendite!F39</f>
        <v>0</v>
      </c>
      <c r="G13" s="55">
        <f>+Vendite!F39</f>
        <v>0</v>
      </c>
      <c r="H13" s="55">
        <f>+Vendite!H39</f>
        <v>0</v>
      </c>
      <c r="I13" s="55">
        <f>+Vendite!H39</f>
        <v>0</v>
      </c>
      <c r="J13" s="55">
        <f>+Vendite!J39</f>
        <v>0</v>
      </c>
      <c r="K13" s="55">
        <f>+Vendite!J39</f>
        <v>0</v>
      </c>
      <c r="L13" s="55">
        <f>+Vendite!L39</f>
        <v>0</v>
      </c>
      <c r="M13" s="55">
        <f>+Vendite!L39</f>
        <v>0</v>
      </c>
      <c r="N13" s="55">
        <f>+Vendite!N39</f>
        <v>0</v>
      </c>
      <c r="O13" s="55">
        <f>+Vendite!N39</f>
        <v>0</v>
      </c>
      <c r="P13" s="55">
        <f>+Vendite!P39</f>
        <v>0</v>
      </c>
      <c r="Q13" s="55">
        <f>+Vendite!P39</f>
        <v>0</v>
      </c>
      <c r="R13" s="55">
        <f>+Vendite!R39</f>
        <v>0</v>
      </c>
      <c r="S13" s="55">
        <f>+Vendite!R39</f>
        <v>0</v>
      </c>
      <c r="T13" s="55">
        <f>+Vendite!T39</f>
        <v>0</v>
      </c>
      <c r="U13" s="55">
        <f>+Vendite!T39</f>
        <v>0</v>
      </c>
      <c r="V13" s="55">
        <f>+Vendite!V39</f>
        <v>0</v>
      </c>
      <c r="W13" s="55">
        <f>+Vendite!V39</f>
        <v>0</v>
      </c>
      <c r="X13" s="55">
        <f>+Vendite!X39</f>
        <v>0</v>
      </c>
      <c r="Y13" s="55">
        <f>+Vendite!X39</f>
        <v>0</v>
      </c>
      <c r="Z13" s="55">
        <f>+Vendite!Z39</f>
        <v>0</v>
      </c>
      <c r="AA13" s="55">
        <f>+Vendite!Z39</f>
        <v>0</v>
      </c>
      <c r="AB13" s="55">
        <f>+Vendite!AB39</f>
        <v>0</v>
      </c>
      <c r="AC13" s="55">
        <f>+Vendite!AB39</f>
        <v>0</v>
      </c>
      <c r="AD13" s="55">
        <f>+Vendite!AD39</f>
        <v>0</v>
      </c>
      <c r="AE13" s="55">
        <f>+Vendite!AD39</f>
        <v>0</v>
      </c>
      <c r="AF13" s="55">
        <f>+Vendite!AF39</f>
        <v>0</v>
      </c>
      <c r="AG13" s="55">
        <f>+Vendite!AF39</f>
        <v>0</v>
      </c>
      <c r="AH13" s="55">
        <f>+Vendite!AH39</f>
        <v>0</v>
      </c>
      <c r="AI13" s="55">
        <f>+Vendite!AH39</f>
        <v>0</v>
      </c>
      <c r="AJ13" s="55">
        <f>+Vendite!AJ39</f>
        <v>0</v>
      </c>
      <c r="AK13" s="55">
        <f>+Vendite!AJ39</f>
        <v>0</v>
      </c>
      <c r="AL13" s="55">
        <f>+Vendite!AL39</f>
        <v>0</v>
      </c>
    </row>
    <row r="14" spans="1:38" ht="15.75" thickBot="1" x14ac:dyDescent="0.3">
      <c r="B14" s="47" t="str">
        <f>+'An Distinta Base'!D42</f>
        <v>Prodotto 12</v>
      </c>
      <c r="C14" s="55">
        <f>+Vendite!B40</f>
        <v>0</v>
      </c>
      <c r="D14" s="55">
        <f>+Vendite!D40</f>
        <v>0</v>
      </c>
      <c r="E14" s="55">
        <f>+Vendite!D40</f>
        <v>0</v>
      </c>
      <c r="F14" s="55">
        <f>+Vendite!F40</f>
        <v>0</v>
      </c>
      <c r="G14" s="55">
        <f>+Vendite!F40</f>
        <v>0</v>
      </c>
      <c r="H14" s="55">
        <f>+Vendite!H40</f>
        <v>0</v>
      </c>
      <c r="I14" s="55">
        <f>+Vendite!H40</f>
        <v>0</v>
      </c>
      <c r="J14" s="55">
        <f>+Vendite!J40</f>
        <v>0</v>
      </c>
      <c r="K14" s="55">
        <f>+Vendite!J40</f>
        <v>0</v>
      </c>
      <c r="L14" s="55">
        <f>+Vendite!L40</f>
        <v>0</v>
      </c>
      <c r="M14" s="55">
        <f>+Vendite!L40</f>
        <v>0</v>
      </c>
      <c r="N14" s="55">
        <f>+Vendite!N40</f>
        <v>0</v>
      </c>
      <c r="O14" s="55">
        <f>+Vendite!N40</f>
        <v>0</v>
      </c>
      <c r="P14" s="55">
        <f>+Vendite!P40</f>
        <v>0</v>
      </c>
      <c r="Q14" s="55">
        <f>+Vendite!P40</f>
        <v>0</v>
      </c>
      <c r="R14" s="55">
        <f>+Vendite!R40</f>
        <v>0</v>
      </c>
      <c r="S14" s="55">
        <f>+Vendite!R40</f>
        <v>0</v>
      </c>
      <c r="T14" s="55">
        <f>+Vendite!T40</f>
        <v>0</v>
      </c>
      <c r="U14" s="55">
        <f>+Vendite!T40</f>
        <v>0</v>
      </c>
      <c r="V14" s="55">
        <f>+Vendite!V40</f>
        <v>0</v>
      </c>
      <c r="W14" s="55">
        <f>+Vendite!V40</f>
        <v>0</v>
      </c>
      <c r="X14" s="55">
        <f>+Vendite!X40</f>
        <v>0</v>
      </c>
      <c r="Y14" s="55">
        <f>+Vendite!X40</f>
        <v>0</v>
      </c>
      <c r="Z14" s="55">
        <f>+Vendite!Z40</f>
        <v>0</v>
      </c>
      <c r="AA14" s="55">
        <f>+Vendite!Z40</f>
        <v>0</v>
      </c>
      <c r="AB14" s="55">
        <f>+Vendite!AB40</f>
        <v>0</v>
      </c>
      <c r="AC14" s="55">
        <f>+Vendite!AB40</f>
        <v>0</v>
      </c>
      <c r="AD14" s="55">
        <f>+Vendite!AD40</f>
        <v>0</v>
      </c>
      <c r="AE14" s="55">
        <f>+Vendite!AD40</f>
        <v>0</v>
      </c>
      <c r="AF14" s="55">
        <f>+Vendite!AF40</f>
        <v>0</v>
      </c>
      <c r="AG14" s="55">
        <f>+Vendite!AF40</f>
        <v>0</v>
      </c>
      <c r="AH14" s="55">
        <f>+Vendite!AH40</f>
        <v>0</v>
      </c>
      <c r="AI14" s="55">
        <f>+Vendite!AH40</f>
        <v>0</v>
      </c>
      <c r="AJ14" s="55">
        <f>+Vendite!AJ40</f>
        <v>0</v>
      </c>
      <c r="AK14" s="55">
        <f>+Vendite!AJ40</f>
        <v>0</v>
      </c>
      <c r="AL14" s="55">
        <f>+Vendite!AL40</f>
        <v>0</v>
      </c>
    </row>
    <row r="15" spans="1:38" ht="15.75" thickBot="1" x14ac:dyDescent="0.3">
      <c r="B15" s="47" t="str">
        <f>+'An Distinta Base'!D43</f>
        <v>Prodotto 13</v>
      </c>
      <c r="C15" s="55">
        <f>+Vendite!B41</f>
        <v>0</v>
      </c>
      <c r="D15" s="55">
        <f>+Vendite!D41</f>
        <v>0</v>
      </c>
      <c r="E15" s="55">
        <f>+Vendite!D41</f>
        <v>0</v>
      </c>
      <c r="F15" s="55">
        <f>+Vendite!F41</f>
        <v>0</v>
      </c>
      <c r="G15" s="55">
        <f>+Vendite!F41</f>
        <v>0</v>
      </c>
      <c r="H15" s="55">
        <f>+Vendite!H41</f>
        <v>0</v>
      </c>
      <c r="I15" s="55">
        <f>+Vendite!H41</f>
        <v>0</v>
      </c>
      <c r="J15" s="55">
        <f>+Vendite!J41</f>
        <v>0</v>
      </c>
      <c r="K15" s="55">
        <f>+Vendite!J41</f>
        <v>0</v>
      </c>
      <c r="L15" s="55">
        <f>+Vendite!L41</f>
        <v>0</v>
      </c>
      <c r="M15" s="55">
        <f>+Vendite!L41</f>
        <v>0</v>
      </c>
      <c r="N15" s="55">
        <f>+Vendite!N41</f>
        <v>0</v>
      </c>
      <c r="O15" s="55">
        <f>+Vendite!N41</f>
        <v>0</v>
      </c>
      <c r="P15" s="55">
        <f>+Vendite!P41</f>
        <v>0</v>
      </c>
      <c r="Q15" s="55">
        <f>+Vendite!P41</f>
        <v>0</v>
      </c>
      <c r="R15" s="55">
        <f>+Vendite!R41</f>
        <v>0</v>
      </c>
      <c r="S15" s="55">
        <f>+Vendite!R41</f>
        <v>0</v>
      </c>
      <c r="T15" s="55">
        <f>+Vendite!T41</f>
        <v>0</v>
      </c>
      <c r="U15" s="55">
        <f>+Vendite!T41</f>
        <v>0</v>
      </c>
      <c r="V15" s="55">
        <f>+Vendite!V41</f>
        <v>0</v>
      </c>
      <c r="W15" s="55">
        <f>+Vendite!V41</f>
        <v>0</v>
      </c>
      <c r="X15" s="55">
        <f>+Vendite!X41</f>
        <v>0</v>
      </c>
      <c r="Y15" s="55">
        <f>+Vendite!X41</f>
        <v>0</v>
      </c>
      <c r="Z15" s="55">
        <f>+Vendite!Z41</f>
        <v>0</v>
      </c>
      <c r="AA15" s="55">
        <f>+Vendite!Z41</f>
        <v>0</v>
      </c>
      <c r="AB15" s="55">
        <f>+Vendite!AB41</f>
        <v>0</v>
      </c>
      <c r="AC15" s="55">
        <f>+Vendite!AB41</f>
        <v>0</v>
      </c>
      <c r="AD15" s="55">
        <f>+Vendite!AD41</f>
        <v>0</v>
      </c>
      <c r="AE15" s="55">
        <f>+Vendite!AD41</f>
        <v>0</v>
      </c>
      <c r="AF15" s="55">
        <f>+Vendite!AF41</f>
        <v>0</v>
      </c>
      <c r="AG15" s="55">
        <f>+Vendite!AF41</f>
        <v>0</v>
      </c>
      <c r="AH15" s="55">
        <f>+Vendite!AH41</f>
        <v>0</v>
      </c>
      <c r="AI15" s="55">
        <f>+Vendite!AH41</f>
        <v>0</v>
      </c>
      <c r="AJ15" s="55">
        <f>+Vendite!AJ41</f>
        <v>0</v>
      </c>
      <c r="AK15" s="55">
        <f>+Vendite!AJ41</f>
        <v>0</v>
      </c>
      <c r="AL15" s="55">
        <f>+Vendite!AL41</f>
        <v>0</v>
      </c>
    </row>
    <row r="16" spans="1:38" ht="15.75" thickBot="1" x14ac:dyDescent="0.3">
      <c r="B16" s="47" t="str">
        <f>+'An Distinta Base'!D44</f>
        <v>Prodotto 14</v>
      </c>
      <c r="C16" s="55">
        <f>+Vendite!B42</f>
        <v>0</v>
      </c>
      <c r="D16" s="55">
        <f>+Vendite!D42</f>
        <v>0</v>
      </c>
      <c r="E16" s="55">
        <f>+Vendite!D42</f>
        <v>0</v>
      </c>
      <c r="F16" s="55">
        <f>+Vendite!F42</f>
        <v>0</v>
      </c>
      <c r="G16" s="55">
        <f>+Vendite!F42</f>
        <v>0</v>
      </c>
      <c r="H16" s="55">
        <f>+Vendite!H42</f>
        <v>0</v>
      </c>
      <c r="I16" s="55">
        <f>+Vendite!H42</f>
        <v>0</v>
      </c>
      <c r="J16" s="55">
        <f>+Vendite!J42</f>
        <v>0</v>
      </c>
      <c r="K16" s="55">
        <f>+Vendite!J42</f>
        <v>0</v>
      </c>
      <c r="L16" s="55">
        <f>+Vendite!L42</f>
        <v>0</v>
      </c>
      <c r="M16" s="55">
        <f>+Vendite!L42</f>
        <v>0</v>
      </c>
      <c r="N16" s="55">
        <f>+Vendite!N42</f>
        <v>0</v>
      </c>
      <c r="O16" s="55">
        <f>+Vendite!N42</f>
        <v>0</v>
      </c>
      <c r="P16" s="55">
        <f>+Vendite!P42</f>
        <v>0</v>
      </c>
      <c r="Q16" s="55">
        <f>+Vendite!P42</f>
        <v>0</v>
      </c>
      <c r="R16" s="55">
        <f>+Vendite!R42</f>
        <v>0</v>
      </c>
      <c r="S16" s="55">
        <f>+Vendite!R42</f>
        <v>0</v>
      </c>
      <c r="T16" s="55">
        <f>+Vendite!T42</f>
        <v>0</v>
      </c>
      <c r="U16" s="55">
        <f>+Vendite!T42</f>
        <v>0</v>
      </c>
      <c r="V16" s="55">
        <f>+Vendite!V42</f>
        <v>0</v>
      </c>
      <c r="W16" s="55">
        <f>+Vendite!V42</f>
        <v>0</v>
      </c>
      <c r="X16" s="55">
        <f>+Vendite!X42</f>
        <v>0</v>
      </c>
      <c r="Y16" s="55">
        <f>+Vendite!X42</f>
        <v>0</v>
      </c>
      <c r="Z16" s="55">
        <f>+Vendite!Z42</f>
        <v>0</v>
      </c>
      <c r="AA16" s="55">
        <f>+Vendite!Z42</f>
        <v>0</v>
      </c>
      <c r="AB16" s="55">
        <f>+Vendite!AB42</f>
        <v>0</v>
      </c>
      <c r="AC16" s="55">
        <f>+Vendite!AB42</f>
        <v>0</v>
      </c>
      <c r="AD16" s="55">
        <f>+Vendite!AD42</f>
        <v>0</v>
      </c>
      <c r="AE16" s="55">
        <f>+Vendite!AD42</f>
        <v>0</v>
      </c>
      <c r="AF16" s="55">
        <f>+Vendite!AF42</f>
        <v>0</v>
      </c>
      <c r="AG16" s="55">
        <f>+Vendite!AF42</f>
        <v>0</v>
      </c>
      <c r="AH16" s="55">
        <f>+Vendite!AH42</f>
        <v>0</v>
      </c>
      <c r="AI16" s="55">
        <f>+Vendite!AH42</f>
        <v>0</v>
      </c>
      <c r="AJ16" s="55">
        <f>+Vendite!AJ42</f>
        <v>0</v>
      </c>
      <c r="AK16" s="55">
        <f>+Vendite!AJ42</f>
        <v>0</v>
      </c>
      <c r="AL16" s="55">
        <f>+Vendite!AL42</f>
        <v>0</v>
      </c>
    </row>
    <row r="17" spans="2:38" ht="15.75" thickBot="1" x14ac:dyDescent="0.3">
      <c r="B17" s="47" t="str">
        <f>+'An Distinta Base'!D45</f>
        <v>Prodotto 15</v>
      </c>
      <c r="C17" s="55">
        <f>+Vendite!B43</f>
        <v>0</v>
      </c>
      <c r="D17" s="55">
        <f>+Vendite!D43</f>
        <v>0</v>
      </c>
      <c r="E17" s="55">
        <f>+Vendite!D43</f>
        <v>0</v>
      </c>
      <c r="F17" s="55">
        <f>+Vendite!F43</f>
        <v>0</v>
      </c>
      <c r="G17" s="55">
        <f>+Vendite!F43</f>
        <v>0</v>
      </c>
      <c r="H17" s="55">
        <f>+Vendite!H43</f>
        <v>0</v>
      </c>
      <c r="I17" s="55">
        <f>+Vendite!H43</f>
        <v>0</v>
      </c>
      <c r="J17" s="55">
        <f>+Vendite!J43</f>
        <v>0</v>
      </c>
      <c r="K17" s="55">
        <f>+Vendite!J43</f>
        <v>0</v>
      </c>
      <c r="L17" s="55">
        <f>+Vendite!L43</f>
        <v>0</v>
      </c>
      <c r="M17" s="55">
        <f>+Vendite!L43</f>
        <v>0</v>
      </c>
      <c r="N17" s="55">
        <f>+Vendite!N43</f>
        <v>0</v>
      </c>
      <c r="O17" s="55">
        <f>+Vendite!N43</f>
        <v>0</v>
      </c>
      <c r="P17" s="55">
        <f>+Vendite!P43</f>
        <v>0</v>
      </c>
      <c r="Q17" s="55">
        <f>+Vendite!P43</f>
        <v>0</v>
      </c>
      <c r="R17" s="55">
        <f>+Vendite!R43</f>
        <v>0</v>
      </c>
      <c r="S17" s="55">
        <f>+Vendite!R43</f>
        <v>0</v>
      </c>
      <c r="T17" s="55">
        <f>+Vendite!T43</f>
        <v>0</v>
      </c>
      <c r="U17" s="55">
        <f>+Vendite!T43</f>
        <v>0</v>
      </c>
      <c r="V17" s="55">
        <f>+Vendite!V43</f>
        <v>0</v>
      </c>
      <c r="W17" s="55">
        <f>+Vendite!V43</f>
        <v>0</v>
      </c>
      <c r="X17" s="55">
        <f>+Vendite!X43</f>
        <v>0</v>
      </c>
      <c r="Y17" s="55">
        <f>+Vendite!X43</f>
        <v>0</v>
      </c>
      <c r="Z17" s="55">
        <f>+Vendite!Z43</f>
        <v>0</v>
      </c>
      <c r="AA17" s="55">
        <f>+Vendite!Z43</f>
        <v>0</v>
      </c>
      <c r="AB17" s="55">
        <f>+Vendite!AB43</f>
        <v>0</v>
      </c>
      <c r="AC17" s="55">
        <f>+Vendite!AB43</f>
        <v>0</v>
      </c>
      <c r="AD17" s="55">
        <f>+Vendite!AD43</f>
        <v>0</v>
      </c>
      <c r="AE17" s="55">
        <f>+Vendite!AD43</f>
        <v>0</v>
      </c>
      <c r="AF17" s="55">
        <f>+Vendite!AF43</f>
        <v>0</v>
      </c>
      <c r="AG17" s="55">
        <f>+Vendite!AF43</f>
        <v>0</v>
      </c>
      <c r="AH17" s="55">
        <f>+Vendite!AH43</f>
        <v>0</v>
      </c>
      <c r="AI17" s="55">
        <f>+Vendite!AH43</f>
        <v>0</v>
      </c>
      <c r="AJ17" s="55">
        <f>+Vendite!AJ43</f>
        <v>0</v>
      </c>
      <c r="AK17" s="55">
        <f>+Vendite!AJ43</f>
        <v>0</v>
      </c>
      <c r="AL17" s="55">
        <f>+Vendite!AL43</f>
        <v>0</v>
      </c>
    </row>
    <row r="18" spans="2:38" ht="15.75" thickBot="1" x14ac:dyDescent="0.3">
      <c r="B18" s="47" t="str">
        <f>+'An Distinta Base'!D46</f>
        <v>Prodotto 16</v>
      </c>
      <c r="C18" s="55">
        <f>+Vendite!B44</f>
        <v>0</v>
      </c>
      <c r="D18" s="55">
        <f>+Vendite!D44</f>
        <v>0</v>
      </c>
      <c r="E18" s="55">
        <f>+Vendite!D44</f>
        <v>0</v>
      </c>
      <c r="F18" s="55">
        <f>+Vendite!F44</f>
        <v>0</v>
      </c>
      <c r="G18" s="55">
        <f>+Vendite!F44</f>
        <v>0</v>
      </c>
      <c r="H18" s="55">
        <f>+Vendite!H44</f>
        <v>0</v>
      </c>
      <c r="I18" s="55">
        <f>+Vendite!H44</f>
        <v>0</v>
      </c>
      <c r="J18" s="55">
        <f>+Vendite!J44</f>
        <v>0</v>
      </c>
      <c r="K18" s="55">
        <f>+Vendite!J44</f>
        <v>0</v>
      </c>
      <c r="L18" s="55">
        <f>+Vendite!L44</f>
        <v>0</v>
      </c>
      <c r="M18" s="55">
        <f>+Vendite!L44</f>
        <v>0</v>
      </c>
      <c r="N18" s="55">
        <f>+Vendite!N44</f>
        <v>0</v>
      </c>
      <c r="O18" s="55">
        <f>+Vendite!N44</f>
        <v>0</v>
      </c>
      <c r="P18" s="55">
        <f>+Vendite!P44</f>
        <v>0</v>
      </c>
      <c r="Q18" s="55">
        <f>+Vendite!P44</f>
        <v>0</v>
      </c>
      <c r="R18" s="55">
        <f>+Vendite!R44</f>
        <v>0</v>
      </c>
      <c r="S18" s="55">
        <f>+Vendite!R44</f>
        <v>0</v>
      </c>
      <c r="T18" s="55">
        <f>+Vendite!T44</f>
        <v>0</v>
      </c>
      <c r="U18" s="55">
        <f>+Vendite!T44</f>
        <v>0</v>
      </c>
      <c r="V18" s="55">
        <f>+Vendite!V44</f>
        <v>0</v>
      </c>
      <c r="W18" s="55">
        <f>+Vendite!V44</f>
        <v>0</v>
      </c>
      <c r="X18" s="55">
        <f>+Vendite!X44</f>
        <v>0</v>
      </c>
      <c r="Y18" s="55">
        <f>+Vendite!X44</f>
        <v>0</v>
      </c>
      <c r="Z18" s="55">
        <f>+Vendite!Z44</f>
        <v>0</v>
      </c>
      <c r="AA18" s="55">
        <f>+Vendite!Z44</f>
        <v>0</v>
      </c>
      <c r="AB18" s="55">
        <f>+Vendite!AB44</f>
        <v>0</v>
      </c>
      <c r="AC18" s="55">
        <f>+Vendite!AB44</f>
        <v>0</v>
      </c>
      <c r="AD18" s="55">
        <f>+Vendite!AD44</f>
        <v>0</v>
      </c>
      <c r="AE18" s="55">
        <f>+Vendite!AD44</f>
        <v>0</v>
      </c>
      <c r="AF18" s="55">
        <f>+Vendite!AF44</f>
        <v>0</v>
      </c>
      <c r="AG18" s="55">
        <f>+Vendite!AF44</f>
        <v>0</v>
      </c>
      <c r="AH18" s="55">
        <f>+Vendite!AH44</f>
        <v>0</v>
      </c>
      <c r="AI18" s="55">
        <f>+Vendite!AH44</f>
        <v>0</v>
      </c>
      <c r="AJ18" s="55">
        <f>+Vendite!AJ44</f>
        <v>0</v>
      </c>
      <c r="AK18" s="55">
        <f>+Vendite!AJ44</f>
        <v>0</v>
      </c>
      <c r="AL18" s="55">
        <f>+Vendite!AL44</f>
        <v>0</v>
      </c>
    </row>
    <row r="19" spans="2:38" ht="15.75" thickBot="1" x14ac:dyDescent="0.3">
      <c r="B19" s="47" t="str">
        <f>+'An Distinta Base'!D47</f>
        <v>Prodotto 17</v>
      </c>
      <c r="C19" s="55">
        <f>+Vendite!B45</f>
        <v>0</v>
      </c>
      <c r="D19" s="55">
        <f>+Vendite!D45</f>
        <v>0</v>
      </c>
      <c r="E19" s="55">
        <f>+Vendite!D45</f>
        <v>0</v>
      </c>
      <c r="F19" s="55">
        <f>+Vendite!F45</f>
        <v>0</v>
      </c>
      <c r="G19" s="55">
        <f>+Vendite!F45</f>
        <v>0</v>
      </c>
      <c r="H19" s="55">
        <f>+Vendite!H45</f>
        <v>0</v>
      </c>
      <c r="I19" s="55">
        <f>+Vendite!H45</f>
        <v>0</v>
      </c>
      <c r="J19" s="55">
        <f>+Vendite!J45</f>
        <v>0</v>
      </c>
      <c r="K19" s="55">
        <f>+Vendite!J45</f>
        <v>0</v>
      </c>
      <c r="L19" s="55">
        <f>+Vendite!L45</f>
        <v>0</v>
      </c>
      <c r="M19" s="55">
        <f>+Vendite!L45</f>
        <v>0</v>
      </c>
      <c r="N19" s="55">
        <f>+Vendite!N45</f>
        <v>0</v>
      </c>
      <c r="O19" s="55">
        <f>+Vendite!N45</f>
        <v>0</v>
      </c>
      <c r="P19" s="55">
        <f>+Vendite!P45</f>
        <v>0</v>
      </c>
      <c r="Q19" s="55">
        <f>+Vendite!P45</f>
        <v>0</v>
      </c>
      <c r="R19" s="55">
        <f>+Vendite!R45</f>
        <v>0</v>
      </c>
      <c r="S19" s="55">
        <f>+Vendite!R45</f>
        <v>0</v>
      </c>
      <c r="T19" s="55">
        <f>+Vendite!T45</f>
        <v>0</v>
      </c>
      <c r="U19" s="55">
        <f>+Vendite!T45</f>
        <v>0</v>
      </c>
      <c r="V19" s="55">
        <f>+Vendite!V45</f>
        <v>0</v>
      </c>
      <c r="W19" s="55">
        <f>+Vendite!V45</f>
        <v>0</v>
      </c>
      <c r="X19" s="55">
        <f>+Vendite!X45</f>
        <v>0</v>
      </c>
      <c r="Y19" s="55">
        <f>+Vendite!X45</f>
        <v>0</v>
      </c>
      <c r="Z19" s="55">
        <f>+Vendite!Z45</f>
        <v>0</v>
      </c>
      <c r="AA19" s="55">
        <f>+Vendite!Z45</f>
        <v>0</v>
      </c>
      <c r="AB19" s="55">
        <f>+Vendite!AB45</f>
        <v>0</v>
      </c>
      <c r="AC19" s="55">
        <f>+Vendite!AB45</f>
        <v>0</v>
      </c>
      <c r="AD19" s="55">
        <f>+Vendite!AD45</f>
        <v>0</v>
      </c>
      <c r="AE19" s="55">
        <f>+Vendite!AD45</f>
        <v>0</v>
      </c>
      <c r="AF19" s="55">
        <f>+Vendite!AF45</f>
        <v>0</v>
      </c>
      <c r="AG19" s="55">
        <f>+Vendite!AF45</f>
        <v>0</v>
      </c>
      <c r="AH19" s="55">
        <f>+Vendite!AH45</f>
        <v>0</v>
      </c>
      <c r="AI19" s="55">
        <f>+Vendite!AH45</f>
        <v>0</v>
      </c>
      <c r="AJ19" s="55">
        <f>+Vendite!AJ45</f>
        <v>0</v>
      </c>
      <c r="AK19" s="55">
        <f>+Vendite!AJ45</f>
        <v>0</v>
      </c>
      <c r="AL19" s="55">
        <f>+Vendite!AL45</f>
        <v>0</v>
      </c>
    </row>
    <row r="20" spans="2:38" ht="15.75" thickBot="1" x14ac:dyDescent="0.3">
      <c r="B20" s="47" t="str">
        <f>+'An Distinta Base'!D48</f>
        <v>Prodotto 18</v>
      </c>
      <c r="C20" s="55">
        <f>+Vendite!B46</f>
        <v>0</v>
      </c>
      <c r="D20" s="55">
        <f>+Vendite!D46</f>
        <v>0</v>
      </c>
      <c r="E20" s="55">
        <f>+Vendite!D46</f>
        <v>0</v>
      </c>
      <c r="F20" s="55">
        <f>+Vendite!F46</f>
        <v>0</v>
      </c>
      <c r="G20" s="55">
        <f>+Vendite!F46</f>
        <v>0</v>
      </c>
      <c r="H20" s="55">
        <f>+Vendite!H46</f>
        <v>0</v>
      </c>
      <c r="I20" s="55">
        <f>+Vendite!H46</f>
        <v>0</v>
      </c>
      <c r="J20" s="55">
        <f>+Vendite!J46</f>
        <v>0</v>
      </c>
      <c r="K20" s="55">
        <f>+Vendite!J46</f>
        <v>0</v>
      </c>
      <c r="L20" s="55">
        <f>+Vendite!L46</f>
        <v>0</v>
      </c>
      <c r="M20" s="55">
        <f>+Vendite!L46</f>
        <v>0</v>
      </c>
      <c r="N20" s="55">
        <f>+Vendite!N46</f>
        <v>0</v>
      </c>
      <c r="O20" s="55">
        <f>+Vendite!N46</f>
        <v>0</v>
      </c>
      <c r="P20" s="55">
        <f>+Vendite!P46</f>
        <v>0</v>
      </c>
      <c r="Q20" s="55">
        <f>+Vendite!P46</f>
        <v>0</v>
      </c>
      <c r="R20" s="55">
        <f>+Vendite!R46</f>
        <v>0</v>
      </c>
      <c r="S20" s="55">
        <f>+Vendite!R46</f>
        <v>0</v>
      </c>
      <c r="T20" s="55">
        <f>+Vendite!T46</f>
        <v>0</v>
      </c>
      <c r="U20" s="55">
        <f>+Vendite!T46</f>
        <v>0</v>
      </c>
      <c r="V20" s="55">
        <f>+Vendite!V46</f>
        <v>0</v>
      </c>
      <c r="W20" s="55">
        <f>+Vendite!V46</f>
        <v>0</v>
      </c>
      <c r="X20" s="55">
        <f>+Vendite!X46</f>
        <v>0</v>
      </c>
      <c r="Y20" s="55">
        <f>+Vendite!X46</f>
        <v>0</v>
      </c>
      <c r="Z20" s="55">
        <f>+Vendite!Z46</f>
        <v>0</v>
      </c>
      <c r="AA20" s="55">
        <f>+Vendite!Z46</f>
        <v>0</v>
      </c>
      <c r="AB20" s="55">
        <f>+Vendite!AB46</f>
        <v>0</v>
      </c>
      <c r="AC20" s="55">
        <f>+Vendite!AB46</f>
        <v>0</v>
      </c>
      <c r="AD20" s="55">
        <f>+Vendite!AD46</f>
        <v>0</v>
      </c>
      <c r="AE20" s="55">
        <f>+Vendite!AD46</f>
        <v>0</v>
      </c>
      <c r="AF20" s="55">
        <f>+Vendite!AF46</f>
        <v>0</v>
      </c>
      <c r="AG20" s="55">
        <f>+Vendite!AF46</f>
        <v>0</v>
      </c>
      <c r="AH20" s="55">
        <f>+Vendite!AH46</f>
        <v>0</v>
      </c>
      <c r="AI20" s="55">
        <f>+Vendite!AH46</f>
        <v>0</v>
      </c>
      <c r="AJ20" s="55">
        <f>+Vendite!AJ46</f>
        <v>0</v>
      </c>
      <c r="AK20" s="55">
        <f>+Vendite!AJ46</f>
        <v>0</v>
      </c>
      <c r="AL20" s="55">
        <f>+Vendite!AL46</f>
        <v>0</v>
      </c>
    </row>
    <row r="21" spans="2:38" ht="15.75" thickBot="1" x14ac:dyDescent="0.3">
      <c r="B21" s="47" t="str">
        <f>+'An Distinta Base'!D49</f>
        <v>Prodotto 19</v>
      </c>
      <c r="C21" s="55">
        <f>+Vendite!B47</f>
        <v>0</v>
      </c>
      <c r="D21" s="55">
        <f>+Vendite!D47</f>
        <v>0</v>
      </c>
      <c r="E21" s="55">
        <f>+Vendite!D47</f>
        <v>0</v>
      </c>
      <c r="F21" s="55">
        <f>+Vendite!F47</f>
        <v>0</v>
      </c>
      <c r="G21" s="55">
        <f>+Vendite!F47</f>
        <v>0</v>
      </c>
      <c r="H21" s="55">
        <f>+Vendite!H47</f>
        <v>0</v>
      </c>
      <c r="I21" s="55">
        <f>+Vendite!H47</f>
        <v>0</v>
      </c>
      <c r="J21" s="55">
        <f>+Vendite!J47</f>
        <v>0</v>
      </c>
      <c r="K21" s="55">
        <f>+Vendite!J47</f>
        <v>0</v>
      </c>
      <c r="L21" s="55">
        <f>+Vendite!L47</f>
        <v>0</v>
      </c>
      <c r="M21" s="55">
        <f>+Vendite!L47</f>
        <v>0</v>
      </c>
      <c r="N21" s="55">
        <f>+Vendite!N47</f>
        <v>0</v>
      </c>
      <c r="O21" s="55">
        <f>+Vendite!N47</f>
        <v>0</v>
      </c>
      <c r="P21" s="55">
        <f>+Vendite!P47</f>
        <v>0</v>
      </c>
      <c r="Q21" s="55">
        <f>+Vendite!P47</f>
        <v>0</v>
      </c>
      <c r="R21" s="55">
        <f>+Vendite!R47</f>
        <v>0</v>
      </c>
      <c r="S21" s="55">
        <f>+Vendite!R47</f>
        <v>0</v>
      </c>
      <c r="T21" s="55">
        <f>+Vendite!T47</f>
        <v>0</v>
      </c>
      <c r="U21" s="55">
        <f>+Vendite!T47</f>
        <v>0</v>
      </c>
      <c r="V21" s="55">
        <f>+Vendite!V47</f>
        <v>0</v>
      </c>
      <c r="W21" s="55">
        <f>+Vendite!V47</f>
        <v>0</v>
      </c>
      <c r="X21" s="55">
        <f>+Vendite!X47</f>
        <v>0</v>
      </c>
      <c r="Y21" s="55">
        <f>+Vendite!X47</f>
        <v>0</v>
      </c>
      <c r="Z21" s="55">
        <f>+Vendite!Z47</f>
        <v>0</v>
      </c>
      <c r="AA21" s="55">
        <f>+Vendite!Z47</f>
        <v>0</v>
      </c>
      <c r="AB21" s="55">
        <f>+Vendite!AB47</f>
        <v>0</v>
      </c>
      <c r="AC21" s="55">
        <f>+Vendite!AB47</f>
        <v>0</v>
      </c>
      <c r="AD21" s="55">
        <f>+Vendite!AD47</f>
        <v>0</v>
      </c>
      <c r="AE21" s="55">
        <f>+Vendite!AD47</f>
        <v>0</v>
      </c>
      <c r="AF21" s="55">
        <f>+Vendite!AF47</f>
        <v>0</v>
      </c>
      <c r="AG21" s="55">
        <f>+Vendite!AF47</f>
        <v>0</v>
      </c>
      <c r="AH21" s="55">
        <f>+Vendite!AH47</f>
        <v>0</v>
      </c>
      <c r="AI21" s="55">
        <f>+Vendite!AH47</f>
        <v>0</v>
      </c>
      <c r="AJ21" s="55">
        <f>+Vendite!AJ47</f>
        <v>0</v>
      </c>
      <c r="AK21" s="55">
        <f>+Vendite!AJ47</f>
        <v>0</v>
      </c>
      <c r="AL21" s="55">
        <f>+Vendite!AL47</f>
        <v>0</v>
      </c>
    </row>
    <row r="22" spans="2:38" x14ac:dyDescent="0.25">
      <c r="B22" s="47" t="str">
        <f>+'An Distinta Base'!D50</f>
        <v>Prodotto 20</v>
      </c>
      <c r="C22" s="55">
        <f>+Vendite!B48</f>
        <v>0</v>
      </c>
      <c r="D22" s="55">
        <f>+Vendite!D48</f>
        <v>0</v>
      </c>
      <c r="E22" s="55">
        <f>+Vendite!D48</f>
        <v>0</v>
      </c>
      <c r="F22" s="55">
        <f>+Vendite!F48</f>
        <v>0</v>
      </c>
      <c r="G22" s="55">
        <f>+Vendite!F48</f>
        <v>0</v>
      </c>
      <c r="H22" s="55">
        <f>+Vendite!H48</f>
        <v>0</v>
      </c>
      <c r="I22" s="55">
        <f>+Vendite!H48</f>
        <v>0</v>
      </c>
      <c r="J22" s="55">
        <f>+Vendite!J48</f>
        <v>0</v>
      </c>
      <c r="K22" s="55">
        <f>+Vendite!J48</f>
        <v>0</v>
      </c>
      <c r="L22" s="55">
        <f>+Vendite!L48</f>
        <v>0</v>
      </c>
      <c r="M22" s="55">
        <f>+Vendite!L48</f>
        <v>0</v>
      </c>
      <c r="N22" s="55">
        <f>+Vendite!N48</f>
        <v>0</v>
      </c>
      <c r="O22" s="55">
        <f>+Vendite!N48</f>
        <v>0</v>
      </c>
      <c r="P22" s="55">
        <f>+Vendite!P48</f>
        <v>0</v>
      </c>
      <c r="Q22" s="55">
        <f>+Vendite!P48</f>
        <v>0</v>
      </c>
      <c r="R22" s="55">
        <f>+Vendite!R48</f>
        <v>0</v>
      </c>
      <c r="S22" s="55">
        <f>+Vendite!R48</f>
        <v>0</v>
      </c>
      <c r="T22" s="55">
        <f>+Vendite!T48</f>
        <v>0</v>
      </c>
      <c r="U22" s="55">
        <f>+Vendite!T48</f>
        <v>0</v>
      </c>
      <c r="V22" s="55">
        <f>+Vendite!V48</f>
        <v>0</v>
      </c>
      <c r="W22" s="55">
        <f>+Vendite!V48</f>
        <v>0</v>
      </c>
      <c r="X22" s="55">
        <f>+Vendite!X48</f>
        <v>0</v>
      </c>
      <c r="Y22" s="55">
        <f>+Vendite!X48</f>
        <v>0</v>
      </c>
      <c r="Z22" s="55">
        <f>+Vendite!Z48</f>
        <v>0</v>
      </c>
      <c r="AA22" s="55">
        <f>+Vendite!Z48</f>
        <v>0</v>
      </c>
      <c r="AB22" s="55">
        <f>+Vendite!AB48</f>
        <v>0</v>
      </c>
      <c r="AC22" s="55">
        <f>+Vendite!AB48</f>
        <v>0</v>
      </c>
      <c r="AD22" s="55">
        <f>+Vendite!AD48</f>
        <v>0</v>
      </c>
      <c r="AE22" s="55">
        <f>+Vendite!AD48</f>
        <v>0</v>
      </c>
      <c r="AF22" s="55">
        <f>+Vendite!AF48</f>
        <v>0</v>
      </c>
      <c r="AG22" s="55">
        <f>+Vendite!AF48</f>
        <v>0</v>
      </c>
      <c r="AH22" s="55">
        <f>+Vendite!AH48</f>
        <v>0</v>
      </c>
      <c r="AI22" s="55">
        <f>+Vendite!AH48</f>
        <v>0</v>
      </c>
      <c r="AJ22" s="55">
        <f>+Vendite!AJ48</f>
        <v>0</v>
      </c>
      <c r="AK22" s="55">
        <f>+Vendite!AJ48</f>
        <v>0</v>
      </c>
      <c r="AL22" s="55">
        <f>+Vendite!AL48</f>
        <v>0</v>
      </c>
    </row>
    <row r="26" spans="2:38" ht="15.75" thickBot="1" x14ac:dyDescent="0.3">
      <c r="B26" s="47" t="s">
        <v>358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Prodotto 1</v>
      </c>
      <c r="C27" s="60">
        <f>+'An Distinta Base'!J31</f>
        <v>240</v>
      </c>
      <c r="D27" s="60">
        <f>+C27*(1+'An Distinta Base'!L31)</f>
        <v>240</v>
      </c>
      <c r="E27" s="60">
        <f>+D27*(1+'An Distinta Base'!M31)</f>
        <v>240</v>
      </c>
      <c r="F27" s="60">
        <f>+E27*(1+'An Distinta Base'!N31)</f>
        <v>240</v>
      </c>
      <c r="G27" s="60">
        <f>+F27*(1+'An Distinta Base'!O31)</f>
        <v>240</v>
      </c>
      <c r="H27" s="60">
        <f>+G27*(1+'An Distinta Base'!P31)</f>
        <v>240</v>
      </c>
      <c r="I27" s="60">
        <f>+H27*(1+'An Distinta Base'!Q31)</f>
        <v>247.20000000000002</v>
      </c>
      <c r="J27" s="60">
        <f>+I27*(1+'An Distinta Base'!R31)</f>
        <v>247.20000000000002</v>
      </c>
      <c r="K27" s="60">
        <f>+J27*(1+'An Distinta Base'!S31)</f>
        <v>247.20000000000002</v>
      </c>
      <c r="L27" s="60">
        <f>+K27*(1+'An Distinta Base'!T31)</f>
        <v>247.20000000000002</v>
      </c>
      <c r="M27" s="60">
        <f>+L27*(1+'An Distinta Base'!U31)</f>
        <v>247.20000000000002</v>
      </c>
      <c r="N27" s="60">
        <f>+M27*(1+'An Distinta Base'!V31)</f>
        <v>247.20000000000002</v>
      </c>
      <c r="O27" s="60">
        <f>+N27*(1+'An Distinta Base'!W31)</f>
        <v>247.20000000000002</v>
      </c>
      <c r="P27" s="60">
        <f>+O27*(1+'An Distinta Base'!X31)</f>
        <v>247.20000000000002</v>
      </c>
      <c r="Q27" s="60">
        <f>+P27*(1+'An Distinta Base'!Y31)</f>
        <v>247.20000000000002</v>
      </c>
      <c r="R27" s="60">
        <f>+Q27*(1+'An Distinta Base'!Z31)</f>
        <v>247.20000000000002</v>
      </c>
      <c r="S27" s="60">
        <f>+R27*(1+'An Distinta Base'!AA31)</f>
        <v>247.20000000000002</v>
      </c>
      <c r="T27" s="60">
        <f>+S27*(1+'An Distinta Base'!AB31)</f>
        <v>247.20000000000002</v>
      </c>
      <c r="U27" s="60">
        <f>+T27*(1+'An Distinta Base'!AC31)</f>
        <v>247.20000000000002</v>
      </c>
      <c r="V27" s="60">
        <f>+U27*(1+'An Distinta Base'!AD31)</f>
        <v>247.20000000000002</v>
      </c>
      <c r="W27" s="60">
        <f>+V27*(1+'An Distinta Base'!AE31)</f>
        <v>247.20000000000002</v>
      </c>
      <c r="X27" s="60">
        <f>+W27*(1+'An Distinta Base'!AF31)</f>
        <v>247.20000000000002</v>
      </c>
      <c r="Y27" s="60">
        <f>+X27*(1+'An Distinta Base'!AG31)</f>
        <v>247.20000000000002</v>
      </c>
      <c r="Z27" s="60">
        <f>+Y27*(1+'An Distinta Base'!AH31)</f>
        <v>247.20000000000002</v>
      </c>
      <c r="AA27" s="60">
        <f>+Z27*(1+'An Distinta Base'!AI31)</f>
        <v>247.20000000000002</v>
      </c>
      <c r="AB27" s="60">
        <f>+AA27*(1+'An Distinta Base'!AJ31)</f>
        <v>247.20000000000002</v>
      </c>
      <c r="AC27" s="60">
        <f>+AB27*(1+'An Distinta Base'!AK31)</f>
        <v>247.20000000000002</v>
      </c>
      <c r="AD27" s="60">
        <f>+AC27*(1+'An Distinta Base'!AL31)</f>
        <v>247.20000000000002</v>
      </c>
      <c r="AE27" s="60">
        <f>+AD27*(1+'An Distinta Base'!AM31)</f>
        <v>247.20000000000002</v>
      </c>
      <c r="AF27" s="60">
        <f>+AE27*(1+'An Distinta Base'!AN31)</f>
        <v>247.20000000000002</v>
      </c>
      <c r="AG27" s="60">
        <f>+AF27*(1+'An Distinta Base'!AO31)</f>
        <v>247.20000000000002</v>
      </c>
      <c r="AH27" s="60">
        <f>+AG27*(1+'An Distinta Base'!AP31)</f>
        <v>247.20000000000002</v>
      </c>
      <c r="AI27" s="60">
        <f>+AH27*(1+'An Distinta Base'!AQ31)</f>
        <v>247.20000000000002</v>
      </c>
      <c r="AJ27" s="60">
        <f>+AI27*(1+'An Distinta Base'!AR31)</f>
        <v>247.20000000000002</v>
      </c>
      <c r="AK27" s="60">
        <f>+AJ27*(1+'An Distinta Base'!AS31)</f>
        <v>247.20000000000002</v>
      </c>
      <c r="AL27" s="60">
        <f>+AK27*(1+'An Distinta Base'!AT31)</f>
        <v>247.20000000000002</v>
      </c>
    </row>
    <row r="28" spans="2:38" ht="15.75" thickBot="1" x14ac:dyDescent="0.3">
      <c r="B28" s="47" t="str">
        <f t="shared" ref="B28:B46" si="0">+B4</f>
        <v>Prodotto 2</v>
      </c>
      <c r="C28" s="60">
        <f>+'An Distinta Base'!J32</f>
        <v>250</v>
      </c>
      <c r="D28" s="60">
        <f>+C28*(1+'An Distinta Base'!L32)</f>
        <v>250</v>
      </c>
      <c r="E28" s="60">
        <f>+D28*(1+'An Distinta Base'!M32)</f>
        <v>250</v>
      </c>
      <c r="F28" s="60">
        <f>+E28*(1+'An Distinta Base'!N32)</f>
        <v>250</v>
      </c>
      <c r="G28" s="60">
        <f>+F28*(1+'An Distinta Base'!O32)</f>
        <v>250</v>
      </c>
      <c r="H28" s="60">
        <f>+G28*(1+'An Distinta Base'!P32)</f>
        <v>250</v>
      </c>
      <c r="I28" s="60">
        <f>+H28*(1+'An Distinta Base'!Q32)</f>
        <v>250</v>
      </c>
      <c r="J28" s="60">
        <f>+I28*(1+'An Distinta Base'!R32)</f>
        <v>250</v>
      </c>
      <c r="K28" s="60">
        <f>+J28*(1+'An Distinta Base'!S32)</f>
        <v>255</v>
      </c>
      <c r="L28" s="60">
        <f>+K28*(1+'An Distinta Base'!T32)</f>
        <v>255</v>
      </c>
      <c r="M28" s="60">
        <f>+L28*(1+'An Distinta Base'!U32)</f>
        <v>255</v>
      </c>
      <c r="N28" s="60">
        <f>+M28*(1+'An Distinta Base'!V32)</f>
        <v>255</v>
      </c>
      <c r="O28" s="60">
        <f>+N28*(1+'An Distinta Base'!W32)</f>
        <v>255</v>
      </c>
      <c r="P28" s="60">
        <f>+O28*(1+'An Distinta Base'!X32)</f>
        <v>255</v>
      </c>
      <c r="Q28" s="60">
        <f>+P28*(1+'An Distinta Base'!Y32)</f>
        <v>255</v>
      </c>
      <c r="R28" s="60">
        <f>+Q28*(1+'An Distinta Base'!Z32)</f>
        <v>255</v>
      </c>
      <c r="S28" s="60">
        <f>+R28*(1+'An Distinta Base'!AA32)</f>
        <v>255</v>
      </c>
      <c r="T28" s="60">
        <f>+S28*(1+'An Distinta Base'!AB32)</f>
        <v>255</v>
      </c>
      <c r="U28" s="60">
        <f>+T28*(1+'An Distinta Base'!AC32)</f>
        <v>255</v>
      </c>
      <c r="V28" s="60">
        <f>+U28*(1+'An Distinta Base'!AD32)</f>
        <v>255</v>
      </c>
      <c r="W28" s="60">
        <f>+V28*(1+'An Distinta Base'!AE32)</f>
        <v>255</v>
      </c>
      <c r="X28" s="60">
        <f>+W28*(1+'An Distinta Base'!AF32)</f>
        <v>255</v>
      </c>
      <c r="Y28" s="60">
        <f>+X28*(1+'An Distinta Base'!AG32)</f>
        <v>255</v>
      </c>
      <c r="Z28" s="60">
        <f>+Y28*(1+'An Distinta Base'!AH32)</f>
        <v>255</v>
      </c>
      <c r="AA28" s="60">
        <f>+Z28*(1+'An Distinta Base'!AI32)</f>
        <v>255</v>
      </c>
      <c r="AB28" s="60">
        <f>+AA28*(1+'An Distinta Base'!AJ32)</f>
        <v>255</v>
      </c>
      <c r="AC28" s="60">
        <f>+AB28*(1+'An Distinta Base'!AK32)</f>
        <v>255</v>
      </c>
      <c r="AD28" s="60">
        <f>+AC28*(1+'An Distinta Base'!AL32)</f>
        <v>255</v>
      </c>
      <c r="AE28" s="60">
        <f>+AD28*(1+'An Distinta Base'!AM32)</f>
        <v>255</v>
      </c>
      <c r="AF28" s="60">
        <f>+AE28*(1+'An Distinta Base'!AN32)</f>
        <v>255</v>
      </c>
      <c r="AG28" s="60">
        <f>+AF28*(1+'An Distinta Base'!AO32)</f>
        <v>255</v>
      </c>
      <c r="AH28" s="60">
        <f>+AG28*(1+'An Distinta Base'!AP32)</f>
        <v>255</v>
      </c>
      <c r="AI28" s="60">
        <f>+AH28*(1+'An Distinta Base'!AQ32)</f>
        <v>255</v>
      </c>
      <c r="AJ28" s="60">
        <f>+AI28*(1+'An Distinta Base'!AR32)</f>
        <v>255</v>
      </c>
      <c r="AK28" s="60">
        <f>+AJ28*(1+'An Distinta Base'!AS32)</f>
        <v>255</v>
      </c>
      <c r="AL28" s="60">
        <f>+AK28*(1+'An Distinta Base'!AT32)</f>
        <v>255</v>
      </c>
    </row>
    <row r="29" spans="2:38" ht="15.75" thickBot="1" x14ac:dyDescent="0.3">
      <c r="B29" s="47" t="str">
        <f t="shared" si="0"/>
        <v>Prodotto 3</v>
      </c>
      <c r="C29" s="60">
        <f>+'An Distinta Base'!J33</f>
        <v>245</v>
      </c>
      <c r="D29" s="60">
        <f>+C29*(1+'An Distinta Base'!L33)</f>
        <v>245</v>
      </c>
      <c r="E29" s="60">
        <f>+D29*(1+'An Distinta Base'!M33)</f>
        <v>245</v>
      </c>
      <c r="F29" s="60">
        <f>+E29*(1+'An Distinta Base'!N33)</f>
        <v>245</v>
      </c>
      <c r="G29" s="60">
        <f>+F29*(1+'An Distinta Base'!O33)</f>
        <v>245</v>
      </c>
      <c r="H29" s="60">
        <f>+G29*(1+'An Distinta Base'!P33)</f>
        <v>245</v>
      </c>
      <c r="I29" s="60">
        <f>+H29*(1+'An Distinta Base'!Q33)</f>
        <v>245</v>
      </c>
      <c r="J29" s="60">
        <f>+I29*(1+'An Distinta Base'!R33)</f>
        <v>247.45</v>
      </c>
      <c r="K29" s="60">
        <f>+J29*(1+'An Distinta Base'!S33)</f>
        <v>247.45</v>
      </c>
      <c r="L29" s="60">
        <f>+K29*(1+'An Distinta Base'!T33)</f>
        <v>247.45</v>
      </c>
      <c r="M29" s="60">
        <f>+L29*(1+'An Distinta Base'!U33)</f>
        <v>254.87350000000001</v>
      </c>
      <c r="N29" s="60">
        <f>+M29*(1+'An Distinta Base'!V33)</f>
        <v>254.87350000000001</v>
      </c>
      <c r="O29" s="60">
        <f>+N29*(1+'An Distinta Base'!W33)</f>
        <v>254.87350000000001</v>
      </c>
      <c r="P29" s="60">
        <f>+O29*(1+'An Distinta Base'!X33)</f>
        <v>254.87350000000001</v>
      </c>
      <c r="Q29" s="60">
        <f>+P29*(1+'An Distinta Base'!Y33)</f>
        <v>254.87350000000001</v>
      </c>
      <c r="R29" s="60">
        <f>+Q29*(1+'An Distinta Base'!Z33)</f>
        <v>254.87350000000001</v>
      </c>
      <c r="S29" s="60">
        <f>+R29*(1+'An Distinta Base'!AA33)</f>
        <v>254.87350000000001</v>
      </c>
      <c r="T29" s="60">
        <f>+S29*(1+'An Distinta Base'!AB33)</f>
        <v>254.87350000000001</v>
      </c>
      <c r="U29" s="60">
        <f>+T29*(1+'An Distinta Base'!AC33)</f>
        <v>254.87350000000001</v>
      </c>
      <c r="V29" s="60">
        <f>+U29*(1+'An Distinta Base'!AD33)</f>
        <v>254.87350000000001</v>
      </c>
      <c r="W29" s="60">
        <f>+V29*(1+'An Distinta Base'!AE33)</f>
        <v>254.87350000000001</v>
      </c>
      <c r="X29" s="60">
        <f>+W29*(1+'An Distinta Base'!AF33)</f>
        <v>254.87350000000001</v>
      </c>
      <c r="Y29" s="60">
        <f>+X29*(1+'An Distinta Base'!AG33)</f>
        <v>254.87350000000001</v>
      </c>
      <c r="Z29" s="60">
        <f>+Y29*(1+'An Distinta Base'!AH33)</f>
        <v>254.87350000000001</v>
      </c>
      <c r="AA29" s="60">
        <f>+Z29*(1+'An Distinta Base'!AI33)</f>
        <v>254.87350000000001</v>
      </c>
      <c r="AB29" s="60">
        <f>+AA29*(1+'An Distinta Base'!AJ33)</f>
        <v>254.87350000000001</v>
      </c>
      <c r="AC29" s="60">
        <f>+AB29*(1+'An Distinta Base'!AK33)</f>
        <v>254.87350000000001</v>
      </c>
      <c r="AD29" s="60">
        <f>+AC29*(1+'An Distinta Base'!AL33)</f>
        <v>254.87350000000001</v>
      </c>
      <c r="AE29" s="60">
        <f>+AD29*(1+'An Distinta Base'!AM33)</f>
        <v>254.87350000000001</v>
      </c>
      <c r="AF29" s="60">
        <f>+AE29*(1+'An Distinta Base'!AN33)</f>
        <v>254.87350000000001</v>
      </c>
      <c r="AG29" s="60">
        <f>+AF29*(1+'An Distinta Base'!AO33)</f>
        <v>254.87350000000001</v>
      </c>
      <c r="AH29" s="60">
        <f>+AG29*(1+'An Distinta Base'!AP33)</f>
        <v>254.87350000000001</v>
      </c>
      <c r="AI29" s="60">
        <f>+AH29*(1+'An Distinta Base'!AQ33)</f>
        <v>254.87350000000001</v>
      </c>
      <c r="AJ29" s="60">
        <f>+AI29*(1+'An Distinta Base'!AR33)</f>
        <v>254.87350000000001</v>
      </c>
      <c r="AK29" s="60">
        <f>+AJ29*(1+'An Distinta Base'!AS33)</f>
        <v>254.87350000000001</v>
      </c>
      <c r="AL29" s="60">
        <f>+AK29*(1+'An Distinta Base'!AT33)</f>
        <v>254.87350000000001</v>
      </c>
    </row>
    <row r="30" spans="2:38" ht="15.75" thickBot="1" x14ac:dyDescent="0.3">
      <c r="B30" s="47" t="str">
        <f t="shared" si="0"/>
        <v>Prodotto 4</v>
      </c>
      <c r="C30" s="60">
        <f>+'An Distinta Base'!J34</f>
        <v>255</v>
      </c>
      <c r="D30" s="60">
        <f>+C30*(1+'An Distinta Base'!L34)</f>
        <v>255</v>
      </c>
      <c r="E30" s="60">
        <f>+D30*(1+'An Distinta Base'!M34)</f>
        <v>255</v>
      </c>
      <c r="F30" s="60">
        <f>+E30*(1+'An Distinta Base'!N34)</f>
        <v>255</v>
      </c>
      <c r="G30" s="60">
        <f>+F30*(1+'An Distinta Base'!O34)</f>
        <v>255</v>
      </c>
      <c r="H30" s="60">
        <f>+G30*(1+'An Distinta Base'!P34)</f>
        <v>255</v>
      </c>
      <c r="I30" s="60">
        <f>+H30*(1+'An Distinta Base'!Q34)</f>
        <v>255</v>
      </c>
      <c r="J30" s="60">
        <f>+I30*(1+'An Distinta Base'!R34)</f>
        <v>255</v>
      </c>
      <c r="K30" s="60">
        <f>+J30*(1+'An Distinta Base'!S34)</f>
        <v>260.10000000000002</v>
      </c>
      <c r="L30" s="60">
        <f>+K30*(1+'An Distinta Base'!T34)</f>
        <v>260.10000000000002</v>
      </c>
      <c r="M30" s="60">
        <f>+L30*(1+'An Distinta Base'!U34)</f>
        <v>260.10000000000002</v>
      </c>
      <c r="N30" s="60">
        <f>+M30*(1+'An Distinta Base'!V34)</f>
        <v>260.10000000000002</v>
      </c>
      <c r="O30" s="60">
        <f>+N30*(1+'An Distinta Base'!W34)</f>
        <v>260.10000000000002</v>
      </c>
      <c r="P30" s="60">
        <f>+O30*(1+'An Distinta Base'!X34)</f>
        <v>260.10000000000002</v>
      </c>
      <c r="Q30" s="60">
        <f>+P30*(1+'An Distinta Base'!Y34)</f>
        <v>260.10000000000002</v>
      </c>
      <c r="R30" s="60">
        <f>+Q30*(1+'An Distinta Base'!Z34)</f>
        <v>260.10000000000002</v>
      </c>
      <c r="S30" s="60">
        <f>+R30*(1+'An Distinta Base'!AA34)</f>
        <v>260.10000000000002</v>
      </c>
      <c r="T30" s="60">
        <f>+S30*(1+'An Distinta Base'!AB34)</f>
        <v>260.10000000000002</v>
      </c>
      <c r="U30" s="60">
        <f>+T30*(1+'An Distinta Base'!AC34)</f>
        <v>260.10000000000002</v>
      </c>
      <c r="V30" s="60">
        <f>+U30*(1+'An Distinta Base'!AD34)</f>
        <v>260.10000000000002</v>
      </c>
      <c r="W30" s="60">
        <f>+V30*(1+'An Distinta Base'!AE34)</f>
        <v>260.10000000000002</v>
      </c>
      <c r="X30" s="60">
        <f>+W30*(1+'An Distinta Base'!AF34)</f>
        <v>260.10000000000002</v>
      </c>
      <c r="Y30" s="60">
        <f>+X30*(1+'An Distinta Base'!AG34)</f>
        <v>260.10000000000002</v>
      </c>
      <c r="Z30" s="60">
        <f>+Y30*(1+'An Distinta Base'!AH34)</f>
        <v>260.10000000000002</v>
      </c>
      <c r="AA30" s="60">
        <f>+Z30*(1+'An Distinta Base'!AI34)</f>
        <v>260.10000000000002</v>
      </c>
      <c r="AB30" s="60">
        <f>+AA30*(1+'An Distinta Base'!AJ34)</f>
        <v>260.10000000000002</v>
      </c>
      <c r="AC30" s="60">
        <f>+AB30*(1+'An Distinta Base'!AK34)</f>
        <v>260.10000000000002</v>
      </c>
      <c r="AD30" s="60">
        <f>+AC30*(1+'An Distinta Base'!AL34)</f>
        <v>260.10000000000002</v>
      </c>
      <c r="AE30" s="60">
        <f>+AD30*(1+'An Distinta Base'!AM34)</f>
        <v>260.10000000000002</v>
      </c>
      <c r="AF30" s="60">
        <f>+AE30*(1+'An Distinta Base'!AN34)</f>
        <v>260.10000000000002</v>
      </c>
      <c r="AG30" s="60">
        <f>+AF30*(1+'An Distinta Base'!AO34)</f>
        <v>260.10000000000002</v>
      </c>
      <c r="AH30" s="60">
        <f>+AG30*(1+'An Distinta Base'!AP34)</f>
        <v>260.10000000000002</v>
      </c>
      <c r="AI30" s="60">
        <f>+AH30*(1+'An Distinta Base'!AQ34)</f>
        <v>260.10000000000002</v>
      </c>
      <c r="AJ30" s="60">
        <f>+AI30*(1+'An Distinta Base'!AR34)</f>
        <v>260.10000000000002</v>
      </c>
      <c r="AK30" s="60">
        <f>+AJ30*(1+'An Distinta Base'!AS34)</f>
        <v>260.10000000000002</v>
      </c>
      <c r="AL30" s="60">
        <f>+AK30*(1+'An Distinta Base'!AT34)</f>
        <v>260.10000000000002</v>
      </c>
    </row>
    <row r="31" spans="2:38" ht="15.75" thickBot="1" x14ac:dyDescent="0.3">
      <c r="B31" s="47" t="str">
        <f t="shared" si="0"/>
        <v>Prodotto 5</v>
      </c>
      <c r="C31" s="60">
        <f>+'An Distinta Base'!J35</f>
        <v>255</v>
      </c>
      <c r="D31" s="60">
        <f>+C31*(1+'An Distinta Base'!L35)</f>
        <v>255</v>
      </c>
      <c r="E31" s="60">
        <f>+D31*(1+'An Distinta Base'!M35)</f>
        <v>255</v>
      </c>
      <c r="F31" s="60">
        <f>+E31*(1+'An Distinta Base'!N35)</f>
        <v>255</v>
      </c>
      <c r="G31" s="60">
        <f>+F31*(1+'An Distinta Base'!O35)</f>
        <v>255</v>
      </c>
      <c r="H31" s="60">
        <f>+G31*(1+'An Distinta Base'!P35)</f>
        <v>255</v>
      </c>
      <c r="I31" s="60">
        <f>+H31*(1+'An Distinta Base'!Q35)</f>
        <v>255</v>
      </c>
      <c r="J31" s="60">
        <f>+I31*(1+'An Distinta Base'!R35)</f>
        <v>262.65000000000003</v>
      </c>
      <c r="K31" s="60">
        <f>+J31*(1+'An Distinta Base'!S35)</f>
        <v>262.65000000000003</v>
      </c>
      <c r="L31" s="60">
        <f>+K31*(1+'An Distinta Base'!T35)</f>
        <v>262.65000000000003</v>
      </c>
      <c r="M31" s="60">
        <f>+L31*(1+'An Distinta Base'!U35)</f>
        <v>262.65000000000003</v>
      </c>
      <c r="N31" s="60">
        <f>+M31*(1+'An Distinta Base'!V35)</f>
        <v>262.65000000000003</v>
      </c>
      <c r="O31" s="60">
        <f>+N31*(1+'An Distinta Base'!W35)</f>
        <v>262.65000000000003</v>
      </c>
      <c r="P31" s="60">
        <f>+O31*(1+'An Distinta Base'!X35)</f>
        <v>262.65000000000003</v>
      </c>
      <c r="Q31" s="60">
        <f>+P31*(1+'An Distinta Base'!Y35)</f>
        <v>262.65000000000003</v>
      </c>
      <c r="R31" s="60">
        <f>+Q31*(1+'An Distinta Base'!Z35)</f>
        <v>262.65000000000003</v>
      </c>
      <c r="S31" s="60">
        <f>+R31*(1+'An Distinta Base'!AA35)</f>
        <v>262.65000000000003</v>
      </c>
      <c r="T31" s="60">
        <f>+S31*(1+'An Distinta Base'!AB35)</f>
        <v>262.65000000000003</v>
      </c>
      <c r="U31" s="60">
        <f>+T31*(1+'An Distinta Base'!AC35)</f>
        <v>262.65000000000003</v>
      </c>
      <c r="V31" s="60">
        <f>+U31*(1+'An Distinta Base'!AD35)</f>
        <v>262.65000000000003</v>
      </c>
      <c r="W31" s="60">
        <f>+V31*(1+'An Distinta Base'!AE35)</f>
        <v>262.65000000000003</v>
      </c>
      <c r="X31" s="60">
        <f>+W31*(1+'An Distinta Base'!AF35)</f>
        <v>262.65000000000003</v>
      </c>
      <c r="Y31" s="60">
        <f>+X31*(1+'An Distinta Base'!AG35)</f>
        <v>262.65000000000003</v>
      </c>
      <c r="Z31" s="60">
        <f>+Y31*(1+'An Distinta Base'!AH35)</f>
        <v>262.65000000000003</v>
      </c>
      <c r="AA31" s="60">
        <f>+Z31*(1+'An Distinta Base'!AI35)</f>
        <v>262.65000000000003</v>
      </c>
      <c r="AB31" s="60">
        <f>+AA31*(1+'An Distinta Base'!AJ35)</f>
        <v>262.65000000000003</v>
      </c>
      <c r="AC31" s="60">
        <f>+AB31*(1+'An Distinta Base'!AK35)</f>
        <v>262.65000000000003</v>
      </c>
      <c r="AD31" s="60">
        <f>+AC31*(1+'An Distinta Base'!AL35)</f>
        <v>262.65000000000003</v>
      </c>
      <c r="AE31" s="60">
        <f>+AD31*(1+'An Distinta Base'!AM35)</f>
        <v>262.65000000000003</v>
      </c>
      <c r="AF31" s="60">
        <f>+AE31*(1+'An Distinta Base'!AN35)</f>
        <v>262.65000000000003</v>
      </c>
      <c r="AG31" s="60">
        <f>+AF31*(1+'An Distinta Base'!AO35)</f>
        <v>262.65000000000003</v>
      </c>
      <c r="AH31" s="60">
        <f>+AG31*(1+'An Distinta Base'!AP35)</f>
        <v>262.65000000000003</v>
      </c>
      <c r="AI31" s="60">
        <f>+AH31*(1+'An Distinta Base'!AQ35)</f>
        <v>262.65000000000003</v>
      </c>
      <c r="AJ31" s="60">
        <f>+AI31*(1+'An Distinta Base'!AR35)</f>
        <v>262.65000000000003</v>
      </c>
      <c r="AK31" s="60">
        <f>+AJ31*(1+'An Distinta Base'!AS35)</f>
        <v>262.65000000000003</v>
      </c>
      <c r="AL31" s="60">
        <f>+AK31*(1+'An Distinta Base'!AT35)</f>
        <v>262.65000000000003</v>
      </c>
    </row>
    <row r="32" spans="2:38" ht="15.75" thickBot="1" x14ac:dyDescent="0.3">
      <c r="B32" s="47" t="str">
        <f t="shared" si="0"/>
        <v>Prodotto 6</v>
      </c>
      <c r="C32" s="60">
        <f>+'An Distinta Base'!J36</f>
        <v>245</v>
      </c>
      <c r="D32" s="60">
        <f>+C32*(1+'An Distinta Base'!L36)</f>
        <v>245</v>
      </c>
      <c r="E32" s="60">
        <f>+D32*(1+'An Distinta Base'!M36)</f>
        <v>245</v>
      </c>
      <c r="F32" s="60">
        <f>+E32*(1+'An Distinta Base'!N36)</f>
        <v>245</v>
      </c>
      <c r="G32" s="60">
        <f>+F32*(1+'An Distinta Base'!O36)</f>
        <v>245</v>
      </c>
      <c r="H32" s="60">
        <f>+G32*(1+'An Distinta Base'!P36)</f>
        <v>245</v>
      </c>
      <c r="I32" s="60">
        <f>+H32*(1+'An Distinta Base'!Q36)</f>
        <v>245</v>
      </c>
      <c r="J32" s="60">
        <f>+I32*(1+'An Distinta Base'!R36)</f>
        <v>245</v>
      </c>
      <c r="K32" s="60">
        <f>+J32*(1+'An Distinta Base'!S36)</f>
        <v>245</v>
      </c>
      <c r="L32" s="60">
        <f>+K32*(1+'An Distinta Base'!T36)</f>
        <v>245</v>
      </c>
      <c r="M32" s="60">
        <f>+L32*(1+'An Distinta Base'!U36)</f>
        <v>247.45</v>
      </c>
      <c r="N32" s="60">
        <f>+M32*(1+'An Distinta Base'!V36)</f>
        <v>247.45</v>
      </c>
      <c r="O32" s="60">
        <f>+N32*(1+'An Distinta Base'!W36)</f>
        <v>247.45</v>
      </c>
      <c r="P32" s="60">
        <f>+O32*(1+'An Distinta Base'!X36)</f>
        <v>247.45</v>
      </c>
      <c r="Q32" s="60">
        <f>+P32*(1+'An Distinta Base'!Y36)</f>
        <v>247.45</v>
      </c>
      <c r="R32" s="60">
        <f>+Q32*(1+'An Distinta Base'!Z36)</f>
        <v>247.45</v>
      </c>
      <c r="S32" s="60">
        <f>+R32*(1+'An Distinta Base'!AA36)</f>
        <v>247.45</v>
      </c>
      <c r="T32" s="60">
        <f>+S32*(1+'An Distinta Base'!AB36)</f>
        <v>247.45</v>
      </c>
      <c r="U32" s="60">
        <f>+T32*(1+'An Distinta Base'!AC36)</f>
        <v>247.45</v>
      </c>
      <c r="V32" s="60">
        <f>+U32*(1+'An Distinta Base'!AD36)</f>
        <v>247.45</v>
      </c>
      <c r="W32" s="60">
        <f>+V32*(1+'An Distinta Base'!AE36)</f>
        <v>247.45</v>
      </c>
      <c r="X32" s="60">
        <f>+W32*(1+'An Distinta Base'!AF36)</f>
        <v>247.45</v>
      </c>
      <c r="Y32" s="60">
        <f>+X32*(1+'An Distinta Base'!AG36)</f>
        <v>247.45</v>
      </c>
      <c r="Z32" s="60">
        <f>+Y32*(1+'An Distinta Base'!AH36)</f>
        <v>247.45</v>
      </c>
      <c r="AA32" s="60">
        <f>+Z32*(1+'An Distinta Base'!AI36)</f>
        <v>247.45</v>
      </c>
      <c r="AB32" s="60">
        <f>+AA32*(1+'An Distinta Base'!AJ36)</f>
        <v>247.45</v>
      </c>
      <c r="AC32" s="60">
        <f>+AB32*(1+'An Distinta Base'!AK36)</f>
        <v>247.45</v>
      </c>
      <c r="AD32" s="60">
        <f>+AC32*(1+'An Distinta Base'!AL36)</f>
        <v>247.45</v>
      </c>
      <c r="AE32" s="60">
        <f>+AD32*(1+'An Distinta Base'!AM36)</f>
        <v>247.45</v>
      </c>
      <c r="AF32" s="60">
        <f>+AE32*(1+'An Distinta Base'!AN36)</f>
        <v>247.45</v>
      </c>
      <c r="AG32" s="60">
        <f>+AF32*(1+'An Distinta Base'!AO36)</f>
        <v>247.45</v>
      </c>
      <c r="AH32" s="60">
        <f>+AG32*(1+'An Distinta Base'!AP36)</f>
        <v>247.45</v>
      </c>
      <c r="AI32" s="60">
        <f>+AH32*(1+'An Distinta Base'!AQ36)</f>
        <v>247.45</v>
      </c>
      <c r="AJ32" s="60">
        <f>+AI32*(1+'An Distinta Base'!AR36)</f>
        <v>247.45</v>
      </c>
      <c r="AK32" s="60">
        <f>+AJ32*(1+'An Distinta Base'!AS36)</f>
        <v>247.45</v>
      </c>
      <c r="AL32" s="60">
        <f>+AK32*(1+'An Distinta Base'!AT36)</f>
        <v>247.45</v>
      </c>
    </row>
    <row r="33" spans="2:38" ht="15.75" thickBot="1" x14ac:dyDescent="0.3">
      <c r="B33" s="47" t="str">
        <f t="shared" si="0"/>
        <v>Prodotto 7</v>
      </c>
      <c r="C33" s="60">
        <f>+'An Distinta Base'!J37</f>
        <v>235</v>
      </c>
      <c r="D33" s="60">
        <f>+C33*(1+'An Distinta Base'!L37)</f>
        <v>235</v>
      </c>
      <c r="E33" s="60">
        <f>+D33*(1+'An Distinta Base'!M37)</f>
        <v>235</v>
      </c>
      <c r="F33" s="60">
        <f>+E33*(1+'An Distinta Base'!N37)</f>
        <v>235</v>
      </c>
      <c r="G33" s="60">
        <f>+F33*(1+'An Distinta Base'!O37)</f>
        <v>235</v>
      </c>
      <c r="H33" s="60">
        <f>+G33*(1+'An Distinta Base'!P37)</f>
        <v>239.70000000000002</v>
      </c>
      <c r="I33" s="60">
        <f>+H33*(1+'An Distinta Base'!Q37)</f>
        <v>239.70000000000002</v>
      </c>
      <c r="J33" s="60">
        <f>+I33*(1+'An Distinta Base'!R37)</f>
        <v>239.70000000000002</v>
      </c>
      <c r="K33" s="60">
        <f>+J33*(1+'An Distinta Base'!S37)</f>
        <v>239.70000000000002</v>
      </c>
      <c r="L33" s="60">
        <f>+K33*(1+'An Distinta Base'!T37)</f>
        <v>239.70000000000002</v>
      </c>
      <c r="M33" s="60">
        <f>+L33*(1+'An Distinta Base'!U37)</f>
        <v>239.70000000000002</v>
      </c>
      <c r="N33" s="60">
        <f>+M33*(1+'An Distinta Base'!V37)</f>
        <v>239.70000000000002</v>
      </c>
      <c r="O33" s="60">
        <f>+N33*(1+'An Distinta Base'!W37)</f>
        <v>239.70000000000002</v>
      </c>
      <c r="P33" s="60">
        <f>+O33*(1+'An Distinta Base'!X37)</f>
        <v>239.70000000000002</v>
      </c>
      <c r="Q33" s="60">
        <f>+P33*(1+'An Distinta Base'!Y37)</f>
        <v>239.70000000000002</v>
      </c>
      <c r="R33" s="60">
        <f>+Q33*(1+'An Distinta Base'!Z37)</f>
        <v>239.70000000000002</v>
      </c>
      <c r="S33" s="60">
        <f>+R33*(1+'An Distinta Base'!AA37)</f>
        <v>239.70000000000002</v>
      </c>
      <c r="T33" s="60">
        <f>+S33*(1+'An Distinta Base'!AB37)</f>
        <v>239.70000000000002</v>
      </c>
      <c r="U33" s="60">
        <f>+T33*(1+'An Distinta Base'!AC37)</f>
        <v>239.70000000000002</v>
      </c>
      <c r="V33" s="60">
        <f>+U33*(1+'An Distinta Base'!AD37)</f>
        <v>239.70000000000002</v>
      </c>
      <c r="W33" s="60">
        <f>+V33*(1+'An Distinta Base'!AE37)</f>
        <v>239.70000000000002</v>
      </c>
      <c r="X33" s="60">
        <f>+W33*(1+'An Distinta Base'!AF37)</f>
        <v>239.70000000000002</v>
      </c>
      <c r="Y33" s="60">
        <f>+X33*(1+'An Distinta Base'!AG37)</f>
        <v>239.70000000000002</v>
      </c>
      <c r="Z33" s="60">
        <f>+Y33*(1+'An Distinta Base'!AH37)</f>
        <v>239.70000000000002</v>
      </c>
      <c r="AA33" s="60">
        <f>+Z33*(1+'An Distinta Base'!AI37)</f>
        <v>239.70000000000002</v>
      </c>
      <c r="AB33" s="60">
        <f>+AA33*(1+'An Distinta Base'!AJ37)</f>
        <v>239.70000000000002</v>
      </c>
      <c r="AC33" s="60">
        <f>+AB33*(1+'An Distinta Base'!AK37)</f>
        <v>239.70000000000002</v>
      </c>
      <c r="AD33" s="60">
        <f>+AC33*(1+'An Distinta Base'!AL37)</f>
        <v>239.70000000000002</v>
      </c>
      <c r="AE33" s="60">
        <f>+AD33*(1+'An Distinta Base'!AM37)</f>
        <v>239.70000000000002</v>
      </c>
      <c r="AF33" s="60">
        <f>+AE33*(1+'An Distinta Base'!AN37)</f>
        <v>239.70000000000002</v>
      </c>
      <c r="AG33" s="60">
        <f>+AF33*(1+'An Distinta Base'!AO37)</f>
        <v>239.70000000000002</v>
      </c>
      <c r="AH33" s="60">
        <f>+AG33*(1+'An Distinta Base'!AP37)</f>
        <v>239.70000000000002</v>
      </c>
      <c r="AI33" s="60">
        <f>+AH33*(1+'An Distinta Base'!AQ37)</f>
        <v>239.70000000000002</v>
      </c>
      <c r="AJ33" s="60">
        <f>+AI33*(1+'An Distinta Base'!AR37)</f>
        <v>239.70000000000002</v>
      </c>
      <c r="AK33" s="60">
        <f>+AJ33*(1+'An Distinta Base'!AS37)</f>
        <v>239.70000000000002</v>
      </c>
      <c r="AL33" s="60">
        <f>+AK33*(1+'An Distinta Base'!AT37)</f>
        <v>239.70000000000002</v>
      </c>
    </row>
    <row r="34" spans="2:38" ht="15.75" thickBot="1" x14ac:dyDescent="0.3">
      <c r="B34" s="47" t="str">
        <f t="shared" si="0"/>
        <v>Prodotto 8</v>
      </c>
      <c r="C34" s="60">
        <f>+'An Distinta Base'!J38</f>
        <v>255</v>
      </c>
      <c r="D34" s="60">
        <f>+C34*(1+'An Distinta Base'!L38)</f>
        <v>255</v>
      </c>
      <c r="E34" s="60">
        <f>+D34*(1+'An Distinta Base'!M38)</f>
        <v>255</v>
      </c>
      <c r="F34" s="60">
        <f>+E34*(1+'An Distinta Base'!N38)</f>
        <v>255</v>
      </c>
      <c r="G34" s="60">
        <f>+F34*(1+'An Distinta Base'!O38)</f>
        <v>255</v>
      </c>
      <c r="H34" s="60">
        <f>+G34*(1+'An Distinta Base'!P38)</f>
        <v>262.65000000000003</v>
      </c>
      <c r="I34" s="60">
        <f>+H34*(1+'An Distinta Base'!Q38)</f>
        <v>262.65000000000003</v>
      </c>
      <c r="J34" s="60">
        <f>+I34*(1+'An Distinta Base'!R38)</f>
        <v>262.65000000000003</v>
      </c>
      <c r="K34" s="60">
        <f>+J34*(1+'An Distinta Base'!S38)</f>
        <v>262.65000000000003</v>
      </c>
      <c r="L34" s="60">
        <f>+K34*(1+'An Distinta Base'!T38)</f>
        <v>262.65000000000003</v>
      </c>
      <c r="M34" s="60">
        <f>+L34*(1+'An Distinta Base'!U38)</f>
        <v>262.65000000000003</v>
      </c>
      <c r="N34" s="60">
        <f>+M34*(1+'An Distinta Base'!V38)</f>
        <v>262.65000000000003</v>
      </c>
      <c r="O34" s="60">
        <f>+N34*(1+'An Distinta Base'!W38)</f>
        <v>262.65000000000003</v>
      </c>
      <c r="P34" s="60">
        <f>+O34*(1+'An Distinta Base'!X38)</f>
        <v>262.65000000000003</v>
      </c>
      <c r="Q34" s="60">
        <f>+P34*(1+'An Distinta Base'!Y38)</f>
        <v>262.65000000000003</v>
      </c>
      <c r="R34" s="60">
        <f>+Q34*(1+'An Distinta Base'!Z38)</f>
        <v>262.65000000000003</v>
      </c>
      <c r="S34" s="60">
        <f>+R34*(1+'An Distinta Base'!AA38)</f>
        <v>262.65000000000003</v>
      </c>
      <c r="T34" s="60">
        <f>+S34*(1+'An Distinta Base'!AB38)</f>
        <v>262.65000000000003</v>
      </c>
      <c r="U34" s="60">
        <f>+T34*(1+'An Distinta Base'!AC38)</f>
        <v>262.65000000000003</v>
      </c>
      <c r="V34" s="60">
        <f>+U34*(1+'An Distinta Base'!AD38)</f>
        <v>262.65000000000003</v>
      </c>
      <c r="W34" s="60">
        <f>+V34*(1+'An Distinta Base'!AE38)</f>
        <v>262.65000000000003</v>
      </c>
      <c r="X34" s="60">
        <f>+W34*(1+'An Distinta Base'!AF38)</f>
        <v>262.65000000000003</v>
      </c>
      <c r="Y34" s="60">
        <f>+X34*(1+'An Distinta Base'!AG38)</f>
        <v>262.65000000000003</v>
      </c>
      <c r="Z34" s="60">
        <f>+Y34*(1+'An Distinta Base'!AH38)</f>
        <v>262.65000000000003</v>
      </c>
      <c r="AA34" s="60">
        <f>+Z34*(1+'An Distinta Base'!AI38)</f>
        <v>262.65000000000003</v>
      </c>
      <c r="AB34" s="60">
        <f>+AA34*(1+'An Distinta Base'!AJ38)</f>
        <v>262.65000000000003</v>
      </c>
      <c r="AC34" s="60">
        <f>+AB34*(1+'An Distinta Base'!AK38)</f>
        <v>262.65000000000003</v>
      </c>
      <c r="AD34" s="60">
        <f>+AC34*(1+'An Distinta Base'!AL38)</f>
        <v>262.65000000000003</v>
      </c>
      <c r="AE34" s="60">
        <f>+AD34*(1+'An Distinta Base'!AM38)</f>
        <v>262.65000000000003</v>
      </c>
      <c r="AF34" s="60">
        <f>+AE34*(1+'An Distinta Base'!AN38)</f>
        <v>262.65000000000003</v>
      </c>
      <c r="AG34" s="60">
        <f>+AF34*(1+'An Distinta Base'!AO38)</f>
        <v>262.65000000000003</v>
      </c>
      <c r="AH34" s="60">
        <f>+AG34*(1+'An Distinta Base'!AP38)</f>
        <v>262.65000000000003</v>
      </c>
      <c r="AI34" s="60">
        <f>+AH34*(1+'An Distinta Base'!AQ38)</f>
        <v>262.65000000000003</v>
      </c>
      <c r="AJ34" s="60">
        <f>+AI34*(1+'An Distinta Base'!AR38)</f>
        <v>262.65000000000003</v>
      </c>
      <c r="AK34" s="60">
        <f>+AJ34*(1+'An Distinta Base'!AS38)</f>
        <v>262.65000000000003</v>
      </c>
      <c r="AL34" s="60">
        <f>+AK34*(1+'An Distinta Base'!AT38)</f>
        <v>262.65000000000003</v>
      </c>
    </row>
    <row r="35" spans="2:38" ht="15.75" thickBot="1" x14ac:dyDescent="0.3">
      <c r="B35" s="47" t="str">
        <f t="shared" si="0"/>
        <v>Prodotto 9</v>
      </c>
      <c r="C35" s="60">
        <f>+'An Distinta Base'!J39</f>
        <v>255</v>
      </c>
      <c r="D35" s="60">
        <f>+C35*(1+'An Distinta Base'!L39)</f>
        <v>255</v>
      </c>
      <c r="E35" s="60">
        <f>+D35*(1+'An Distinta Base'!M39)</f>
        <v>255</v>
      </c>
      <c r="F35" s="60">
        <f>+E35*(1+'An Distinta Base'!N39)</f>
        <v>255</v>
      </c>
      <c r="G35" s="60">
        <f>+F35*(1+'An Distinta Base'!O39)</f>
        <v>255</v>
      </c>
      <c r="H35" s="60">
        <f>+G35*(1+'An Distinta Base'!P39)</f>
        <v>262.65000000000003</v>
      </c>
      <c r="I35" s="60">
        <f>+H35*(1+'An Distinta Base'!Q39)</f>
        <v>262.65000000000003</v>
      </c>
      <c r="J35" s="60">
        <f>+I35*(1+'An Distinta Base'!R39)</f>
        <v>262.65000000000003</v>
      </c>
      <c r="K35" s="60">
        <f>+J35*(1+'An Distinta Base'!S39)</f>
        <v>262.65000000000003</v>
      </c>
      <c r="L35" s="60">
        <f>+K35*(1+'An Distinta Base'!T39)</f>
        <v>262.65000000000003</v>
      </c>
      <c r="M35" s="60">
        <f>+L35*(1+'An Distinta Base'!U39)</f>
        <v>262.65000000000003</v>
      </c>
      <c r="N35" s="60">
        <f>+M35*(1+'An Distinta Base'!V39)</f>
        <v>262.65000000000003</v>
      </c>
      <c r="O35" s="60">
        <f>+N35*(1+'An Distinta Base'!W39)</f>
        <v>262.65000000000003</v>
      </c>
      <c r="P35" s="60">
        <f>+O35*(1+'An Distinta Base'!X39)</f>
        <v>262.65000000000003</v>
      </c>
      <c r="Q35" s="60">
        <f>+P35*(1+'An Distinta Base'!Y39)</f>
        <v>262.65000000000003</v>
      </c>
      <c r="R35" s="60">
        <f>+Q35*(1+'An Distinta Base'!Z39)</f>
        <v>262.65000000000003</v>
      </c>
      <c r="S35" s="60">
        <f>+R35*(1+'An Distinta Base'!AA39)</f>
        <v>262.65000000000003</v>
      </c>
      <c r="T35" s="60">
        <f>+S35*(1+'An Distinta Base'!AB39)</f>
        <v>262.65000000000003</v>
      </c>
      <c r="U35" s="60">
        <f>+T35*(1+'An Distinta Base'!AC39)</f>
        <v>262.65000000000003</v>
      </c>
      <c r="V35" s="60">
        <f>+U35*(1+'An Distinta Base'!AD39)</f>
        <v>262.65000000000003</v>
      </c>
      <c r="W35" s="60">
        <f>+V35*(1+'An Distinta Base'!AE39)</f>
        <v>262.65000000000003</v>
      </c>
      <c r="X35" s="60">
        <f>+W35*(1+'An Distinta Base'!AF39)</f>
        <v>262.65000000000003</v>
      </c>
      <c r="Y35" s="60">
        <f>+X35*(1+'An Distinta Base'!AG39)</f>
        <v>262.65000000000003</v>
      </c>
      <c r="Z35" s="60">
        <f>+Y35*(1+'An Distinta Base'!AH39)</f>
        <v>262.65000000000003</v>
      </c>
      <c r="AA35" s="60">
        <f>+Z35*(1+'An Distinta Base'!AI39)</f>
        <v>262.65000000000003</v>
      </c>
      <c r="AB35" s="60">
        <f>+AA35*(1+'An Distinta Base'!AJ39)</f>
        <v>262.65000000000003</v>
      </c>
      <c r="AC35" s="60">
        <f>+AB35*(1+'An Distinta Base'!AK39)</f>
        <v>262.65000000000003</v>
      </c>
      <c r="AD35" s="60">
        <f>+AC35*(1+'An Distinta Base'!AL39)</f>
        <v>262.65000000000003</v>
      </c>
      <c r="AE35" s="60">
        <f>+AD35*(1+'An Distinta Base'!AM39)</f>
        <v>262.65000000000003</v>
      </c>
      <c r="AF35" s="60">
        <f>+AE35*(1+'An Distinta Base'!AN39)</f>
        <v>262.65000000000003</v>
      </c>
      <c r="AG35" s="60">
        <f>+AF35*(1+'An Distinta Base'!AO39)</f>
        <v>262.65000000000003</v>
      </c>
      <c r="AH35" s="60">
        <f>+AG35*(1+'An Distinta Base'!AP39)</f>
        <v>262.65000000000003</v>
      </c>
      <c r="AI35" s="60">
        <f>+AH35*(1+'An Distinta Base'!AQ39)</f>
        <v>262.65000000000003</v>
      </c>
      <c r="AJ35" s="60">
        <f>+AI35*(1+'An Distinta Base'!AR39)</f>
        <v>262.65000000000003</v>
      </c>
      <c r="AK35" s="60">
        <f>+AJ35*(1+'An Distinta Base'!AS39)</f>
        <v>262.65000000000003</v>
      </c>
      <c r="AL35" s="60">
        <f>+AK35*(1+'An Distinta Base'!AT39)</f>
        <v>262.65000000000003</v>
      </c>
    </row>
    <row r="36" spans="2:38" ht="15.75" thickBot="1" x14ac:dyDescent="0.3">
      <c r="B36" s="47" t="str">
        <f t="shared" si="0"/>
        <v>Prodotto 10</v>
      </c>
      <c r="C36" s="60">
        <f>+'An Distinta Base'!J40</f>
        <v>250</v>
      </c>
      <c r="D36" s="60">
        <f>+C36*(1+'An Distinta Base'!L40)</f>
        <v>250</v>
      </c>
      <c r="E36" s="60">
        <f>+D36*(1+'An Distinta Base'!M40)</f>
        <v>250</v>
      </c>
      <c r="F36" s="60">
        <f>+E36*(1+'An Distinta Base'!N40)</f>
        <v>250</v>
      </c>
      <c r="G36" s="60">
        <f>+F36*(1+'An Distinta Base'!O40)</f>
        <v>250</v>
      </c>
      <c r="H36" s="60">
        <f>+G36*(1+'An Distinta Base'!P40)</f>
        <v>250</v>
      </c>
      <c r="I36" s="60">
        <f>+H36*(1+'An Distinta Base'!Q40)</f>
        <v>250</v>
      </c>
      <c r="J36" s="60">
        <f>+I36*(1+'An Distinta Base'!R40)</f>
        <v>250</v>
      </c>
      <c r="K36" s="60">
        <f>+J36*(1+'An Distinta Base'!S40)</f>
        <v>252.5</v>
      </c>
      <c r="L36" s="60">
        <f>+K36*(1+'An Distinta Base'!T40)</f>
        <v>252.5</v>
      </c>
      <c r="M36" s="60">
        <f>+L36*(1+'An Distinta Base'!U40)</f>
        <v>252.5</v>
      </c>
      <c r="N36" s="60">
        <f>+M36*(1+'An Distinta Base'!V40)</f>
        <v>252.5</v>
      </c>
      <c r="O36" s="60">
        <f>+N36*(1+'An Distinta Base'!W40)</f>
        <v>252.5</v>
      </c>
      <c r="P36" s="60">
        <f>+O36*(1+'An Distinta Base'!X40)</f>
        <v>252.5</v>
      </c>
      <c r="Q36" s="60">
        <f>+P36*(1+'An Distinta Base'!Y40)</f>
        <v>252.5</v>
      </c>
      <c r="R36" s="60">
        <f>+Q36*(1+'An Distinta Base'!Z40)</f>
        <v>252.5</v>
      </c>
      <c r="S36" s="60">
        <f>+R36*(1+'An Distinta Base'!AA40)</f>
        <v>252.5</v>
      </c>
      <c r="T36" s="60">
        <f>+S36*(1+'An Distinta Base'!AB40)</f>
        <v>252.5</v>
      </c>
      <c r="U36" s="60">
        <f>+T36*(1+'An Distinta Base'!AC40)</f>
        <v>252.5</v>
      </c>
      <c r="V36" s="60">
        <f>+U36*(1+'An Distinta Base'!AD40)</f>
        <v>252.5</v>
      </c>
      <c r="W36" s="60">
        <f>+V36*(1+'An Distinta Base'!AE40)</f>
        <v>252.5</v>
      </c>
      <c r="X36" s="60">
        <f>+W36*(1+'An Distinta Base'!AF40)</f>
        <v>252.5</v>
      </c>
      <c r="Y36" s="60">
        <f>+X36*(1+'An Distinta Base'!AG40)</f>
        <v>252.5</v>
      </c>
      <c r="Z36" s="60">
        <f>+Y36*(1+'An Distinta Base'!AH40)</f>
        <v>252.5</v>
      </c>
      <c r="AA36" s="60">
        <f>+Z36*(1+'An Distinta Base'!AI40)</f>
        <v>252.5</v>
      </c>
      <c r="AB36" s="60">
        <f>+AA36*(1+'An Distinta Base'!AJ40)</f>
        <v>252.5</v>
      </c>
      <c r="AC36" s="60">
        <f>+AB36*(1+'An Distinta Base'!AK40)</f>
        <v>252.5</v>
      </c>
      <c r="AD36" s="60">
        <f>+AC36*(1+'An Distinta Base'!AL40)</f>
        <v>252.5</v>
      </c>
      <c r="AE36" s="60">
        <f>+AD36*(1+'An Distinta Base'!AM40)</f>
        <v>252.5</v>
      </c>
      <c r="AF36" s="60">
        <f>+AE36*(1+'An Distinta Base'!AN40)</f>
        <v>252.5</v>
      </c>
      <c r="AG36" s="60">
        <f>+AF36*(1+'An Distinta Base'!AO40)</f>
        <v>252.5</v>
      </c>
      <c r="AH36" s="60">
        <f>+AG36*(1+'An Distinta Base'!AP40)</f>
        <v>252.5</v>
      </c>
      <c r="AI36" s="60">
        <f>+AH36*(1+'An Distinta Base'!AQ40)</f>
        <v>252.5</v>
      </c>
      <c r="AJ36" s="60">
        <f>+AI36*(1+'An Distinta Base'!AR40)</f>
        <v>252.5</v>
      </c>
      <c r="AK36" s="60">
        <f>+AJ36*(1+'An Distinta Base'!AS40)</f>
        <v>252.5</v>
      </c>
      <c r="AL36" s="60">
        <f>+AK36*(1+'An Distinta Base'!AT40)</f>
        <v>252.5</v>
      </c>
    </row>
    <row r="37" spans="2:38" ht="15.75" thickBot="1" x14ac:dyDescent="0.3">
      <c r="B37" s="47" t="str">
        <f t="shared" si="0"/>
        <v>Prodotto 11</v>
      </c>
      <c r="C37" s="60">
        <f>+'An Distinta Base'!J41</f>
        <v>240</v>
      </c>
      <c r="D37" s="60">
        <f>+C37*(1+'An Distinta Base'!L41)</f>
        <v>240</v>
      </c>
      <c r="E37" s="60">
        <f>+D37*(1+'An Distinta Base'!M41)</f>
        <v>240</v>
      </c>
      <c r="F37" s="60">
        <f>+E37*(1+'An Distinta Base'!N41)</f>
        <v>240</v>
      </c>
      <c r="G37" s="60">
        <f>+F37*(1+'An Distinta Base'!O41)</f>
        <v>240</v>
      </c>
      <c r="H37" s="60">
        <f>+G37*(1+'An Distinta Base'!P41)</f>
        <v>240</v>
      </c>
      <c r="I37" s="60">
        <f>+H37*(1+'An Distinta Base'!Q41)</f>
        <v>240</v>
      </c>
      <c r="J37" s="60">
        <f>+I37*(1+'An Distinta Base'!R41)</f>
        <v>240</v>
      </c>
      <c r="K37" s="60">
        <f>+J37*(1+'An Distinta Base'!S41)</f>
        <v>240</v>
      </c>
      <c r="L37" s="60">
        <f>+K37*(1+'An Distinta Base'!T41)</f>
        <v>244.8</v>
      </c>
      <c r="M37" s="60">
        <f>+L37*(1+'An Distinta Base'!U41)</f>
        <v>244.8</v>
      </c>
      <c r="N37" s="60">
        <f>+M37*(1+'An Distinta Base'!V41)</f>
        <v>244.8</v>
      </c>
      <c r="O37" s="60">
        <f>+N37*(1+'An Distinta Base'!W41)</f>
        <v>244.8</v>
      </c>
      <c r="P37" s="60">
        <f>+O37*(1+'An Distinta Base'!X41)</f>
        <v>244.8</v>
      </c>
      <c r="Q37" s="60">
        <f>+P37*(1+'An Distinta Base'!Y41)</f>
        <v>244.8</v>
      </c>
      <c r="R37" s="60">
        <f>+Q37*(1+'An Distinta Base'!Z41)</f>
        <v>244.8</v>
      </c>
      <c r="S37" s="60">
        <f>+R37*(1+'An Distinta Base'!AA41)</f>
        <v>244.8</v>
      </c>
      <c r="T37" s="60">
        <f>+S37*(1+'An Distinta Base'!AB41)</f>
        <v>244.8</v>
      </c>
      <c r="U37" s="60">
        <f>+T37*(1+'An Distinta Base'!AC41)</f>
        <v>244.8</v>
      </c>
      <c r="V37" s="60">
        <f>+U37*(1+'An Distinta Base'!AD41)</f>
        <v>244.8</v>
      </c>
      <c r="W37" s="60">
        <f>+V37*(1+'An Distinta Base'!AE41)</f>
        <v>244.8</v>
      </c>
      <c r="X37" s="60">
        <f>+W37*(1+'An Distinta Base'!AF41)</f>
        <v>244.8</v>
      </c>
      <c r="Y37" s="60">
        <f>+X37*(1+'An Distinta Base'!AG41)</f>
        <v>244.8</v>
      </c>
      <c r="Z37" s="60">
        <f>+Y37*(1+'An Distinta Base'!AH41)</f>
        <v>244.8</v>
      </c>
      <c r="AA37" s="60">
        <f>+Z37*(1+'An Distinta Base'!AI41)</f>
        <v>244.8</v>
      </c>
      <c r="AB37" s="60">
        <f>+AA37*(1+'An Distinta Base'!AJ41)</f>
        <v>244.8</v>
      </c>
      <c r="AC37" s="60">
        <f>+AB37*(1+'An Distinta Base'!AK41)</f>
        <v>244.8</v>
      </c>
      <c r="AD37" s="60">
        <f>+AC37*(1+'An Distinta Base'!AL41)</f>
        <v>244.8</v>
      </c>
      <c r="AE37" s="60">
        <f>+AD37*(1+'An Distinta Base'!AM41)</f>
        <v>244.8</v>
      </c>
      <c r="AF37" s="60">
        <f>+AE37*(1+'An Distinta Base'!AN41)</f>
        <v>244.8</v>
      </c>
      <c r="AG37" s="60">
        <f>+AF37*(1+'An Distinta Base'!AO41)</f>
        <v>244.8</v>
      </c>
      <c r="AH37" s="60">
        <f>+AG37*(1+'An Distinta Base'!AP41)</f>
        <v>244.8</v>
      </c>
      <c r="AI37" s="60">
        <f>+AH37*(1+'An Distinta Base'!AQ41)</f>
        <v>244.8</v>
      </c>
      <c r="AJ37" s="60">
        <f>+AI37*(1+'An Distinta Base'!AR41)</f>
        <v>244.8</v>
      </c>
      <c r="AK37" s="60">
        <f>+AJ37*(1+'An Distinta Base'!AS41)</f>
        <v>244.8</v>
      </c>
      <c r="AL37" s="60">
        <f>+AK37*(1+'An Distinta Base'!AT41)</f>
        <v>244.8</v>
      </c>
    </row>
    <row r="38" spans="2:38" ht="15.75" thickBot="1" x14ac:dyDescent="0.3">
      <c r="B38" s="47" t="str">
        <f t="shared" si="0"/>
        <v>Prodotto 12</v>
      </c>
      <c r="C38" s="60">
        <f>+'An Distinta Base'!J42</f>
        <v>245</v>
      </c>
      <c r="D38" s="60">
        <f>+C38*(1+'An Distinta Base'!L42)</f>
        <v>245</v>
      </c>
      <c r="E38" s="60">
        <f>+D38*(1+'An Distinta Base'!M42)</f>
        <v>245</v>
      </c>
      <c r="F38" s="60">
        <f>+E38*(1+'An Distinta Base'!N42)</f>
        <v>245</v>
      </c>
      <c r="G38" s="60">
        <f>+F38*(1+'An Distinta Base'!O42)</f>
        <v>245</v>
      </c>
      <c r="H38" s="60">
        <f>+G38*(1+'An Distinta Base'!P42)</f>
        <v>245</v>
      </c>
      <c r="I38" s="60">
        <f>+H38*(1+'An Distinta Base'!Q42)</f>
        <v>245</v>
      </c>
      <c r="J38" s="60">
        <f>+I38*(1+'An Distinta Base'!R42)</f>
        <v>245</v>
      </c>
      <c r="K38" s="60">
        <f>+J38*(1+'An Distinta Base'!S42)</f>
        <v>245</v>
      </c>
      <c r="L38" s="60">
        <f>+K38*(1+'An Distinta Base'!T42)</f>
        <v>245</v>
      </c>
      <c r="M38" s="60">
        <f>+L38*(1+'An Distinta Base'!U42)</f>
        <v>247.45</v>
      </c>
      <c r="N38" s="60">
        <f>+M38*(1+'An Distinta Base'!V42)</f>
        <v>247.45</v>
      </c>
      <c r="O38" s="60">
        <f>+N38*(1+'An Distinta Base'!W42)</f>
        <v>247.45</v>
      </c>
      <c r="P38" s="60">
        <f>+O38*(1+'An Distinta Base'!X42)</f>
        <v>247.45</v>
      </c>
      <c r="Q38" s="60">
        <f>+P38*(1+'An Distinta Base'!Y42)</f>
        <v>247.45</v>
      </c>
      <c r="R38" s="60">
        <f>+Q38*(1+'An Distinta Base'!Z42)</f>
        <v>247.45</v>
      </c>
      <c r="S38" s="60">
        <f>+R38*(1+'An Distinta Base'!AA42)</f>
        <v>247.45</v>
      </c>
      <c r="T38" s="60">
        <f>+S38*(1+'An Distinta Base'!AB42)</f>
        <v>247.45</v>
      </c>
      <c r="U38" s="60">
        <f>+T38*(1+'An Distinta Base'!AC42)</f>
        <v>247.45</v>
      </c>
      <c r="V38" s="60">
        <f>+U38*(1+'An Distinta Base'!AD42)</f>
        <v>247.45</v>
      </c>
      <c r="W38" s="60">
        <f>+V38*(1+'An Distinta Base'!AE42)</f>
        <v>247.45</v>
      </c>
      <c r="X38" s="60">
        <f>+W38*(1+'An Distinta Base'!AF42)</f>
        <v>247.45</v>
      </c>
      <c r="Y38" s="60">
        <f>+X38*(1+'An Distinta Base'!AG42)</f>
        <v>247.45</v>
      </c>
      <c r="Z38" s="60">
        <f>+Y38*(1+'An Distinta Base'!AH42)</f>
        <v>247.45</v>
      </c>
      <c r="AA38" s="60">
        <f>+Z38*(1+'An Distinta Base'!AI42)</f>
        <v>247.45</v>
      </c>
      <c r="AB38" s="60">
        <f>+AA38*(1+'An Distinta Base'!AJ42)</f>
        <v>247.45</v>
      </c>
      <c r="AC38" s="60">
        <f>+AB38*(1+'An Distinta Base'!AK42)</f>
        <v>247.45</v>
      </c>
      <c r="AD38" s="60">
        <f>+AC38*(1+'An Distinta Base'!AL42)</f>
        <v>247.45</v>
      </c>
      <c r="AE38" s="60">
        <f>+AD38*(1+'An Distinta Base'!AM42)</f>
        <v>247.45</v>
      </c>
      <c r="AF38" s="60">
        <f>+AE38*(1+'An Distinta Base'!AN42)</f>
        <v>247.45</v>
      </c>
      <c r="AG38" s="60">
        <f>+AF38*(1+'An Distinta Base'!AO42)</f>
        <v>247.45</v>
      </c>
      <c r="AH38" s="60">
        <f>+AG38*(1+'An Distinta Base'!AP42)</f>
        <v>247.45</v>
      </c>
      <c r="AI38" s="60">
        <f>+AH38*(1+'An Distinta Base'!AQ42)</f>
        <v>247.45</v>
      </c>
      <c r="AJ38" s="60">
        <f>+AI38*(1+'An Distinta Base'!AR42)</f>
        <v>247.45</v>
      </c>
      <c r="AK38" s="60">
        <f>+AJ38*(1+'An Distinta Base'!AS42)</f>
        <v>247.45</v>
      </c>
      <c r="AL38" s="60">
        <f>+AK38*(1+'An Distinta Base'!AT42)</f>
        <v>247.45</v>
      </c>
    </row>
    <row r="39" spans="2:38" ht="15.75" thickBot="1" x14ac:dyDescent="0.3">
      <c r="B39" s="47" t="str">
        <f t="shared" si="0"/>
        <v>Prodotto 13</v>
      </c>
      <c r="C39" s="60">
        <f>+'An Distinta Base'!J43</f>
        <v>220</v>
      </c>
      <c r="D39" s="60">
        <f>+C39*(1+'An Distinta Base'!L43)</f>
        <v>220</v>
      </c>
      <c r="E39" s="60">
        <f>+D39*(1+'An Distinta Base'!M43)</f>
        <v>220</v>
      </c>
      <c r="F39" s="60">
        <f>+E39*(1+'An Distinta Base'!N43)</f>
        <v>220</v>
      </c>
      <c r="G39" s="60">
        <f>+F39*(1+'An Distinta Base'!O43)</f>
        <v>220</v>
      </c>
      <c r="H39" s="60">
        <f>+G39*(1+'An Distinta Base'!P43)</f>
        <v>220</v>
      </c>
      <c r="I39" s="60">
        <f>+H39*(1+'An Distinta Base'!Q43)</f>
        <v>220</v>
      </c>
      <c r="J39" s="60">
        <f>+I39*(1+'An Distinta Base'!R43)</f>
        <v>220</v>
      </c>
      <c r="K39" s="60">
        <f>+J39*(1+'An Distinta Base'!S43)</f>
        <v>220</v>
      </c>
      <c r="L39" s="60">
        <f>+K39*(1+'An Distinta Base'!T43)</f>
        <v>226.6</v>
      </c>
      <c r="M39" s="60">
        <f>+L39*(1+'An Distinta Base'!U43)</f>
        <v>226.6</v>
      </c>
      <c r="N39" s="60">
        <f>+M39*(1+'An Distinta Base'!V43)</f>
        <v>226.6</v>
      </c>
      <c r="O39" s="60">
        <f>+N39*(1+'An Distinta Base'!W43)</f>
        <v>226.6</v>
      </c>
      <c r="P39" s="60">
        <f>+O39*(1+'An Distinta Base'!X43)</f>
        <v>226.6</v>
      </c>
      <c r="Q39" s="60">
        <f>+P39*(1+'An Distinta Base'!Y43)</f>
        <v>226.6</v>
      </c>
      <c r="R39" s="60">
        <f>+Q39*(1+'An Distinta Base'!Z43)</f>
        <v>226.6</v>
      </c>
      <c r="S39" s="60">
        <f>+R39*(1+'An Distinta Base'!AA43)</f>
        <v>226.6</v>
      </c>
      <c r="T39" s="60">
        <f>+S39*(1+'An Distinta Base'!AB43)</f>
        <v>226.6</v>
      </c>
      <c r="U39" s="60">
        <f>+T39*(1+'An Distinta Base'!AC43)</f>
        <v>226.6</v>
      </c>
      <c r="V39" s="60">
        <f>+U39*(1+'An Distinta Base'!AD43)</f>
        <v>226.6</v>
      </c>
      <c r="W39" s="60">
        <f>+V39*(1+'An Distinta Base'!AE43)</f>
        <v>226.6</v>
      </c>
      <c r="X39" s="60">
        <f>+W39*(1+'An Distinta Base'!AF43)</f>
        <v>226.6</v>
      </c>
      <c r="Y39" s="60">
        <f>+X39*(1+'An Distinta Base'!AG43)</f>
        <v>226.6</v>
      </c>
      <c r="Z39" s="60">
        <f>+Y39*(1+'An Distinta Base'!AH43)</f>
        <v>226.6</v>
      </c>
      <c r="AA39" s="60">
        <f>+Z39*(1+'An Distinta Base'!AI43)</f>
        <v>226.6</v>
      </c>
      <c r="AB39" s="60">
        <f>+AA39*(1+'An Distinta Base'!AJ43)</f>
        <v>226.6</v>
      </c>
      <c r="AC39" s="60">
        <f>+AB39*(1+'An Distinta Base'!AK43)</f>
        <v>226.6</v>
      </c>
      <c r="AD39" s="60">
        <f>+AC39*(1+'An Distinta Base'!AL43)</f>
        <v>226.6</v>
      </c>
      <c r="AE39" s="60">
        <f>+AD39*(1+'An Distinta Base'!AM43)</f>
        <v>226.6</v>
      </c>
      <c r="AF39" s="60">
        <f>+AE39*(1+'An Distinta Base'!AN43)</f>
        <v>226.6</v>
      </c>
      <c r="AG39" s="60">
        <f>+AF39*(1+'An Distinta Base'!AO43)</f>
        <v>226.6</v>
      </c>
      <c r="AH39" s="60">
        <f>+AG39*(1+'An Distinta Base'!AP43)</f>
        <v>226.6</v>
      </c>
      <c r="AI39" s="60">
        <f>+AH39*(1+'An Distinta Base'!AQ43)</f>
        <v>226.6</v>
      </c>
      <c r="AJ39" s="60">
        <f>+AI39*(1+'An Distinta Base'!AR43)</f>
        <v>226.6</v>
      </c>
      <c r="AK39" s="60">
        <f>+AJ39*(1+'An Distinta Base'!AS43)</f>
        <v>226.6</v>
      </c>
      <c r="AL39" s="60">
        <f>+AK39*(1+'An Distinta Base'!AT43)</f>
        <v>226.6</v>
      </c>
    </row>
    <row r="40" spans="2:38" ht="15.75" thickBot="1" x14ac:dyDescent="0.3">
      <c r="B40" s="47" t="str">
        <f t="shared" si="0"/>
        <v>Prodotto 14</v>
      </c>
      <c r="C40" s="60">
        <f>+'An Distinta Base'!J44</f>
        <v>220</v>
      </c>
      <c r="D40" s="60">
        <f>+C40*(1+'An Distinta Base'!L44)</f>
        <v>220</v>
      </c>
      <c r="E40" s="60">
        <f>+D40*(1+'An Distinta Base'!M44)</f>
        <v>220</v>
      </c>
      <c r="F40" s="60">
        <f>+E40*(1+'An Distinta Base'!N44)</f>
        <v>220</v>
      </c>
      <c r="G40" s="60">
        <f>+F40*(1+'An Distinta Base'!O44)</f>
        <v>220</v>
      </c>
      <c r="H40" s="60">
        <f>+G40*(1+'An Distinta Base'!P44)</f>
        <v>220</v>
      </c>
      <c r="I40" s="60">
        <f>+H40*(1+'An Distinta Base'!Q44)</f>
        <v>220</v>
      </c>
      <c r="J40" s="60">
        <f>+I40*(1+'An Distinta Base'!R44)</f>
        <v>220</v>
      </c>
      <c r="K40" s="60">
        <f>+J40*(1+'An Distinta Base'!S44)</f>
        <v>222.2</v>
      </c>
      <c r="L40" s="60">
        <f>+K40*(1+'An Distinta Base'!T44)</f>
        <v>222.2</v>
      </c>
      <c r="M40" s="60">
        <f>+L40*(1+'An Distinta Base'!U44)</f>
        <v>222.2</v>
      </c>
      <c r="N40" s="60">
        <f>+M40*(1+'An Distinta Base'!V44)</f>
        <v>222.2</v>
      </c>
      <c r="O40" s="60">
        <f>+N40*(1+'An Distinta Base'!W44)</f>
        <v>222.2</v>
      </c>
      <c r="P40" s="60">
        <f>+O40*(1+'An Distinta Base'!X44)</f>
        <v>222.2</v>
      </c>
      <c r="Q40" s="60">
        <f>+P40*(1+'An Distinta Base'!Y44)</f>
        <v>222.2</v>
      </c>
      <c r="R40" s="60">
        <f>+Q40*(1+'An Distinta Base'!Z44)</f>
        <v>222.2</v>
      </c>
      <c r="S40" s="60">
        <f>+R40*(1+'An Distinta Base'!AA44)</f>
        <v>222.2</v>
      </c>
      <c r="T40" s="60">
        <f>+S40*(1+'An Distinta Base'!AB44)</f>
        <v>222.2</v>
      </c>
      <c r="U40" s="60">
        <f>+T40*(1+'An Distinta Base'!AC44)</f>
        <v>222.2</v>
      </c>
      <c r="V40" s="60">
        <f>+U40*(1+'An Distinta Base'!AD44)</f>
        <v>222.2</v>
      </c>
      <c r="W40" s="60">
        <f>+V40*(1+'An Distinta Base'!AE44)</f>
        <v>222.2</v>
      </c>
      <c r="X40" s="60">
        <f>+W40*(1+'An Distinta Base'!AF44)</f>
        <v>222.2</v>
      </c>
      <c r="Y40" s="60">
        <f>+X40*(1+'An Distinta Base'!AG44)</f>
        <v>222.2</v>
      </c>
      <c r="Z40" s="60">
        <f>+Y40*(1+'An Distinta Base'!AH44)</f>
        <v>222.2</v>
      </c>
      <c r="AA40" s="60">
        <f>+Z40*(1+'An Distinta Base'!AI44)</f>
        <v>222.2</v>
      </c>
      <c r="AB40" s="60">
        <f>+AA40*(1+'An Distinta Base'!AJ44)</f>
        <v>222.2</v>
      </c>
      <c r="AC40" s="60">
        <f>+AB40*(1+'An Distinta Base'!AK44)</f>
        <v>222.2</v>
      </c>
      <c r="AD40" s="60">
        <f>+AC40*(1+'An Distinta Base'!AL44)</f>
        <v>222.2</v>
      </c>
      <c r="AE40" s="60">
        <f>+AD40*(1+'An Distinta Base'!AM44)</f>
        <v>222.2</v>
      </c>
      <c r="AF40" s="60">
        <f>+AE40*(1+'An Distinta Base'!AN44)</f>
        <v>222.2</v>
      </c>
      <c r="AG40" s="60">
        <f>+AF40*(1+'An Distinta Base'!AO44)</f>
        <v>222.2</v>
      </c>
      <c r="AH40" s="60">
        <f>+AG40*(1+'An Distinta Base'!AP44)</f>
        <v>222.2</v>
      </c>
      <c r="AI40" s="60">
        <f>+AH40*(1+'An Distinta Base'!AQ44)</f>
        <v>222.2</v>
      </c>
      <c r="AJ40" s="60">
        <f>+AI40*(1+'An Distinta Base'!AR44)</f>
        <v>222.2</v>
      </c>
      <c r="AK40" s="60">
        <f>+AJ40*(1+'An Distinta Base'!AS44)</f>
        <v>222.2</v>
      </c>
      <c r="AL40" s="60">
        <f>+AK40*(1+'An Distinta Base'!AT44)</f>
        <v>222.2</v>
      </c>
    </row>
    <row r="41" spans="2:38" ht="15.75" thickBot="1" x14ac:dyDescent="0.3">
      <c r="B41" s="47" t="str">
        <f t="shared" si="0"/>
        <v>Prodotto 15</v>
      </c>
      <c r="C41" s="60">
        <f>+'An Distinta Base'!J45</f>
        <v>235</v>
      </c>
      <c r="D41" s="60">
        <f>+C41*(1+'An Distinta Base'!L45)</f>
        <v>235</v>
      </c>
      <c r="E41" s="60">
        <f>+D41*(1+'An Distinta Base'!M45)</f>
        <v>235</v>
      </c>
      <c r="F41" s="60">
        <f>+E41*(1+'An Distinta Base'!N45)</f>
        <v>235</v>
      </c>
      <c r="G41" s="60">
        <f>+F41*(1+'An Distinta Base'!O45)</f>
        <v>235</v>
      </c>
      <c r="H41" s="60">
        <f>+G41*(1+'An Distinta Base'!P45)</f>
        <v>235</v>
      </c>
      <c r="I41" s="60">
        <f>+H41*(1+'An Distinta Base'!Q45)</f>
        <v>235</v>
      </c>
      <c r="J41" s="60">
        <f>+I41*(1+'An Distinta Base'!R45)</f>
        <v>235</v>
      </c>
      <c r="K41" s="60">
        <f>+J41*(1+'An Distinta Base'!S45)</f>
        <v>235</v>
      </c>
      <c r="L41" s="60">
        <f>+K41*(1+'An Distinta Base'!T45)</f>
        <v>235</v>
      </c>
      <c r="M41" s="60">
        <f>+L41*(1+'An Distinta Base'!U45)</f>
        <v>239.70000000000002</v>
      </c>
      <c r="N41" s="60">
        <f>+M41*(1+'An Distinta Base'!V45)</f>
        <v>239.70000000000002</v>
      </c>
      <c r="O41" s="60">
        <f>+N41*(1+'An Distinta Base'!W45)</f>
        <v>239.70000000000002</v>
      </c>
      <c r="P41" s="60">
        <f>+O41*(1+'An Distinta Base'!X45)</f>
        <v>239.70000000000002</v>
      </c>
      <c r="Q41" s="60">
        <f>+P41*(1+'An Distinta Base'!Y45)</f>
        <v>239.70000000000002</v>
      </c>
      <c r="R41" s="60">
        <f>+Q41*(1+'An Distinta Base'!Z45)</f>
        <v>239.70000000000002</v>
      </c>
      <c r="S41" s="60">
        <f>+R41*(1+'An Distinta Base'!AA45)</f>
        <v>239.70000000000002</v>
      </c>
      <c r="T41" s="60">
        <f>+S41*(1+'An Distinta Base'!AB45)</f>
        <v>239.70000000000002</v>
      </c>
      <c r="U41" s="60">
        <f>+T41*(1+'An Distinta Base'!AC45)</f>
        <v>239.70000000000002</v>
      </c>
      <c r="V41" s="60">
        <f>+U41*(1+'An Distinta Base'!AD45)</f>
        <v>239.70000000000002</v>
      </c>
      <c r="W41" s="60">
        <f>+V41*(1+'An Distinta Base'!AE45)</f>
        <v>239.70000000000002</v>
      </c>
      <c r="X41" s="60">
        <f>+W41*(1+'An Distinta Base'!AF45)</f>
        <v>239.70000000000002</v>
      </c>
      <c r="Y41" s="60">
        <f>+X41*(1+'An Distinta Base'!AG45)</f>
        <v>239.70000000000002</v>
      </c>
      <c r="Z41" s="60">
        <f>+Y41*(1+'An Distinta Base'!AH45)</f>
        <v>239.70000000000002</v>
      </c>
      <c r="AA41" s="60">
        <f>+Z41*(1+'An Distinta Base'!AI45)</f>
        <v>239.70000000000002</v>
      </c>
      <c r="AB41" s="60">
        <f>+AA41*(1+'An Distinta Base'!AJ45)</f>
        <v>239.70000000000002</v>
      </c>
      <c r="AC41" s="60">
        <f>+AB41*(1+'An Distinta Base'!AK45)</f>
        <v>239.70000000000002</v>
      </c>
      <c r="AD41" s="60">
        <f>+AC41*(1+'An Distinta Base'!AL45)</f>
        <v>239.70000000000002</v>
      </c>
      <c r="AE41" s="60">
        <f>+AD41*(1+'An Distinta Base'!AM45)</f>
        <v>239.70000000000002</v>
      </c>
      <c r="AF41" s="60">
        <f>+AE41*(1+'An Distinta Base'!AN45)</f>
        <v>239.70000000000002</v>
      </c>
      <c r="AG41" s="60">
        <f>+AF41*(1+'An Distinta Base'!AO45)</f>
        <v>239.70000000000002</v>
      </c>
      <c r="AH41" s="60">
        <f>+AG41*(1+'An Distinta Base'!AP45)</f>
        <v>239.70000000000002</v>
      </c>
      <c r="AI41" s="60">
        <f>+AH41*(1+'An Distinta Base'!AQ45)</f>
        <v>239.70000000000002</v>
      </c>
      <c r="AJ41" s="60">
        <f>+AI41*(1+'An Distinta Base'!AR45)</f>
        <v>239.70000000000002</v>
      </c>
      <c r="AK41" s="60">
        <f>+AJ41*(1+'An Distinta Base'!AS45)</f>
        <v>239.70000000000002</v>
      </c>
      <c r="AL41" s="60">
        <f>+AK41*(1+'An Distinta Base'!AT45)</f>
        <v>239.70000000000002</v>
      </c>
    </row>
    <row r="42" spans="2:38" ht="15.75" thickBot="1" x14ac:dyDescent="0.3">
      <c r="B42" s="47" t="str">
        <f t="shared" si="0"/>
        <v>Prodotto 16</v>
      </c>
      <c r="C42" s="60">
        <f>+'An Distinta Base'!J46</f>
        <v>230</v>
      </c>
      <c r="D42" s="60">
        <f>+C42*(1+'An Distinta Base'!L46)</f>
        <v>230</v>
      </c>
      <c r="E42" s="60">
        <f>+D42*(1+'An Distinta Base'!M46)</f>
        <v>230</v>
      </c>
      <c r="F42" s="60">
        <f>+E42*(1+'An Distinta Base'!N46)</f>
        <v>230</v>
      </c>
      <c r="G42" s="60">
        <f>+F42*(1+'An Distinta Base'!O46)</f>
        <v>230</v>
      </c>
      <c r="H42" s="60">
        <f>+G42*(1+'An Distinta Base'!P46)</f>
        <v>230</v>
      </c>
      <c r="I42" s="60">
        <f>+H42*(1+'An Distinta Base'!Q46)</f>
        <v>230</v>
      </c>
      <c r="J42" s="60">
        <f>+I42*(1+'An Distinta Base'!R46)</f>
        <v>230</v>
      </c>
      <c r="K42" s="60">
        <f>+J42*(1+'An Distinta Base'!S46)</f>
        <v>230</v>
      </c>
      <c r="L42" s="60">
        <f>+K42*(1+'An Distinta Base'!T46)</f>
        <v>230</v>
      </c>
      <c r="M42" s="60">
        <f>+L42*(1+'An Distinta Base'!U46)</f>
        <v>232.3</v>
      </c>
      <c r="N42" s="60">
        <f>+M42*(1+'An Distinta Base'!V46)</f>
        <v>232.3</v>
      </c>
      <c r="O42" s="60">
        <f>+N42*(1+'An Distinta Base'!W46)</f>
        <v>232.3</v>
      </c>
      <c r="P42" s="60">
        <f>+O42*(1+'An Distinta Base'!X46)</f>
        <v>232.3</v>
      </c>
      <c r="Q42" s="60">
        <f>+P42*(1+'An Distinta Base'!Y46)</f>
        <v>232.3</v>
      </c>
      <c r="R42" s="60">
        <f>+Q42*(1+'An Distinta Base'!Z46)</f>
        <v>232.3</v>
      </c>
      <c r="S42" s="60">
        <f>+R42*(1+'An Distinta Base'!AA46)</f>
        <v>232.3</v>
      </c>
      <c r="T42" s="60">
        <f>+S42*(1+'An Distinta Base'!AB46)</f>
        <v>232.3</v>
      </c>
      <c r="U42" s="60">
        <f>+T42*(1+'An Distinta Base'!AC46)</f>
        <v>232.3</v>
      </c>
      <c r="V42" s="60">
        <f>+U42*(1+'An Distinta Base'!AD46)</f>
        <v>232.3</v>
      </c>
      <c r="W42" s="60">
        <f>+V42*(1+'An Distinta Base'!AE46)</f>
        <v>232.3</v>
      </c>
      <c r="X42" s="60">
        <f>+W42*(1+'An Distinta Base'!AF46)</f>
        <v>232.3</v>
      </c>
      <c r="Y42" s="60">
        <f>+X42*(1+'An Distinta Base'!AG46)</f>
        <v>232.3</v>
      </c>
      <c r="Z42" s="60">
        <f>+Y42*(1+'An Distinta Base'!AH46)</f>
        <v>232.3</v>
      </c>
      <c r="AA42" s="60">
        <f>+Z42*(1+'An Distinta Base'!AI46)</f>
        <v>232.3</v>
      </c>
      <c r="AB42" s="60">
        <f>+AA42*(1+'An Distinta Base'!AJ46)</f>
        <v>232.3</v>
      </c>
      <c r="AC42" s="60">
        <f>+AB42*(1+'An Distinta Base'!AK46)</f>
        <v>232.3</v>
      </c>
      <c r="AD42" s="60">
        <f>+AC42*(1+'An Distinta Base'!AL46)</f>
        <v>232.3</v>
      </c>
      <c r="AE42" s="60">
        <f>+AD42*(1+'An Distinta Base'!AM46)</f>
        <v>232.3</v>
      </c>
      <c r="AF42" s="60">
        <f>+AE42*(1+'An Distinta Base'!AN46)</f>
        <v>232.3</v>
      </c>
      <c r="AG42" s="60">
        <f>+AF42*(1+'An Distinta Base'!AO46)</f>
        <v>232.3</v>
      </c>
      <c r="AH42" s="60">
        <f>+AG42*(1+'An Distinta Base'!AP46)</f>
        <v>232.3</v>
      </c>
      <c r="AI42" s="60">
        <f>+AH42*(1+'An Distinta Base'!AQ46)</f>
        <v>232.3</v>
      </c>
      <c r="AJ42" s="60">
        <f>+AI42*(1+'An Distinta Base'!AR46)</f>
        <v>232.3</v>
      </c>
      <c r="AK42" s="60">
        <f>+AJ42*(1+'An Distinta Base'!AS46)</f>
        <v>232.3</v>
      </c>
      <c r="AL42" s="60">
        <f>+AK42*(1+'An Distinta Base'!AT46)</f>
        <v>232.3</v>
      </c>
    </row>
    <row r="43" spans="2:38" ht="15.75" thickBot="1" x14ac:dyDescent="0.3">
      <c r="B43" s="47" t="str">
        <f t="shared" si="0"/>
        <v>Prodotto 17</v>
      </c>
      <c r="C43" s="60">
        <f>+'An Distinta Base'!J47</f>
        <v>230</v>
      </c>
      <c r="D43" s="60">
        <f>+C43*(1+'An Distinta Base'!L47)</f>
        <v>230</v>
      </c>
      <c r="E43" s="60">
        <f>+D43*(1+'An Distinta Base'!M47)</f>
        <v>230</v>
      </c>
      <c r="F43" s="60">
        <f>+E43*(1+'An Distinta Base'!N47)</f>
        <v>230</v>
      </c>
      <c r="G43" s="60">
        <f>+F43*(1+'An Distinta Base'!O47)</f>
        <v>230</v>
      </c>
      <c r="H43" s="60">
        <f>+G43*(1+'An Distinta Base'!P47)</f>
        <v>230</v>
      </c>
      <c r="I43" s="60">
        <f>+H43*(1+'An Distinta Base'!Q47)</f>
        <v>230</v>
      </c>
      <c r="J43" s="60">
        <f>+I43*(1+'An Distinta Base'!R47)</f>
        <v>230</v>
      </c>
      <c r="K43" s="60">
        <f>+J43*(1+'An Distinta Base'!S47)</f>
        <v>230</v>
      </c>
      <c r="L43" s="60">
        <f>+K43*(1+'An Distinta Base'!T47)</f>
        <v>230</v>
      </c>
      <c r="M43" s="60">
        <f>+L43*(1+'An Distinta Base'!U47)</f>
        <v>230</v>
      </c>
      <c r="N43" s="60">
        <f>+M43*(1+'An Distinta Base'!V47)</f>
        <v>234.6</v>
      </c>
      <c r="O43" s="60">
        <f>+N43*(1+'An Distinta Base'!W47)</f>
        <v>234.6</v>
      </c>
      <c r="P43" s="60">
        <f>+O43*(1+'An Distinta Base'!X47)</f>
        <v>234.6</v>
      </c>
      <c r="Q43" s="60">
        <f>+P43*(1+'An Distinta Base'!Y47)</f>
        <v>234.6</v>
      </c>
      <c r="R43" s="60">
        <f>+Q43*(1+'An Distinta Base'!Z47)</f>
        <v>234.6</v>
      </c>
      <c r="S43" s="60">
        <f>+R43*(1+'An Distinta Base'!AA47)</f>
        <v>234.6</v>
      </c>
      <c r="T43" s="60">
        <f>+S43*(1+'An Distinta Base'!AB47)</f>
        <v>234.6</v>
      </c>
      <c r="U43" s="60">
        <f>+T43*(1+'An Distinta Base'!AC47)</f>
        <v>234.6</v>
      </c>
      <c r="V43" s="60">
        <f>+U43*(1+'An Distinta Base'!AD47)</f>
        <v>234.6</v>
      </c>
      <c r="W43" s="60">
        <f>+V43*(1+'An Distinta Base'!AE47)</f>
        <v>234.6</v>
      </c>
      <c r="X43" s="60">
        <f>+W43*(1+'An Distinta Base'!AF47)</f>
        <v>234.6</v>
      </c>
      <c r="Y43" s="60">
        <f>+X43*(1+'An Distinta Base'!AG47)</f>
        <v>234.6</v>
      </c>
      <c r="Z43" s="60">
        <f>+Y43*(1+'An Distinta Base'!AH47)</f>
        <v>234.6</v>
      </c>
      <c r="AA43" s="60">
        <f>+Z43*(1+'An Distinta Base'!AI47)</f>
        <v>234.6</v>
      </c>
      <c r="AB43" s="60">
        <f>+AA43*(1+'An Distinta Base'!AJ47)</f>
        <v>234.6</v>
      </c>
      <c r="AC43" s="60">
        <f>+AB43*(1+'An Distinta Base'!AK47)</f>
        <v>234.6</v>
      </c>
      <c r="AD43" s="60">
        <f>+AC43*(1+'An Distinta Base'!AL47)</f>
        <v>234.6</v>
      </c>
      <c r="AE43" s="60">
        <f>+AD43*(1+'An Distinta Base'!AM47)</f>
        <v>234.6</v>
      </c>
      <c r="AF43" s="60">
        <f>+AE43*(1+'An Distinta Base'!AN47)</f>
        <v>234.6</v>
      </c>
      <c r="AG43" s="60">
        <f>+AF43*(1+'An Distinta Base'!AO47)</f>
        <v>234.6</v>
      </c>
      <c r="AH43" s="60">
        <f>+AG43*(1+'An Distinta Base'!AP47)</f>
        <v>234.6</v>
      </c>
      <c r="AI43" s="60">
        <f>+AH43*(1+'An Distinta Base'!AQ47)</f>
        <v>234.6</v>
      </c>
      <c r="AJ43" s="60">
        <f>+AI43*(1+'An Distinta Base'!AR47)</f>
        <v>234.6</v>
      </c>
      <c r="AK43" s="60">
        <f>+AJ43*(1+'An Distinta Base'!AS47)</f>
        <v>234.6</v>
      </c>
      <c r="AL43" s="60">
        <f>+AK43*(1+'An Distinta Base'!AT47)</f>
        <v>234.6</v>
      </c>
    </row>
    <row r="44" spans="2:38" ht="15.75" thickBot="1" x14ac:dyDescent="0.3">
      <c r="B44" s="47" t="str">
        <f t="shared" si="0"/>
        <v>Prodotto 18</v>
      </c>
      <c r="C44" s="60">
        <f>+'An Distinta Base'!J48</f>
        <v>220</v>
      </c>
      <c r="D44" s="60">
        <f>+C44*(1+'An Distinta Base'!L48)</f>
        <v>220</v>
      </c>
      <c r="E44" s="60">
        <f>+D44*(1+'An Distinta Base'!M48)</f>
        <v>220</v>
      </c>
      <c r="F44" s="60">
        <f>+E44*(1+'An Distinta Base'!N48)</f>
        <v>220</v>
      </c>
      <c r="G44" s="60">
        <f>+F44*(1+'An Distinta Base'!O48)</f>
        <v>220</v>
      </c>
      <c r="H44" s="60">
        <f>+G44*(1+'An Distinta Base'!P48)</f>
        <v>220</v>
      </c>
      <c r="I44" s="60">
        <f>+H44*(1+'An Distinta Base'!Q48)</f>
        <v>220</v>
      </c>
      <c r="J44" s="60">
        <f>+I44*(1+'An Distinta Base'!R48)</f>
        <v>220</v>
      </c>
      <c r="K44" s="60">
        <f>+J44*(1+'An Distinta Base'!S48)</f>
        <v>220</v>
      </c>
      <c r="L44" s="60">
        <f>+K44*(1+'An Distinta Base'!T48)</f>
        <v>220</v>
      </c>
      <c r="M44" s="60">
        <f>+L44*(1+'An Distinta Base'!U48)</f>
        <v>220</v>
      </c>
      <c r="N44" s="60">
        <f>+M44*(1+'An Distinta Base'!V48)</f>
        <v>224.4</v>
      </c>
      <c r="O44" s="60">
        <f>+N44*(1+'An Distinta Base'!W48)</f>
        <v>224.4</v>
      </c>
      <c r="P44" s="60">
        <f>+O44*(1+'An Distinta Base'!X48)</f>
        <v>224.4</v>
      </c>
      <c r="Q44" s="60">
        <f>+P44*(1+'An Distinta Base'!Y48)</f>
        <v>224.4</v>
      </c>
      <c r="R44" s="60">
        <f>+Q44*(1+'An Distinta Base'!Z48)</f>
        <v>224.4</v>
      </c>
      <c r="S44" s="60">
        <f>+R44*(1+'An Distinta Base'!AA48)</f>
        <v>224.4</v>
      </c>
      <c r="T44" s="60">
        <f>+S44*(1+'An Distinta Base'!AB48)</f>
        <v>224.4</v>
      </c>
      <c r="U44" s="60">
        <f>+T44*(1+'An Distinta Base'!AC48)</f>
        <v>224.4</v>
      </c>
      <c r="V44" s="60">
        <f>+U44*(1+'An Distinta Base'!AD48)</f>
        <v>224.4</v>
      </c>
      <c r="W44" s="60">
        <f>+V44*(1+'An Distinta Base'!AE48)</f>
        <v>224.4</v>
      </c>
      <c r="X44" s="60">
        <f>+W44*(1+'An Distinta Base'!AF48)</f>
        <v>224.4</v>
      </c>
      <c r="Y44" s="60">
        <f>+X44*(1+'An Distinta Base'!AG48)</f>
        <v>224.4</v>
      </c>
      <c r="Z44" s="60">
        <f>+Y44*(1+'An Distinta Base'!AH48)</f>
        <v>224.4</v>
      </c>
      <c r="AA44" s="60">
        <f>+Z44*(1+'An Distinta Base'!AI48)</f>
        <v>224.4</v>
      </c>
      <c r="AB44" s="60">
        <f>+AA44*(1+'An Distinta Base'!AJ48)</f>
        <v>224.4</v>
      </c>
      <c r="AC44" s="60">
        <f>+AB44*(1+'An Distinta Base'!AK48)</f>
        <v>224.4</v>
      </c>
      <c r="AD44" s="60">
        <f>+AC44*(1+'An Distinta Base'!AL48)</f>
        <v>224.4</v>
      </c>
      <c r="AE44" s="60">
        <f>+AD44*(1+'An Distinta Base'!AM48)</f>
        <v>224.4</v>
      </c>
      <c r="AF44" s="60">
        <f>+AE44*(1+'An Distinta Base'!AN48)</f>
        <v>224.4</v>
      </c>
      <c r="AG44" s="60">
        <f>+AF44*(1+'An Distinta Base'!AO48)</f>
        <v>224.4</v>
      </c>
      <c r="AH44" s="60">
        <f>+AG44*(1+'An Distinta Base'!AP48)</f>
        <v>224.4</v>
      </c>
      <c r="AI44" s="60">
        <f>+AH44*(1+'An Distinta Base'!AQ48)</f>
        <v>224.4</v>
      </c>
      <c r="AJ44" s="60">
        <f>+AI44*(1+'An Distinta Base'!AR48)</f>
        <v>224.4</v>
      </c>
      <c r="AK44" s="60">
        <f>+AJ44*(1+'An Distinta Base'!AS48)</f>
        <v>224.4</v>
      </c>
      <c r="AL44" s="60">
        <f>+AK44*(1+'An Distinta Base'!AT48)</f>
        <v>224.4</v>
      </c>
    </row>
    <row r="45" spans="2:38" ht="15.75" thickBot="1" x14ac:dyDescent="0.3">
      <c r="B45" s="47" t="str">
        <f t="shared" si="0"/>
        <v>Prodotto 19</v>
      </c>
      <c r="C45" s="60">
        <f>+'An Distinta Base'!J49</f>
        <v>220</v>
      </c>
      <c r="D45" s="60">
        <f>+C45*(1+'An Distinta Base'!L49)</f>
        <v>220</v>
      </c>
      <c r="E45" s="60">
        <f>+D45*(1+'An Distinta Base'!M49)</f>
        <v>220</v>
      </c>
      <c r="F45" s="60">
        <f>+E45*(1+'An Distinta Base'!N49)</f>
        <v>220</v>
      </c>
      <c r="G45" s="60">
        <f>+F45*(1+'An Distinta Base'!O49)</f>
        <v>220</v>
      </c>
      <c r="H45" s="60">
        <f>+G45*(1+'An Distinta Base'!P49)</f>
        <v>220</v>
      </c>
      <c r="I45" s="60">
        <f>+H45*(1+'An Distinta Base'!Q49)</f>
        <v>220</v>
      </c>
      <c r="J45" s="60">
        <f>+I45*(1+'An Distinta Base'!R49)</f>
        <v>220</v>
      </c>
      <c r="K45" s="60">
        <f>+J45*(1+'An Distinta Base'!S49)</f>
        <v>220</v>
      </c>
      <c r="L45" s="60">
        <f>+K45*(1+'An Distinta Base'!T49)</f>
        <v>222.2</v>
      </c>
      <c r="M45" s="60">
        <f>+L45*(1+'An Distinta Base'!U49)</f>
        <v>222.2</v>
      </c>
      <c r="N45" s="60">
        <f>+M45*(1+'An Distinta Base'!V49)</f>
        <v>222.2</v>
      </c>
      <c r="O45" s="60">
        <f>+N45*(1+'An Distinta Base'!W49)</f>
        <v>222.2</v>
      </c>
      <c r="P45" s="60">
        <f>+O45*(1+'An Distinta Base'!X49)</f>
        <v>222.2</v>
      </c>
      <c r="Q45" s="60">
        <f>+P45*(1+'An Distinta Base'!Y49)</f>
        <v>222.2</v>
      </c>
      <c r="R45" s="60">
        <f>+Q45*(1+'An Distinta Base'!Z49)</f>
        <v>222.2</v>
      </c>
      <c r="S45" s="60">
        <f>+R45*(1+'An Distinta Base'!AA49)</f>
        <v>222.2</v>
      </c>
      <c r="T45" s="60">
        <f>+S45*(1+'An Distinta Base'!AB49)</f>
        <v>222.2</v>
      </c>
      <c r="U45" s="60">
        <f>+T45*(1+'An Distinta Base'!AC49)</f>
        <v>222.2</v>
      </c>
      <c r="V45" s="60">
        <f>+U45*(1+'An Distinta Base'!AD49)</f>
        <v>222.2</v>
      </c>
      <c r="W45" s="60">
        <f>+V45*(1+'An Distinta Base'!AE49)</f>
        <v>222.2</v>
      </c>
      <c r="X45" s="60">
        <f>+W45*(1+'An Distinta Base'!AF49)</f>
        <v>222.2</v>
      </c>
      <c r="Y45" s="60">
        <f>+X45*(1+'An Distinta Base'!AG49)</f>
        <v>222.2</v>
      </c>
      <c r="Z45" s="60">
        <f>+Y45*(1+'An Distinta Base'!AH49)</f>
        <v>222.2</v>
      </c>
      <c r="AA45" s="60">
        <f>+Z45*(1+'An Distinta Base'!AI49)</f>
        <v>222.2</v>
      </c>
      <c r="AB45" s="60">
        <f>+AA45*(1+'An Distinta Base'!AJ49)</f>
        <v>222.2</v>
      </c>
      <c r="AC45" s="60">
        <f>+AB45*(1+'An Distinta Base'!AK49)</f>
        <v>222.2</v>
      </c>
      <c r="AD45" s="60">
        <f>+AC45*(1+'An Distinta Base'!AL49)</f>
        <v>222.2</v>
      </c>
      <c r="AE45" s="60">
        <f>+AD45*(1+'An Distinta Base'!AM49)</f>
        <v>222.2</v>
      </c>
      <c r="AF45" s="60">
        <f>+AE45*(1+'An Distinta Base'!AN49)</f>
        <v>222.2</v>
      </c>
      <c r="AG45" s="60">
        <f>+AF45*(1+'An Distinta Base'!AO49)</f>
        <v>222.2</v>
      </c>
      <c r="AH45" s="60">
        <f>+AG45*(1+'An Distinta Base'!AP49)</f>
        <v>222.2</v>
      </c>
      <c r="AI45" s="60">
        <f>+AH45*(1+'An Distinta Base'!AQ49)</f>
        <v>222.2</v>
      </c>
      <c r="AJ45" s="60">
        <f>+AI45*(1+'An Distinta Base'!AR49)</f>
        <v>222.2</v>
      </c>
      <c r="AK45" s="60">
        <f>+AJ45*(1+'An Distinta Base'!AS49)</f>
        <v>222.2</v>
      </c>
      <c r="AL45" s="60">
        <f>+AK45*(1+'An Distinta Base'!AT49)</f>
        <v>222.2</v>
      </c>
    </row>
    <row r="46" spans="2:38" x14ac:dyDescent="0.25">
      <c r="B46" s="47" t="str">
        <f t="shared" si="0"/>
        <v>Prodotto 20</v>
      </c>
      <c r="C46" s="60">
        <f>+'An Distinta Base'!J50</f>
        <v>230</v>
      </c>
      <c r="D46" s="60">
        <f>+C46*(1+'An Distinta Base'!L50)</f>
        <v>230</v>
      </c>
      <c r="E46" s="60">
        <f>+D46*(1+'An Distinta Base'!M50)</f>
        <v>230</v>
      </c>
      <c r="F46" s="60">
        <f>+E46*(1+'An Distinta Base'!N50)</f>
        <v>230</v>
      </c>
      <c r="G46" s="60">
        <f>+F46*(1+'An Distinta Base'!O50)</f>
        <v>230</v>
      </c>
      <c r="H46" s="60">
        <f>+G46*(1+'An Distinta Base'!P50)</f>
        <v>230</v>
      </c>
      <c r="I46" s="60">
        <f>+H46*(1+'An Distinta Base'!Q50)</f>
        <v>230</v>
      </c>
      <c r="J46" s="60">
        <f>+I46*(1+'An Distinta Base'!R50)</f>
        <v>230</v>
      </c>
      <c r="K46" s="60">
        <f>+J46*(1+'An Distinta Base'!S50)</f>
        <v>230</v>
      </c>
      <c r="L46" s="60">
        <f>+K46*(1+'An Distinta Base'!T50)</f>
        <v>230</v>
      </c>
      <c r="M46" s="60">
        <f>+L46*(1+'An Distinta Base'!U50)</f>
        <v>230</v>
      </c>
      <c r="N46" s="60">
        <f>+M46*(1+'An Distinta Base'!V50)</f>
        <v>230</v>
      </c>
      <c r="O46" s="60">
        <f>+N46*(1+'An Distinta Base'!W50)</f>
        <v>236.9</v>
      </c>
      <c r="P46" s="60">
        <f>+O46*(1+'An Distinta Base'!X50)</f>
        <v>236.9</v>
      </c>
      <c r="Q46" s="60">
        <f>+P46*(1+'An Distinta Base'!Y50)</f>
        <v>236.9</v>
      </c>
      <c r="R46" s="60">
        <f>+Q46*(1+'An Distinta Base'!Z50)</f>
        <v>236.9</v>
      </c>
      <c r="S46" s="60">
        <f>+R46*(1+'An Distinta Base'!AA50)</f>
        <v>236.9</v>
      </c>
      <c r="T46" s="60">
        <f>+S46*(1+'An Distinta Base'!AB50)</f>
        <v>236.9</v>
      </c>
      <c r="U46" s="60">
        <f>+T46*(1+'An Distinta Base'!AC50)</f>
        <v>236.9</v>
      </c>
      <c r="V46" s="60">
        <f>+U46*(1+'An Distinta Base'!AD50)</f>
        <v>236.9</v>
      </c>
      <c r="W46" s="60">
        <f>+V46*(1+'An Distinta Base'!AE50)</f>
        <v>236.9</v>
      </c>
      <c r="X46" s="60">
        <f>+W46*(1+'An Distinta Base'!AF50)</f>
        <v>236.9</v>
      </c>
      <c r="Y46" s="60">
        <f>+X46*(1+'An Distinta Base'!AG50)</f>
        <v>236.9</v>
      </c>
      <c r="Z46" s="60">
        <f>+Y46*(1+'An Distinta Base'!AH50)</f>
        <v>236.9</v>
      </c>
      <c r="AA46" s="60">
        <f>+Z46*(1+'An Distinta Base'!AI50)</f>
        <v>236.9</v>
      </c>
      <c r="AB46" s="60">
        <f>+AA46*(1+'An Distinta Base'!AJ50)</f>
        <v>236.9</v>
      </c>
      <c r="AC46" s="60">
        <f>+AB46*(1+'An Distinta Base'!AK50)</f>
        <v>236.9</v>
      </c>
      <c r="AD46" s="60">
        <f>+AC46*(1+'An Distinta Base'!AL50)</f>
        <v>236.9</v>
      </c>
      <c r="AE46" s="60">
        <f>+AD46*(1+'An Distinta Base'!AM50)</f>
        <v>236.9</v>
      </c>
      <c r="AF46" s="60">
        <f>+AE46*(1+'An Distinta Base'!AN50)</f>
        <v>236.9</v>
      </c>
      <c r="AG46" s="60">
        <f>+AF46*(1+'An Distinta Base'!AO50)</f>
        <v>236.9</v>
      </c>
      <c r="AH46" s="60">
        <f>+AG46*(1+'An Distinta Base'!AP50)</f>
        <v>236.9</v>
      </c>
      <c r="AI46" s="60">
        <f>+AH46*(1+'An Distinta Base'!AQ50)</f>
        <v>236.9</v>
      </c>
      <c r="AJ46" s="60">
        <f>+AI46*(1+'An Distinta Base'!AR50)</f>
        <v>236.9</v>
      </c>
      <c r="AK46" s="60">
        <f>+AJ46*(1+'An Distinta Base'!AS50)</f>
        <v>236.9</v>
      </c>
      <c r="AL46" s="60">
        <f>+AK46*(1+'An Distinta Base'!AT50)</f>
        <v>236.9</v>
      </c>
    </row>
    <row r="48" spans="2:38" ht="15.75" thickBot="1" x14ac:dyDescent="0.3">
      <c r="B48" s="47" t="s">
        <v>356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Prodotto 1</v>
      </c>
      <c r="C49" s="59">
        <f>+C3*C27</f>
        <v>72000</v>
      </c>
      <c r="D49" s="59">
        <f t="shared" ref="D49:AL56" si="2">+D3*D27</f>
        <v>74160</v>
      </c>
      <c r="E49" s="59">
        <f t="shared" si="2"/>
        <v>74160</v>
      </c>
      <c r="F49" s="59">
        <f t="shared" si="2"/>
        <v>77040</v>
      </c>
      <c r="G49" s="59">
        <f t="shared" si="2"/>
        <v>77040</v>
      </c>
      <c r="H49" s="59">
        <f t="shared" si="2"/>
        <v>77040</v>
      </c>
      <c r="I49" s="59">
        <f t="shared" si="2"/>
        <v>79351.200000000012</v>
      </c>
      <c r="J49" s="59">
        <f t="shared" si="2"/>
        <v>79351.200000000012</v>
      </c>
      <c r="K49" s="59">
        <f t="shared" si="2"/>
        <v>79351.200000000012</v>
      </c>
      <c r="L49" s="59">
        <f t="shared" si="2"/>
        <v>79351.200000000012</v>
      </c>
      <c r="M49" s="59">
        <f t="shared" si="2"/>
        <v>79351.200000000012</v>
      </c>
      <c r="N49" s="59">
        <f t="shared" si="2"/>
        <v>79351.200000000012</v>
      </c>
      <c r="O49" s="59">
        <f t="shared" si="2"/>
        <v>79351.200000000012</v>
      </c>
      <c r="P49" s="59">
        <f t="shared" si="2"/>
        <v>79351.200000000012</v>
      </c>
      <c r="Q49" s="59">
        <f t="shared" si="2"/>
        <v>79351.200000000012</v>
      </c>
      <c r="R49" s="59">
        <f t="shared" si="2"/>
        <v>79351.200000000012</v>
      </c>
      <c r="S49" s="59">
        <f t="shared" si="2"/>
        <v>79351.200000000012</v>
      </c>
      <c r="T49" s="59">
        <f t="shared" si="2"/>
        <v>79351.200000000012</v>
      </c>
      <c r="U49" s="59">
        <f t="shared" si="2"/>
        <v>79351.200000000012</v>
      </c>
      <c r="V49" s="59">
        <f t="shared" si="2"/>
        <v>79351.200000000012</v>
      </c>
      <c r="W49" s="59">
        <f t="shared" si="2"/>
        <v>79351.200000000012</v>
      </c>
      <c r="X49" s="59">
        <f t="shared" si="2"/>
        <v>79351.200000000012</v>
      </c>
      <c r="Y49" s="59">
        <f t="shared" si="2"/>
        <v>79351.200000000012</v>
      </c>
      <c r="Z49" s="59">
        <f t="shared" si="2"/>
        <v>79351.200000000012</v>
      </c>
      <c r="AA49" s="59">
        <f t="shared" si="2"/>
        <v>79351.200000000012</v>
      </c>
      <c r="AB49" s="59">
        <f t="shared" si="2"/>
        <v>79351.200000000012</v>
      </c>
      <c r="AC49" s="59">
        <f t="shared" si="2"/>
        <v>79351.200000000012</v>
      </c>
      <c r="AD49" s="59">
        <f t="shared" si="2"/>
        <v>79351.200000000012</v>
      </c>
      <c r="AE49" s="59">
        <f t="shared" si="2"/>
        <v>79351.200000000012</v>
      </c>
      <c r="AF49" s="59">
        <f t="shared" si="2"/>
        <v>79351.200000000012</v>
      </c>
      <c r="AG49" s="59">
        <f t="shared" si="2"/>
        <v>79351.200000000012</v>
      </c>
      <c r="AH49" s="59">
        <f t="shared" si="2"/>
        <v>79351.200000000012</v>
      </c>
      <c r="AI49" s="59">
        <f t="shared" si="2"/>
        <v>79351.200000000012</v>
      </c>
      <c r="AJ49" s="59">
        <f t="shared" si="2"/>
        <v>79351.200000000012</v>
      </c>
      <c r="AK49" s="59">
        <f t="shared" si="2"/>
        <v>79351.200000000012</v>
      </c>
      <c r="AL49" s="59">
        <f t="shared" si="2"/>
        <v>79351.200000000012</v>
      </c>
    </row>
    <row r="50" spans="2:38" ht="15.75" thickBot="1" x14ac:dyDescent="0.3">
      <c r="B50" s="47" t="str">
        <f t="shared" ref="B50:B68" si="3">+B28</f>
        <v>Prodotto 2</v>
      </c>
      <c r="C50" s="59">
        <f t="shared" ref="C50:R65" si="4">+C4*C28</f>
        <v>12500</v>
      </c>
      <c r="D50" s="59">
        <f t="shared" si="4"/>
        <v>12750</v>
      </c>
      <c r="E50" s="59">
        <f t="shared" si="4"/>
        <v>12750</v>
      </c>
      <c r="F50" s="59">
        <f t="shared" si="4"/>
        <v>12750</v>
      </c>
      <c r="G50" s="59">
        <f t="shared" si="4"/>
        <v>12750</v>
      </c>
      <c r="H50" s="59">
        <f t="shared" si="4"/>
        <v>13000</v>
      </c>
      <c r="I50" s="59">
        <f t="shared" si="4"/>
        <v>13000</v>
      </c>
      <c r="J50" s="59">
        <f t="shared" si="4"/>
        <v>13000</v>
      </c>
      <c r="K50" s="59">
        <f t="shared" si="4"/>
        <v>13260</v>
      </c>
      <c r="L50" s="59">
        <f t="shared" si="4"/>
        <v>13260</v>
      </c>
      <c r="M50" s="59">
        <f t="shared" si="4"/>
        <v>13260</v>
      </c>
      <c r="N50" s="59">
        <f t="shared" si="4"/>
        <v>13260</v>
      </c>
      <c r="O50" s="59">
        <f t="shared" si="4"/>
        <v>13260</v>
      </c>
      <c r="P50" s="59">
        <f t="shared" si="4"/>
        <v>13260</v>
      </c>
      <c r="Q50" s="59">
        <f t="shared" si="4"/>
        <v>13260</v>
      </c>
      <c r="R50" s="59">
        <f t="shared" si="4"/>
        <v>13260</v>
      </c>
      <c r="S50" s="59">
        <f t="shared" si="2"/>
        <v>13260</v>
      </c>
      <c r="T50" s="59">
        <f t="shared" si="2"/>
        <v>13260</v>
      </c>
      <c r="U50" s="59">
        <f t="shared" si="2"/>
        <v>13260</v>
      </c>
      <c r="V50" s="59">
        <f t="shared" si="2"/>
        <v>13260</v>
      </c>
      <c r="W50" s="59">
        <f t="shared" si="2"/>
        <v>13260</v>
      </c>
      <c r="X50" s="59">
        <f t="shared" si="2"/>
        <v>13260</v>
      </c>
      <c r="Y50" s="59">
        <f t="shared" si="2"/>
        <v>13260</v>
      </c>
      <c r="Z50" s="59">
        <f t="shared" si="2"/>
        <v>13260</v>
      </c>
      <c r="AA50" s="59">
        <f t="shared" si="2"/>
        <v>13260</v>
      </c>
      <c r="AB50" s="59">
        <f t="shared" si="2"/>
        <v>13260</v>
      </c>
      <c r="AC50" s="59">
        <f t="shared" si="2"/>
        <v>13260</v>
      </c>
      <c r="AD50" s="59">
        <f t="shared" si="2"/>
        <v>13260</v>
      </c>
      <c r="AE50" s="59">
        <f t="shared" si="2"/>
        <v>13260</v>
      </c>
      <c r="AF50" s="59">
        <f t="shared" si="2"/>
        <v>13260</v>
      </c>
      <c r="AG50" s="59">
        <f t="shared" si="2"/>
        <v>13260</v>
      </c>
      <c r="AH50" s="59">
        <f t="shared" si="2"/>
        <v>13260</v>
      </c>
      <c r="AI50" s="59">
        <f t="shared" si="2"/>
        <v>13260</v>
      </c>
      <c r="AJ50" s="59">
        <f t="shared" si="2"/>
        <v>13260</v>
      </c>
      <c r="AK50" s="59">
        <f t="shared" si="2"/>
        <v>13260</v>
      </c>
      <c r="AL50" s="59">
        <f t="shared" si="2"/>
        <v>13260</v>
      </c>
    </row>
    <row r="51" spans="2:38" ht="15.75" thickBot="1" x14ac:dyDescent="0.3">
      <c r="B51" s="47" t="str">
        <f t="shared" si="3"/>
        <v>Prodotto 3</v>
      </c>
      <c r="C51" s="59">
        <f t="shared" si="4"/>
        <v>24500</v>
      </c>
      <c r="D51" s="59">
        <f t="shared" si="2"/>
        <v>25235</v>
      </c>
      <c r="E51" s="59">
        <f t="shared" si="2"/>
        <v>25235</v>
      </c>
      <c r="F51" s="59">
        <f t="shared" si="2"/>
        <v>25235</v>
      </c>
      <c r="G51" s="59">
        <f t="shared" si="2"/>
        <v>25235</v>
      </c>
      <c r="H51" s="59">
        <f t="shared" si="2"/>
        <v>25235</v>
      </c>
      <c r="I51" s="59">
        <f t="shared" si="2"/>
        <v>25235</v>
      </c>
      <c r="J51" s="59">
        <f t="shared" si="2"/>
        <v>25487.35</v>
      </c>
      <c r="K51" s="59">
        <f t="shared" si="2"/>
        <v>25487.35</v>
      </c>
      <c r="L51" s="59">
        <f t="shared" si="2"/>
        <v>25487.35</v>
      </c>
      <c r="M51" s="59">
        <f t="shared" si="2"/>
        <v>26251.970499999999</v>
      </c>
      <c r="N51" s="59">
        <f t="shared" si="2"/>
        <v>26251.970499999999</v>
      </c>
      <c r="O51" s="59">
        <f t="shared" si="2"/>
        <v>26251.970499999999</v>
      </c>
      <c r="P51" s="59">
        <f t="shared" si="2"/>
        <v>26251.970499999999</v>
      </c>
      <c r="Q51" s="59">
        <f t="shared" si="2"/>
        <v>26251.970499999999</v>
      </c>
      <c r="R51" s="59">
        <f t="shared" si="2"/>
        <v>26251.970499999999</v>
      </c>
      <c r="S51" s="59">
        <f t="shared" si="2"/>
        <v>26251.970499999999</v>
      </c>
      <c r="T51" s="59">
        <f t="shared" si="2"/>
        <v>26251.970499999999</v>
      </c>
      <c r="U51" s="59">
        <f t="shared" si="2"/>
        <v>26251.970499999999</v>
      </c>
      <c r="V51" s="59">
        <f t="shared" si="2"/>
        <v>26251.970499999999</v>
      </c>
      <c r="W51" s="59">
        <f t="shared" si="2"/>
        <v>26251.970499999999</v>
      </c>
      <c r="X51" s="59">
        <f t="shared" si="2"/>
        <v>26251.970499999999</v>
      </c>
      <c r="Y51" s="59">
        <f t="shared" si="2"/>
        <v>26251.970499999999</v>
      </c>
      <c r="Z51" s="59">
        <f t="shared" si="2"/>
        <v>26251.970499999999</v>
      </c>
      <c r="AA51" s="59">
        <f t="shared" si="2"/>
        <v>26251.970499999999</v>
      </c>
      <c r="AB51" s="59">
        <f t="shared" si="2"/>
        <v>26251.970499999999</v>
      </c>
      <c r="AC51" s="59">
        <f t="shared" si="2"/>
        <v>26251.970499999999</v>
      </c>
      <c r="AD51" s="59">
        <f t="shared" si="2"/>
        <v>26251.970499999999</v>
      </c>
      <c r="AE51" s="59">
        <f t="shared" si="2"/>
        <v>26251.970499999999</v>
      </c>
      <c r="AF51" s="59">
        <f t="shared" si="2"/>
        <v>26251.970499999999</v>
      </c>
      <c r="AG51" s="59">
        <f t="shared" si="2"/>
        <v>26251.970499999999</v>
      </c>
      <c r="AH51" s="59">
        <f t="shared" si="2"/>
        <v>26251.970499999999</v>
      </c>
      <c r="AI51" s="59">
        <f t="shared" si="2"/>
        <v>26251.970499999999</v>
      </c>
      <c r="AJ51" s="59">
        <f t="shared" si="2"/>
        <v>26251.970499999999</v>
      </c>
      <c r="AK51" s="59">
        <f t="shared" si="2"/>
        <v>26251.970499999999</v>
      </c>
      <c r="AL51" s="59">
        <f t="shared" si="2"/>
        <v>26251.970499999999</v>
      </c>
    </row>
    <row r="52" spans="2:38" ht="15.75" thickBot="1" x14ac:dyDescent="0.3">
      <c r="B52" s="47" t="str">
        <f t="shared" si="3"/>
        <v>Prodotto 4</v>
      </c>
      <c r="C52" s="59">
        <f t="shared" si="4"/>
        <v>12750</v>
      </c>
      <c r="D52" s="59">
        <f t="shared" si="2"/>
        <v>12750</v>
      </c>
      <c r="E52" s="59">
        <f t="shared" si="2"/>
        <v>12750</v>
      </c>
      <c r="F52" s="59">
        <f t="shared" si="2"/>
        <v>13005</v>
      </c>
      <c r="G52" s="59">
        <f t="shared" si="2"/>
        <v>13005</v>
      </c>
      <c r="H52" s="59">
        <f t="shared" si="2"/>
        <v>13260</v>
      </c>
      <c r="I52" s="59">
        <f t="shared" si="2"/>
        <v>13260</v>
      </c>
      <c r="J52" s="59">
        <f t="shared" si="2"/>
        <v>13260</v>
      </c>
      <c r="K52" s="59">
        <f t="shared" si="2"/>
        <v>13525.2</v>
      </c>
      <c r="L52" s="59">
        <f t="shared" si="2"/>
        <v>13525.2</v>
      </c>
      <c r="M52" s="59">
        <f t="shared" si="2"/>
        <v>13525.2</v>
      </c>
      <c r="N52" s="59">
        <f t="shared" si="2"/>
        <v>13525.2</v>
      </c>
      <c r="O52" s="59">
        <f t="shared" si="2"/>
        <v>13525.2</v>
      </c>
      <c r="P52" s="59">
        <f t="shared" si="2"/>
        <v>13525.2</v>
      </c>
      <c r="Q52" s="59">
        <f t="shared" si="2"/>
        <v>13525.2</v>
      </c>
      <c r="R52" s="59">
        <f t="shared" si="2"/>
        <v>13525.2</v>
      </c>
      <c r="S52" s="59">
        <f t="shared" si="2"/>
        <v>13525.2</v>
      </c>
      <c r="T52" s="59">
        <f t="shared" si="2"/>
        <v>13525.2</v>
      </c>
      <c r="U52" s="59">
        <f t="shared" si="2"/>
        <v>13525.2</v>
      </c>
      <c r="V52" s="59">
        <f t="shared" si="2"/>
        <v>13525.2</v>
      </c>
      <c r="W52" s="59">
        <f t="shared" si="2"/>
        <v>13525.2</v>
      </c>
      <c r="X52" s="59">
        <f t="shared" si="2"/>
        <v>13525.2</v>
      </c>
      <c r="Y52" s="59">
        <f t="shared" si="2"/>
        <v>13525.2</v>
      </c>
      <c r="Z52" s="59">
        <f t="shared" si="2"/>
        <v>13525.2</v>
      </c>
      <c r="AA52" s="59">
        <f t="shared" si="2"/>
        <v>13525.2</v>
      </c>
      <c r="AB52" s="59">
        <f t="shared" si="2"/>
        <v>13525.2</v>
      </c>
      <c r="AC52" s="59">
        <f t="shared" si="2"/>
        <v>13525.2</v>
      </c>
      <c r="AD52" s="59">
        <f t="shared" si="2"/>
        <v>13525.2</v>
      </c>
      <c r="AE52" s="59">
        <f t="shared" si="2"/>
        <v>13525.2</v>
      </c>
      <c r="AF52" s="59">
        <f t="shared" si="2"/>
        <v>13525.2</v>
      </c>
      <c r="AG52" s="59">
        <f t="shared" si="2"/>
        <v>13525.2</v>
      </c>
      <c r="AH52" s="59">
        <f t="shared" si="2"/>
        <v>13525.2</v>
      </c>
      <c r="AI52" s="59">
        <f t="shared" si="2"/>
        <v>13525.2</v>
      </c>
      <c r="AJ52" s="59">
        <f t="shared" si="2"/>
        <v>13525.2</v>
      </c>
      <c r="AK52" s="59">
        <f t="shared" si="2"/>
        <v>13525.2</v>
      </c>
      <c r="AL52" s="59">
        <f t="shared" si="2"/>
        <v>13525.2</v>
      </c>
    </row>
    <row r="53" spans="2:38" ht="15.75" thickBot="1" x14ac:dyDescent="0.3">
      <c r="B53" s="47" t="str">
        <f t="shared" si="3"/>
        <v>Prodotto 5</v>
      </c>
      <c r="C53" s="59">
        <f t="shared" si="4"/>
        <v>89250</v>
      </c>
      <c r="D53" s="59">
        <f t="shared" si="2"/>
        <v>89250</v>
      </c>
      <c r="E53" s="59">
        <f t="shared" si="2"/>
        <v>89250</v>
      </c>
      <c r="F53" s="59">
        <f t="shared" si="2"/>
        <v>98430</v>
      </c>
      <c r="G53" s="59">
        <f t="shared" si="2"/>
        <v>98430</v>
      </c>
      <c r="H53" s="59">
        <f t="shared" si="2"/>
        <v>102255</v>
      </c>
      <c r="I53" s="59">
        <f t="shared" si="2"/>
        <v>102255</v>
      </c>
      <c r="J53" s="59">
        <f t="shared" si="2"/>
        <v>105322.65000000001</v>
      </c>
      <c r="K53" s="59">
        <f t="shared" si="2"/>
        <v>105322.65000000001</v>
      </c>
      <c r="L53" s="59">
        <f t="shared" si="2"/>
        <v>105322.65000000001</v>
      </c>
      <c r="M53" s="59">
        <f t="shared" si="2"/>
        <v>105322.65000000001</v>
      </c>
      <c r="N53" s="59">
        <f t="shared" si="2"/>
        <v>105322.65000000001</v>
      </c>
      <c r="O53" s="59">
        <f t="shared" si="2"/>
        <v>105322.65000000001</v>
      </c>
      <c r="P53" s="59">
        <f t="shared" si="2"/>
        <v>105322.65000000001</v>
      </c>
      <c r="Q53" s="59">
        <f t="shared" si="2"/>
        <v>105322.65000000001</v>
      </c>
      <c r="R53" s="59">
        <f t="shared" si="2"/>
        <v>105322.65000000001</v>
      </c>
      <c r="S53" s="59">
        <f t="shared" si="2"/>
        <v>105322.65000000001</v>
      </c>
      <c r="T53" s="59">
        <f t="shared" si="2"/>
        <v>105322.65000000001</v>
      </c>
      <c r="U53" s="59">
        <f t="shared" si="2"/>
        <v>105322.65000000001</v>
      </c>
      <c r="V53" s="59">
        <f t="shared" si="2"/>
        <v>105322.65000000001</v>
      </c>
      <c r="W53" s="59">
        <f t="shared" si="2"/>
        <v>105322.65000000001</v>
      </c>
      <c r="X53" s="59">
        <f t="shared" si="2"/>
        <v>105322.65000000001</v>
      </c>
      <c r="Y53" s="59">
        <f t="shared" si="2"/>
        <v>105322.65000000001</v>
      </c>
      <c r="Z53" s="59">
        <f t="shared" si="2"/>
        <v>105322.65000000001</v>
      </c>
      <c r="AA53" s="59">
        <f t="shared" si="2"/>
        <v>105322.65000000001</v>
      </c>
      <c r="AB53" s="59">
        <f t="shared" si="2"/>
        <v>105322.65000000001</v>
      </c>
      <c r="AC53" s="59">
        <f t="shared" si="2"/>
        <v>105322.65000000001</v>
      </c>
      <c r="AD53" s="59">
        <f t="shared" si="2"/>
        <v>105322.65000000001</v>
      </c>
      <c r="AE53" s="59">
        <f t="shared" si="2"/>
        <v>105322.65000000001</v>
      </c>
      <c r="AF53" s="59">
        <f t="shared" si="2"/>
        <v>105322.65000000001</v>
      </c>
      <c r="AG53" s="59">
        <f t="shared" si="2"/>
        <v>105322.65000000001</v>
      </c>
      <c r="AH53" s="59">
        <f t="shared" si="2"/>
        <v>105322.65000000001</v>
      </c>
      <c r="AI53" s="59">
        <f t="shared" si="2"/>
        <v>105322.65000000001</v>
      </c>
      <c r="AJ53" s="59">
        <f t="shared" si="2"/>
        <v>105322.65000000001</v>
      </c>
      <c r="AK53" s="59">
        <f t="shared" si="2"/>
        <v>105322.65000000001</v>
      </c>
      <c r="AL53" s="59">
        <f t="shared" si="2"/>
        <v>105322.65000000001</v>
      </c>
    </row>
    <row r="54" spans="2:38" ht="15.75" thickBot="1" x14ac:dyDescent="0.3">
      <c r="B54" s="47" t="str">
        <f t="shared" si="3"/>
        <v>Prodotto 6</v>
      </c>
      <c r="C54" s="59">
        <f t="shared" si="4"/>
        <v>61250</v>
      </c>
      <c r="D54" s="59">
        <f t="shared" si="2"/>
        <v>61250</v>
      </c>
      <c r="E54" s="59">
        <f t="shared" si="2"/>
        <v>61250</v>
      </c>
      <c r="F54" s="59">
        <f t="shared" si="2"/>
        <v>61250</v>
      </c>
      <c r="G54" s="59">
        <f t="shared" si="2"/>
        <v>61250</v>
      </c>
      <c r="H54" s="59">
        <f t="shared" si="2"/>
        <v>61250</v>
      </c>
      <c r="I54" s="59">
        <f t="shared" si="2"/>
        <v>61250</v>
      </c>
      <c r="J54" s="59">
        <f t="shared" si="2"/>
        <v>62475</v>
      </c>
      <c r="K54" s="59">
        <f t="shared" si="2"/>
        <v>62475</v>
      </c>
      <c r="L54" s="59">
        <f t="shared" si="2"/>
        <v>62475</v>
      </c>
      <c r="M54" s="59">
        <f t="shared" si="2"/>
        <v>63099.75</v>
      </c>
      <c r="N54" s="59">
        <f t="shared" si="2"/>
        <v>63099.75</v>
      </c>
      <c r="O54" s="59">
        <f t="shared" si="2"/>
        <v>63099.75</v>
      </c>
      <c r="P54" s="59">
        <f t="shared" si="2"/>
        <v>63099.75</v>
      </c>
      <c r="Q54" s="59">
        <f t="shared" si="2"/>
        <v>63099.75</v>
      </c>
      <c r="R54" s="59">
        <f t="shared" si="2"/>
        <v>63099.75</v>
      </c>
      <c r="S54" s="59">
        <f t="shared" si="2"/>
        <v>63099.75</v>
      </c>
      <c r="T54" s="59">
        <f t="shared" si="2"/>
        <v>63099.75</v>
      </c>
      <c r="U54" s="59">
        <f t="shared" si="2"/>
        <v>63099.75</v>
      </c>
      <c r="V54" s="59">
        <f t="shared" si="2"/>
        <v>63099.75</v>
      </c>
      <c r="W54" s="59">
        <f t="shared" si="2"/>
        <v>63099.75</v>
      </c>
      <c r="X54" s="59">
        <f t="shared" si="2"/>
        <v>63099.75</v>
      </c>
      <c r="Y54" s="59">
        <f t="shared" si="2"/>
        <v>63099.75</v>
      </c>
      <c r="Z54" s="59">
        <f t="shared" si="2"/>
        <v>63099.75</v>
      </c>
      <c r="AA54" s="59">
        <f t="shared" si="2"/>
        <v>63099.75</v>
      </c>
      <c r="AB54" s="59">
        <f t="shared" si="2"/>
        <v>63099.75</v>
      </c>
      <c r="AC54" s="59">
        <f t="shared" si="2"/>
        <v>63099.75</v>
      </c>
      <c r="AD54" s="59">
        <f t="shared" si="2"/>
        <v>63099.75</v>
      </c>
      <c r="AE54" s="59">
        <f t="shared" si="2"/>
        <v>63099.75</v>
      </c>
      <c r="AF54" s="59">
        <f t="shared" si="2"/>
        <v>63099.75</v>
      </c>
      <c r="AG54" s="59">
        <f t="shared" si="2"/>
        <v>63099.75</v>
      </c>
      <c r="AH54" s="59">
        <f t="shared" si="2"/>
        <v>63099.75</v>
      </c>
      <c r="AI54" s="59">
        <f t="shared" si="2"/>
        <v>63099.75</v>
      </c>
      <c r="AJ54" s="59">
        <f t="shared" si="2"/>
        <v>63099.75</v>
      </c>
      <c r="AK54" s="59">
        <f t="shared" si="2"/>
        <v>63099.75</v>
      </c>
      <c r="AL54" s="59">
        <f t="shared" si="2"/>
        <v>63099.75</v>
      </c>
    </row>
    <row r="55" spans="2:38" ht="15.75" thickBot="1" x14ac:dyDescent="0.3">
      <c r="B55" s="47" t="str">
        <f t="shared" si="3"/>
        <v>Prodotto 7</v>
      </c>
      <c r="C55" s="59">
        <f t="shared" si="4"/>
        <v>0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0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0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0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0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0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Prodotto 8</v>
      </c>
      <c r="C56" s="59">
        <f t="shared" si="4"/>
        <v>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0</v>
      </c>
      <c r="AL56" s="59">
        <f t="shared" si="5"/>
        <v>0</v>
      </c>
    </row>
    <row r="57" spans="2:38" ht="15.75" thickBot="1" x14ac:dyDescent="0.3">
      <c r="B57" s="47" t="str">
        <f t="shared" si="3"/>
        <v>Prodotto 9</v>
      </c>
      <c r="C57" s="59">
        <f t="shared" si="4"/>
        <v>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Prodotto 10</v>
      </c>
      <c r="C58" s="59">
        <f t="shared" si="4"/>
        <v>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0</v>
      </c>
    </row>
    <row r="59" spans="2:38" ht="15.75" thickBot="1" x14ac:dyDescent="0.3">
      <c r="B59" s="47" t="str">
        <f t="shared" si="3"/>
        <v>Prodotto 11</v>
      </c>
      <c r="C59" s="59">
        <f t="shared" si="4"/>
        <v>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0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0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0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Prodotto 12</v>
      </c>
      <c r="C60" s="59">
        <f t="shared" si="4"/>
        <v>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Prodotto 13</v>
      </c>
      <c r="C61" s="59">
        <f t="shared" si="4"/>
        <v>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0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0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0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Prodotto 14</v>
      </c>
      <c r="C62" s="59">
        <f t="shared" si="4"/>
        <v>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Prodotto 15</v>
      </c>
      <c r="C63" s="59">
        <f t="shared" si="4"/>
        <v>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0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0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0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0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0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0</v>
      </c>
    </row>
    <row r="64" spans="2:38" ht="15.75" thickBot="1" x14ac:dyDescent="0.3">
      <c r="B64" s="47" t="str">
        <f t="shared" si="3"/>
        <v>Prodotto 16</v>
      </c>
      <c r="C64" s="59">
        <f t="shared" si="4"/>
        <v>0</v>
      </c>
      <c r="D64" s="59">
        <f t="shared" si="4"/>
        <v>0</v>
      </c>
      <c r="E64" s="59">
        <f t="shared" si="4"/>
        <v>0</v>
      </c>
      <c r="F64" s="59">
        <f t="shared" si="4"/>
        <v>0</v>
      </c>
      <c r="G64" s="59">
        <f t="shared" si="4"/>
        <v>0</v>
      </c>
      <c r="H64" s="59">
        <f t="shared" si="4"/>
        <v>0</v>
      </c>
      <c r="I64" s="59">
        <f t="shared" si="4"/>
        <v>0</v>
      </c>
      <c r="J64" s="59">
        <f t="shared" si="4"/>
        <v>0</v>
      </c>
      <c r="K64" s="59">
        <f t="shared" si="4"/>
        <v>0</v>
      </c>
      <c r="L64" s="59">
        <f t="shared" si="4"/>
        <v>0</v>
      </c>
      <c r="M64" s="59">
        <f t="shared" si="4"/>
        <v>0</v>
      </c>
      <c r="N64" s="59">
        <f t="shared" si="4"/>
        <v>0</v>
      </c>
      <c r="O64" s="59">
        <f t="shared" si="4"/>
        <v>0</v>
      </c>
      <c r="P64" s="59">
        <f t="shared" si="4"/>
        <v>0</v>
      </c>
      <c r="Q64" s="59">
        <f t="shared" si="4"/>
        <v>0</v>
      </c>
      <c r="R64" s="59">
        <f t="shared" si="4"/>
        <v>0</v>
      </c>
      <c r="S64" s="59">
        <f t="shared" ref="D64:AL68" si="6">+S18*S42</f>
        <v>0</v>
      </c>
      <c r="T64" s="59">
        <f t="shared" si="6"/>
        <v>0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0</v>
      </c>
      <c r="Y64" s="59">
        <f t="shared" si="6"/>
        <v>0</v>
      </c>
      <c r="Z64" s="59">
        <f t="shared" si="6"/>
        <v>0</v>
      </c>
      <c r="AA64" s="59">
        <f t="shared" si="6"/>
        <v>0</v>
      </c>
      <c r="AB64" s="59">
        <f t="shared" si="6"/>
        <v>0</v>
      </c>
      <c r="AC64" s="59">
        <f t="shared" si="6"/>
        <v>0</v>
      </c>
      <c r="AD64" s="59">
        <f t="shared" si="6"/>
        <v>0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0</v>
      </c>
      <c r="AI64" s="59">
        <f t="shared" si="6"/>
        <v>0</v>
      </c>
      <c r="AJ64" s="59">
        <f t="shared" si="6"/>
        <v>0</v>
      </c>
      <c r="AK64" s="59">
        <f t="shared" si="6"/>
        <v>0</v>
      </c>
      <c r="AL64" s="59">
        <f t="shared" si="6"/>
        <v>0</v>
      </c>
    </row>
    <row r="65" spans="2:38" ht="15.75" thickBot="1" x14ac:dyDescent="0.3">
      <c r="B65" s="47" t="str">
        <f t="shared" si="3"/>
        <v>Prodotto 17</v>
      </c>
      <c r="C65" s="59">
        <f t="shared" si="4"/>
        <v>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0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0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0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0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Prodotto 18</v>
      </c>
      <c r="C66" s="59">
        <f t="shared" ref="C66:C68" si="7">+C20*C44</f>
        <v>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0</v>
      </c>
    </row>
    <row r="67" spans="2:38" ht="15.75" thickBot="1" x14ac:dyDescent="0.3">
      <c r="B67" s="47" t="str">
        <f t="shared" si="3"/>
        <v>Prodotto 19</v>
      </c>
      <c r="C67" s="59">
        <f t="shared" si="7"/>
        <v>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0</v>
      </c>
    </row>
    <row r="68" spans="2:38" x14ac:dyDescent="0.25">
      <c r="B68" s="47" t="str">
        <f t="shared" si="3"/>
        <v>Prodotto 20</v>
      </c>
      <c r="C68" s="59">
        <f t="shared" si="7"/>
        <v>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0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0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0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0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316</v>
      </c>
      <c r="C70" s="63">
        <f>SUM(C49:C68)</f>
        <v>272250</v>
      </c>
      <c r="D70" s="63">
        <f t="shared" ref="D70:AL70" si="8">SUM(D49:D68)</f>
        <v>275395</v>
      </c>
      <c r="E70" s="63">
        <f t="shared" si="8"/>
        <v>275395</v>
      </c>
      <c r="F70" s="63">
        <f t="shared" si="8"/>
        <v>287710</v>
      </c>
      <c r="G70" s="63">
        <f t="shared" si="8"/>
        <v>287710</v>
      </c>
      <c r="H70" s="63">
        <f t="shared" si="8"/>
        <v>292040</v>
      </c>
      <c r="I70" s="63">
        <f t="shared" si="8"/>
        <v>294351.2</v>
      </c>
      <c r="J70" s="63">
        <f t="shared" si="8"/>
        <v>298896.2</v>
      </c>
      <c r="K70" s="63">
        <f t="shared" si="8"/>
        <v>299421.40000000002</v>
      </c>
      <c r="L70" s="63">
        <f t="shared" si="8"/>
        <v>299421.40000000002</v>
      </c>
      <c r="M70" s="63">
        <f t="shared" si="8"/>
        <v>300810.77050000004</v>
      </c>
      <c r="N70" s="63">
        <f t="shared" si="8"/>
        <v>300810.77050000004</v>
      </c>
      <c r="O70" s="63">
        <f t="shared" si="8"/>
        <v>300810.77050000004</v>
      </c>
      <c r="P70" s="63">
        <f t="shared" si="8"/>
        <v>300810.77050000004</v>
      </c>
      <c r="Q70" s="63">
        <f t="shared" si="8"/>
        <v>300810.77050000004</v>
      </c>
      <c r="R70" s="63">
        <f t="shared" si="8"/>
        <v>300810.77050000004</v>
      </c>
      <c r="S70" s="63">
        <f t="shared" si="8"/>
        <v>300810.77050000004</v>
      </c>
      <c r="T70" s="63">
        <f t="shared" si="8"/>
        <v>300810.77050000004</v>
      </c>
      <c r="U70" s="63">
        <f t="shared" si="8"/>
        <v>300810.77050000004</v>
      </c>
      <c r="V70" s="63">
        <f t="shared" si="8"/>
        <v>300810.77050000004</v>
      </c>
      <c r="W70" s="63">
        <f t="shared" si="8"/>
        <v>300810.77050000004</v>
      </c>
      <c r="X70" s="63">
        <f t="shared" si="8"/>
        <v>300810.77050000004</v>
      </c>
      <c r="Y70" s="63">
        <f t="shared" si="8"/>
        <v>300810.77050000004</v>
      </c>
      <c r="Z70" s="63">
        <f t="shared" si="8"/>
        <v>300810.77050000004</v>
      </c>
      <c r="AA70" s="63">
        <f t="shared" si="8"/>
        <v>300810.77050000004</v>
      </c>
      <c r="AB70" s="63">
        <f t="shared" si="8"/>
        <v>300810.77050000004</v>
      </c>
      <c r="AC70" s="63">
        <f t="shared" si="8"/>
        <v>300810.77050000004</v>
      </c>
      <c r="AD70" s="63">
        <f t="shared" si="8"/>
        <v>300810.77050000004</v>
      </c>
      <c r="AE70" s="63">
        <f t="shared" si="8"/>
        <v>300810.77050000004</v>
      </c>
      <c r="AF70" s="63">
        <f t="shared" si="8"/>
        <v>300810.77050000004</v>
      </c>
      <c r="AG70" s="63">
        <f t="shared" si="8"/>
        <v>300810.77050000004</v>
      </c>
      <c r="AH70" s="63">
        <f t="shared" si="8"/>
        <v>300810.77050000004</v>
      </c>
      <c r="AI70" s="63">
        <f t="shared" si="8"/>
        <v>300810.77050000004</v>
      </c>
      <c r="AJ70" s="63">
        <f t="shared" si="8"/>
        <v>300810.77050000004</v>
      </c>
      <c r="AK70" s="63">
        <f t="shared" si="8"/>
        <v>300810.77050000004</v>
      </c>
      <c r="AL70" s="63">
        <f t="shared" si="8"/>
        <v>300810.77050000004</v>
      </c>
    </row>
    <row r="73" spans="2:38" ht="15.75" thickBot="1" x14ac:dyDescent="0.3">
      <c r="B73" s="47" t="s">
        <v>329</v>
      </c>
      <c r="C73" s="47" t="str">
        <f>+C48</f>
        <v>A1 M1</v>
      </c>
      <c r="D73" s="47" t="str">
        <f t="shared" ref="D73:AL73" si="9">+D48</f>
        <v>A1 M2</v>
      </c>
      <c r="E73" s="47" t="str">
        <f t="shared" si="9"/>
        <v>A1 M3</v>
      </c>
      <c r="F73" s="47" t="str">
        <f t="shared" si="9"/>
        <v>A1 M4</v>
      </c>
      <c r="G73" s="47" t="str">
        <f t="shared" si="9"/>
        <v>A1 M5</v>
      </c>
      <c r="H73" s="47" t="str">
        <f t="shared" si="9"/>
        <v>A1 M6</v>
      </c>
      <c r="I73" s="47" t="str">
        <f t="shared" si="9"/>
        <v>A1 M7</v>
      </c>
      <c r="J73" s="47" t="str">
        <f t="shared" si="9"/>
        <v>A1 M8</v>
      </c>
      <c r="K73" s="47" t="str">
        <f t="shared" si="9"/>
        <v>A1 M9</v>
      </c>
      <c r="L73" s="47" t="str">
        <f t="shared" si="9"/>
        <v>A1 M10</v>
      </c>
      <c r="M73" s="47" t="str">
        <f t="shared" si="9"/>
        <v>A1 M11</v>
      </c>
      <c r="N73" s="47" t="str">
        <f t="shared" si="9"/>
        <v>A1 M12</v>
      </c>
      <c r="O73" s="47" t="str">
        <f t="shared" si="9"/>
        <v>A2 M1</v>
      </c>
      <c r="P73" s="47" t="str">
        <f t="shared" si="9"/>
        <v>A2 M2</v>
      </c>
      <c r="Q73" s="47" t="str">
        <f t="shared" si="9"/>
        <v>A2 M3</v>
      </c>
      <c r="R73" s="47" t="str">
        <f t="shared" si="9"/>
        <v>A2 M4</v>
      </c>
      <c r="S73" s="47" t="str">
        <f t="shared" si="9"/>
        <v>A2 M5</v>
      </c>
      <c r="T73" s="47" t="str">
        <f t="shared" si="9"/>
        <v>A2 M6</v>
      </c>
      <c r="U73" s="47" t="str">
        <f t="shared" si="9"/>
        <v>A2 M7</v>
      </c>
      <c r="V73" s="47" t="str">
        <f t="shared" si="9"/>
        <v>A2 M8</v>
      </c>
      <c r="W73" s="47" t="str">
        <f t="shared" si="9"/>
        <v>A2 M9</v>
      </c>
      <c r="X73" s="47" t="str">
        <f t="shared" si="9"/>
        <v>A2 M10</v>
      </c>
      <c r="Y73" s="47" t="str">
        <f t="shared" si="9"/>
        <v>A2 M11</v>
      </c>
      <c r="Z73" s="47" t="str">
        <f t="shared" si="9"/>
        <v>A2 M12</v>
      </c>
      <c r="AA73" s="47" t="str">
        <f t="shared" si="9"/>
        <v>A3 M1</v>
      </c>
      <c r="AB73" s="47" t="str">
        <f t="shared" si="9"/>
        <v>A3 M2</v>
      </c>
      <c r="AC73" s="47" t="str">
        <f t="shared" si="9"/>
        <v>A3 M3</v>
      </c>
      <c r="AD73" s="47" t="str">
        <f t="shared" si="9"/>
        <v>A3 M4</v>
      </c>
      <c r="AE73" s="47" t="str">
        <f t="shared" si="9"/>
        <v>A3 M5</v>
      </c>
      <c r="AF73" s="47" t="str">
        <f t="shared" si="9"/>
        <v>A3 M6</v>
      </c>
      <c r="AG73" s="47" t="str">
        <f t="shared" si="9"/>
        <v>A3 M7</v>
      </c>
      <c r="AH73" s="47" t="str">
        <f t="shared" si="9"/>
        <v>A3 M8</v>
      </c>
      <c r="AI73" s="47" t="str">
        <f t="shared" si="9"/>
        <v>A3 M9</v>
      </c>
      <c r="AJ73" s="47" t="str">
        <f t="shared" si="9"/>
        <v>A3 M10</v>
      </c>
      <c r="AK73" s="47" t="str">
        <f t="shared" si="9"/>
        <v>A3 M11</v>
      </c>
      <c r="AL73" s="47" t="str">
        <f t="shared" si="9"/>
        <v>A3 M12</v>
      </c>
    </row>
    <row r="74" spans="2:38" ht="15.75" thickBot="1" x14ac:dyDescent="0.3">
      <c r="B74" s="47" t="str">
        <f>+B49</f>
        <v>Prodotto 1</v>
      </c>
      <c r="C74" s="59">
        <f>+C49*'An Distinta Base'!$F31</f>
        <v>15120</v>
      </c>
      <c r="D74" s="59">
        <f>+D49*'An Distinta Base'!$F31</f>
        <v>15573.599999999999</v>
      </c>
      <c r="E74" s="59">
        <f>+E49*'An Distinta Base'!$F31</f>
        <v>15573.599999999999</v>
      </c>
      <c r="F74" s="59">
        <f>+F49*'An Distinta Base'!$F31</f>
        <v>16178.4</v>
      </c>
      <c r="G74" s="59">
        <f>+G49*'An Distinta Base'!$F31</f>
        <v>16178.4</v>
      </c>
      <c r="H74" s="59">
        <f>+H49*'An Distinta Base'!$F31</f>
        <v>16178.4</v>
      </c>
      <c r="I74" s="59">
        <f>+I49*'An Distinta Base'!$F31</f>
        <v>16663.752</v>
      </c>
      <c r="J74" s="59">
        <f>+J49*'An Distinta Base'!$F31</f>
        <v>16663.752</v>
      </c>
      <c r="K74" s="59">
        <f>+K49*'An Distinta Base'!$F31</f>
        <v>16663.752</v>
      </c>
      <c r="L74" s="59">
        <f>+L49*'An Distinta Base'!$F31</f>
        <v>16663.752</v>
      </c>
      <c r="M74" s="59">
        <f>+M49*'An Distinta Base'!$F31</f>
        <v>16663.752</v>
      </c>
      <c r="N74" s="59">
        <f>+N49*'An Distinta Base'!$F31</f>
        <v>16663.752</v>
      </c>
      <c r="O74" s="59">
        <f>+O49*'An Distinta Base'!$F31</f>
        <v>16663.752</v>
      </c>
      <c r="P74" s="59">
        <f>+P49*'An Distinta Base'!$F31</f>
        <v>16663.752</v>
      </c>
      <c r="Q74" s="59">
        <f>+Q49*'An Distinta Base'!$F31</f>
        <v>16663.752</v>
      </c>
      <c r="R74" s="59">
        <f>+R49*'An Distinta Base'!$F31</f>
        <v>16663.752</v>
      </c>
      <c r="S74" s="59">
        <f>+S49*'An Distinta Base'!$F31</f>
        <v>16663.752</v>
      </c>
      <c r="T74" s="59">
        <f>+T49*'An Distinta Base'!$F31</f>
        <v>16663.752</v>
      </c>
      <c r="U74" s="59">
        <f>+U49*'An Distinta Base'!$F31</f>
        <v>16663.752</v>
      </c>
      <c r="V74" s="59">
        <f>+V49*'An Distinta Base'!$F31</f>
        <v>16663.752</v>
      </c>
      <c r="W74" s="59">
        <f>+W49*'An Distinta Base'!$F31</f>
        <v>16663.752</v>
      </c>
      <c r="X74" s="59">
        <f>+X49*'An Distinta Base'!$F31</f>
        <v>16663.752</v>
      </c>
      <c r="Y74" s="59">
        <f>+Y49*'An Distinta Base'!$F31</f>
        <v>16663.752</v>
      </c>
      <c r="Z74" s="59">
        <f>+Z49*'An Distinta Base'!$F31</f>
        <v>16663.752</v>
      </c>
      <c r="AA74" s="59">
        <f>+AA49*'An Distinta Base'!$F31</f>
        <v>16663.752</v>
      </c>
      <c r="AB74" s="59">
        <f>+AB49*'An Distinta Base'!$F31</f>
        <v>16663.752</v>
      </c>
      <c r="AC74" s="59">
        <f>+AC49*'An Distinta Base'!$F31</f>
        <v>16663.752</v>
      </c>
      <c r="AD74" s="59">
        <f>+AD49*'An Distinta Base'!$F31</f>
        <v>16663.752</v>
      </c>
      <c r="AE74" s="59">
        <f>+AE49*'An Distinta Base'!$F31</f>
        <v>16663.752</v>
      </c>
      <c r="AF74" s="59">
        <f>+AF49*'An Distinta Base'!$F31</f>
        <v>16663.752</v>
      </c>
      <c r="AG74" s="59">
        <f>+AG49*'An Distinta Base'!$F31</f>
        <v>16663.752</v>
      </c>
      <c r="AH74" s="59">
        <f>+AH49*'An Distinta Base'!$F31</f>
        <v>16663.752</v>
      </c>
      <c r="AI74" s="59">
        <f>+AI49*'An Distinta Base'!$F31</f>
        <v>16663.752</v>
      </c>
      <c r="AJ74" s="59">
        <f>+AJ49*'An Distinta Base'!$F31</f>
        <v>16663.752</v>
      </c>
      <c r="AK74" s="59">
        <f>+AK49*'An Distinta Base'!$F31</f>
        <v>16663.752</v>
      </c>
      <c r="AL74" s="59">
        <f>+AL49*'An Distinta Base'!$F31</f>
        <v>16663.752</v>
      </c>
    </row>
    <row r="75" spans="2:38" ht="15.75" thickBot="1" x14ac:dyDescent="0.3">
      <c r="B75" s="47" t="str">
        <f t="shared" ref="B75:B93" si="10">+B50</f>
        <v>Prodotto 2</v>
      </c>
      <c r="C75" s="59">
        <f>+C50*'An Distinta Base'!$F32</f>
        <v>2625</v>
      </c>
      <c r="D75" s="59">
        <f>+D50*'An Distinta Base'!$F32</f>
        <v>2677.5</v>
      </c>
      <c r="E75" s="59">
        <f>+E50*'An Distinta Base'!$F32</f>
        <v>2677.5</v>
      </c>
      <c r="F75" s="59">
        <f>+F50*'An Distinta Base'!$F32</f>
        <v>2677.5</v>
      </c>
      <c r="G75" s="59">
        <f>+G50*'An Distinta Base'!$F32</f>
        <v>2677.5</v>
      </c>
      <c r="H75" s="59">
        <f>+H50*'An Distinta Base'!$F32</f>
        <v>2730</v>
      </c>
      <c r="I75" s="59">
        <f>+I50*'An Distinta Base'!$F32</f>
        <v>2730</v>
      </c>
      <c r="J75" s="59">
        <f>+J50*'An Distinta Base'!$F32</f>
        <v>2730</v>
      </c>
      <c r="K75" s="59">
        <f>+K50*'An Distinta Base'!$F32</f>
        <v>2784.6</v>
      </c>
      <c r="L75" s="59">
        <f>+L50*'An Distinta Base'!$F32</f>
        <v>2784.6</v>
      </c>
      <c r="M75" s="59">
        <f>+M50*'An Distinta Base'!$F32</f>
        <v>2784.6</v>
      </c>
      <c r="N75" s="59">
        <f>+N50*'An Distinta Base'!$F32</f>
        <v>2784.6</v>
      </c>
      <c r="O75" s="59">
        <f>+O50*'An Distinta Base'!$F32</f>
        <v>2784.6</v>
      </c>
      <c r="P75" s="59">
        <f>+P50*'An Distinta Base'!$F32</f>
        <v>2784.6</v>
      </c>
      <c r="Q75" s="59">
        <f>+Q50*'An Distinta Base'!$F32</f>
        <v>2784.6</v>
      </c>
      <c r="R75" s="59">
        <f>+R50*'An Distinta Base'!$F32</f>
        <v>2784.6</v>
      </c>
      <c r="S75" s="59">
        <f>+S50*'An Distinta Base'!$F32</f>
        <v>2784.6</v>
      </c>
      <c r="T75" s="59">
        <f>+T50*'An Distinta Base'!$F32</f>
        <v>2784.6</v>
      </c>
      <c r="U75" s="59">
        <f>+U50*'An Distinta Base'!$F32</f>
        <v>2784.6</v>
      </c>
      <c r="V75" s="59">
        <f>+V50*'An Distinta Base'!$F32</f>
        <v>2784.6</v>
      </c>
      <c r="W75" s="59">
        <f>+W50*'An Distinta Base'!$F32</f>
        <v>2784.6</v>
      </c>
      <c r="X75" s="59">
        <f>+X50*'An Distinta Base'!$F32</f>
        <v>2784.6</v>
      </c>
      <c r="Y75" s="59">
        <f>+Y50*'An Distinta Base'!$F32</f>
        <v>2784.6</v>
      </c>
      <c r="Z75" s="59">
        <f>+Z50*'An Distinta Base'!$F32</f>
        <v>2784.6</v>
      </c>
      <c r="AA75" s="59">
        <f>+AA50*'An Distinta Base'!$F32</f>
        <v>2784.6</v>
      </c>
      <c r="AB75" s="59">
        <f>+AB50*'An Distinta Base'!$F32</f>
        <v>2784.6</v>
      </c>
      <c r="AC75" s="59">
        <f>+AC50*'An Distinta Base'!$F32</f>
        <v>2784.6</v>
      </c>
      <c r="AD75" s="59">
        <f>+AD50*'An Distinta Base'!$F32</f>
        <v>2784.6</v>
      </c>
      <c r="AE75" s="59">
        <f>+AE50*'An Distinta Base'!$F32</f>
        <v>2784.6</v>
      </c>
      <c r="AF75" s="59">
        <f>+AF50*'An Distinta Base'!$F32</f>
        <v>2784.6</v>
      </c>
      <c r="AG75" s="59">
        <f>+AG50*'An Distinta Base'!$F32</f>
        <v>2784.6</v>
      </c>
      <c r="AH75" s="59">
        <f>+AH50*'An Distinta Base'!$F32</f>
        <v>2784.6</v>
      </c>
      <c r="AI75" s="59">
        <f>+AI50*'An Distinta Base'!$F32</f>
        <v>2784.6</v>
      </c>
      <c r="AJ75" s="59">
        <f>+AJ50*'An Distinta Base'!$F32</f>
        <v>2784.6</v>
      </c>
      <c r="AK75" s="59">
        <f>+AK50*'An Distinta Base'!$F32</f>
        <v>2784.6</v>
      </c>
      <c r="AL75" s="59">
        <f>+AL50*'An Distinta Base'!$F32</f>
        <v>2784.6</v>
      </c>
    </row>
    <row r="76" spans="2:38" ht="15.75" thickBot="1" x14ac:dyDescent="0.3">
      <c r="B76" s="47" t="str">
        <f t="shared" si="10"/>
        <v>Prodotto 3</v>
      </c>
      <c r="C76" s="59">
        <f>+C51*'An Distinta Base'!$F33</f>
        <v>5145</v>
      </c>
      <c r="D76" s="59">
        <f>+D51*'An Distinta Base'!$F33</f>
        <v>5299.3499999999995</v>
      </c>
      <c r="E76" s="59">
        <f>+E51*'An Distinta Base'!$F33</f>
        <v>5299.3499999999995</v>
      </c>
      <c r="F76" s="59">
        <f>+F51*'An Distinta Base'!$F33</f>
        <v>5299.3499999999995</v>
      </c>
      <c r="G76" s="59">
        <f>+G51*'An Distinta Base'!$F33</f>
        <v>5299.3499999999995</v>
      </c>
      <c r="H76" s="59">
        <f>+H51*'An Distinta Base'!$F33</f>
        <v>5299.3499999999995</v>
      </c>
      <c r="I76" s="59">
        <f>+I51*'An Distinta Base'!$F33</f>
        <v>5299.3499999999995</v>
      </c>
      <c r="J76" s="59">
        <f>+J51*'An Distinta Base'!$F33</f>
        <v>5352.3434999999999</v>
      </c>
      <c r="K76" s="59">
        <f>+K51*'An Distinta Base'!$F33</f>
        <v>5352.3434999999999</v>
      </c>
      <c r="L76" s="59">
        <f>+L51*'An Distinta Base'!$F33</f>
        <v>5352.3434999999999</v>
      </c>
      <c r="M76" s="59">
        <f>+M51*'An Distinta Base'!$F33</f>
        <v>5512.9138049999992</v>
      </c>
      <c r="N76" s="59">
        <f>+N51*'An Distinta Base'!$F33</f>
        <v>5512.9138049999992</v>
      </c>
      <c r="O76" s="59">
        <f>+O51*'An Distinta Base'!$F33</f>
        <v>5512.9138049999992</v>
      </c>
      <c r="P76" s="59">
        <f>+P51*'An Distinta Base'!$F33</f>
        <v>5512.9138049999992</v>
      </c>
      <c r="Q76" s="59">
        <f>+Q51*'An Distinta Base'!$F33</f>
        <v>5512.9138049999992</v>
      </c>
      <c r="R76" s="59">
        <f>+R51*'An Distinta Base'!$F33</f>
        <v>5512.9138049999992</v>
      </c>
      <c r="S76" s="59">
        <f>+S51*'An Distinta Base'!$F33</f>
        <v>5512.9138049999992</v>
      </c>
      <c r="T76" s="59">
        <f>+T51*'An Distinta Base'!$F33</f>
        <v>5512.9138049999992</v>
      </c>
      <c r="U76" s="59">
        <f>+U51*'An Distinta Base'!$F33</f>
        <v>5512.9138049999992</v>
      </c>
      <c r="V76" s="59">
        <f>+V51*'An Distinta Base'!$F33</f>
        <v>5512.9138049999992</v>
      </c>
      <c r="W76" s="59">
        <f>+W51*'An Distinta Base'!$F33</f>
        <v>5512.9138049999992</v>
      </c>
      <c r="X76" s="59">
        <f>+X51*'An Distinta Base'!$F33</f>
        <v>5512.9138049999992</v>
      </c>
      <c r="Y76" s="59">
        <f>+Y51*'An Distinta Base'!$F33</f>
        <v>5512.9138049999992</v>
      </c>
      <c r="Z76" s="59">
        <f>+Z51*'An Distinta Base'!$F33</f>
        <v>5512.9138049999992</v>
      </c>
      <c r="AA76" s="59">
        <f>+AA51*'An Distinta Base'!$F33</f>
        <v>5512.9138049999992</v>
      </c>
      <c r="AB76" s="59">
        <f>+AB51*'An Distinta Base'!$F33</f>
        <v>5512.9138049999992</v>
      </c>
      <c r="AC76" s="59">
        <f>+AC51*'An Distinta Base'!$F33</f>
        <v>5512.9138049999992</v>
      </c>
      <c r="AD76" s="59">
        <f>+AD51*'An Distinta Base'!$F33</f>
        <v>5512.9138049999992</v>
      </c>
      <c r="AE76" s="59">
        <f>+AE51*'An Distinta Base'!$F33</f>
        <v>5512.9138049999992</v>
      </c>
      <c r="AF76" s="59">
        <f>+AF51*'An Distinta Base'!$F33</f>
        <v>5512.9138049999992</v>
      </c>
      <c r="AG76" s="59">
        <f>+AG51*'An Distinta Base'!$F33</f>
        <v>5512.9138049999992</v>
      </c>
      <c r="AH76" s="59">
        <f>+AH51*'An Distinta Base'!$F33</f>
        <v>5512.9138049999992</v>
      </c>
      <c r="AI76" s="59">
        <f>+AI51*'An Distinta Base'!$F33</f>
        <v>5512.9138049999992</v>
      </c>
      <c r="AJ76" s="59">
        <f>+AJ51*'An Distinta Base'!$F33</f>
        <v>5512.9138049999992</v>
      </c>
      <c r="AK76" s="59">
        <f>+AK51*'An Distinta Base'!$F33</f>
        <v>5512.9138049999992</v>
      </c>
      <c r="AL76" s="59">
        <f>+AL51*'An Distinta Base'!$F33</f>
        <v>5512.9138049999992</v>
      </c>
    </row>
    <row r="77" spans="2:38" ht="15.75" thickBot="1" x14ac:dyDescent="0.3">
      <c r="B77" s="47" t="str">
        <f t="shared" si="10"/>
        <v>Prodotto 4</v>
      </c>
      <c r="C77" s="59">
        <f>+C52*'An Distinta Base'!$F34</f>
        <v>2677.5</v>
      </c>
      <c r="D77" s="59">
        <f>+D52*'An Distinta Base'!$F34</f>
        <v>2677.5</v>
      </c>
      <c r="E77" s="59">
        <f>+E52*'An Distinta Base'!$F34</f>
        <v>2677.5</v>
      </c>
      <c r="F77" s="59">
        <f>+F52*'An Distinta Base'!$F34</f>
        <v>2731.0499999999997</v>
      </c>
      <c r="G77" s="59">
        <f>+G52*'An Distinta Base'!$F34</f>
        <v>2731.0499999999997</v>
      </c>
      <c r="H77" s="59">
        <f>+H52*'An Distinta Base'!$F34</f>
        <v>2784.6</v>
      </c>
      <c r="I77" s="59">
        <f>+I52*'An Distinta Base'!$F34</f>
        <v>2784.6</v>
      </c>
      <c r="J77" s="59">
        <f>+J52*'An Distinta Base'!$F34</f>
        <v>2784.6</v>
      </c>
      <c r="K77" s="59">
        <f>+K52*'An Distinta Base'!$F34</f>
        <v>2840.2919999999999</v>
      </c>
      <c r="L77" s="59">
        <f>+L52*'An Distinta Base'!$F34</f>
        <v>2840.2919999999999</v>
      </c>
      <c r="M77" s="59">
        <f>+M52*'An Distinta Base'!$F34</f>
        <v>2840.2919999999999</v>
      </c>
      <c r="N77" s="59">
        <f>+N52*'An Distinta Base'!$F34</f>
        <v>2840.2919999999999</v>
      </c>
      <c r="O77" s="59">
        <f>+O52*'An Distinta Base'!$F34</f>
        <v>2840.2919999999999</v>
      </c>
      <c r="P77" s="59">
        <f>+P52*'An Distinta Base'!$F34</f>
        <v>2840.2919999999999</v>
      </c>
      <c r="Q77" s="59">
        <f>+Q52*'An Distinta Base'!$F34</f>
        <v>2840.2919999999999</v>
      </c>
      <c r="R77" s="59">
        <f>+R52*'An Distinta Base'!$F34</f>
        <v>2840.2919999999999</v>
      </c>
      <c r="S77" s="59">
        <f>+S52*'An Distinta Base'!$F34</f>
        <v>2840.2919999999999</v>
      </c>
      <c r="T77" s="59">
        <f>+T52*'An Distinta Base'!$F34</f>
        <v>2840.2919999999999</v>
      </c>
      <c r="U77" s="59">
        <f>+U52*'An Distinta Base'!$F34</f>
        <v>2840.2919999999999</v>
      </c>
      <c r="V77" s="59">
        <f>+V52*'An Distinta Base'!$F34</f>
        <v>2840.2919999999999</v>
      </c>
      <c r="W77" s="59">
        <f>+W52*'An Distinta Base'!$F34</f>
        <v>2840.2919999999999</v>
      </c>
      <c r="X77" s="59">
        <f>+X52*'An Distinta Base'!$F34</f>
        <v>2840.2919999999999</v>
      </c>
      <c r="Y77" s="59">
        <f>+Y52*'An Distinta Base'!$F34</f>
        <v>2840.2919999999999</v>
      </c>
      <c r="Z77" s="59">
        <f>+Z52*'An Distinta Base'!$F34</f>
        <v>2840.2919999999999</v>
      </c>
      <c r="AA77" s="59">
        <f>+AA52*'An Distinta Base'!$F34</f>
        <v>2840.2919999999999</v>
      </c>
      <c r="AB77" s="59">
        <f>+AB52*'An Distinta Base'!$F34</f>
        <v>2840.2919999999999</v>
      </c>
      <c r="AC77" s="59">
        <f>+AC52*'An Distinta Base'!$F34</f>
        <v>2840.2919999999999</v>
      </c>
      <c r="AD77" s="59">
        <f>+AD52*'An Distinta Base'!$F34</f>
        <v>2840.2919999999999</v>
      </c>
      <c r="AE77" s="59">
        <f>+AE52*'An Distinta Base'!$F34</f>
        <v>2840.2919999999999</v>
      </c>
      <c r="AF77" s="59">
        <f>+AF52*'An Distinta Base'!$F34</f>
        <v>2840.2919999999999</v>
      </c>
      <c r="AG77" s="59">
        <f>+AG52*'An Distinta Base'!$F34</f>
        <v>2840.2919999999999</v>
      </c>
      <c r="AH77" s="59">
        <f>+AH52*'An Distinta Base'!$F34</f>
        <v>2840.2919999999999</v>
      </c>
      <c r="AI77" s="59">
        <f>+AI52*'An Distinta Base'!$F34</f>
        <v>2840.2919999999999</v>
      </c>
      <c r="AJ77" s="59">
        <f>+AJ52*'An Distinta Base'!$F34</f>
        <v>2840.2919999999999</v>
      </c>
      <c r="AK77" s="59">
        <f>+AK52*'An Distinta Base'!$F34</f>
        <v>2840.2919999999999</v>
      </c>
      <c r="AL77" s="59">
        <f>+AL52*'An Distinta Base'!$F34</f>
        <v>2840.2919999999999</v>
      </c>
    </row>
    <row r="78" spans="2:38" ht="15.75" thickBot="1" x14ac:dyDescent="0.3">
      <c r="B78" s="47" t="str">
        <f t="shared" si="10"/>
        <v>Prodotto 5</v>
      </c>
      <c r="C78" s="59">
        <f>+C53*'An Distinta Base'!$F35</f>
        <v>18742.5</v>
      </c>
      <c r="D78" s="59">
        <f>+D53*'An Distinta Base'!$F35</f>
        <v>18742.5</v>
      </c>
      <c r="E78" s="59">
        <f>+E53*'An Distinta Base'!$F35</f>
        <v>18742.5</v>
      </c>
      <c r="F78" s="59">
        <f>+F53*'An Distinta Base'!$F35</f>
        <v>20670.3</v>
      </c>
      <c r="G78" s="59">
        <f>+G53*'An Distinta Base'!$F35</f>
        <v>20670.3</v>
      </c>
      <c r="H78" s="59">
        <f>+H53*'An Distinta Base'!$F35</f>
        <v>21473.55</v>
      </c>
      <c r="I78" s="59">
        <f>+I53*'An Distinta Base'!$F35</f>
        <v>21473.55</v>
      </c>
      <c r="J78" s="59">
        <f>+J53*'An Distinta Base'!$F35</f>
        <v>22117.7565</v>
      </c>
      <c r="K78" s="59">
        <f>+K53*'An Distinta Base'!$F35</f>
        <v>22117.7565</v>
      </c>
      <c r="L78" s="59">
        <f>+L53*'An Distinta Base'!$F35</f>
        <v>22117.7565</v>
      </c>
      <c r="M78" s="59">
        <f>+M53*'An Distinta Base'!$F35</f>
        <v>22117.7565</v>
      </c>
      <c r="N78" s="59">
        <f>+N53*'An Distinta Base'!$F35</f>
        <v>22117.7565</v>
      </c>
      <c r="O78" s="59">
        <f>+O53*'An Distinta Base'!$F35</f>
        <v>22117.7565</v>
      </c>
      <c r="P78" s="59">
        <f>+P53*'An Distinta Base'!$F35</f>
        <v>22117.7565</v>
      </c>
      <c r="Q78" s="59">
        <f>+Q53*'An Distinta Base'!$F35</f>
        <v>22117.7565</v>
      </c>
      <c r="R78" s="59">
        <f>+R53*'An Distinta Base'!$F35</f>
        <v>22117.7565</v>
      </c>
      <c r="S78" s="59">
        <f>+S53*'An Distinta Base'!$F35</f>
        <v>22117.7565</v>
      </c>
      <c r="T78" s="59">
        <f>+T53*'An Distinta Base'!$F35</f>
        <v>22117.7565</v>
      </c>
      <c r="U78" s="59">
        <f>+U53*'An Distinta Base'!$F35</f>
        <v>22117.7565</v>
      </c>
      <c r="V78" s="59">
        <f>+V53*'An Distinta Base'!$F35</f>
        <v>22117.7565</v>
      </c>
      <c r="W78" s="59">
        <f>+W53*'An Distinta Base'!$F35</f>
        <v>22117.7565</v>
      </c>
      <c r="X78" s="59">
        <f>+X53*'An Distinta Base'!$F35</f>
        <v>22117.7565</v>
      </c>
      <c r="Y78" s="59">
        <f>+Y53*'An Distinta Base'!$F35</f>
        <v>22117.7565</v>
      </c>
      <c r="Z78" s="59">
        <f>+Z53*'An Distinta Base'!$F35</f>
        <v>22117.7565</v>
      </c>
      <c r="AA78" s="59">
        <f>+AA53*'An Distinta Base'!$F35</f>
        <v>22117.7565</v>
      </c>
      <c r="AB78" s="59">
        <f>+AB53*'An Distinta Base'!$F35</f>
        <v>22117.7565</v>
      </c>
      <c r="AC78" s="59">
        <f>+AC53*'An Distinta Base'!$F35</f>
        <v>22117.7565</v>
      </c>
      <c r="AD78" s="59">
        <f>+AD53*'An Distinta Base'!$F35</f>
        <v>22117.7565</v>
      </c>
      <c r="AE78" s="59">
        <f>+AE53*'An Distinta Base'!$F35</f>
        <v>22117.7565</v>
      </c>
      <c r="AF78" s="59">
        <f>+AF53*'An Distinta Base'!$F35</f>
        <v>22117.7565</v>
      </c>
      <c r="AG78" s="59">
        <f>+AG53*'An Distinta Base'!$F35</f>
        <v>22117.7565</v>
      </c>
      <c r="AH78" s="59">
        <f>+AH53*'An Distinta Base'!$F35</f>
        <v>22117.7565</v>
      </c>
      <c r="AI78" s="59">
        <f>+AI53*'An Distinta Base'!$F35</f>
        <v>22117.7565</v>
      </c>
      <c r="AJ78" s="59">
        <f>+AJ53*'An Distinta Base'!$F35</f>
        <v>22117.7565</v>
      </c>
      <c r="AK78" s="59">
        <f>+AK53*'An Distinta Base'!$F35</f>
        <v>22117.7565</v>
      </c>
      <c r="AL78" s="59">
        <f>+AL53*'An Distinta Base'!$F35</f>
        <v>22117.7565</v>
      </c>
    </row>
    <row r="79" spans="2:38" ht="15.75" thickBot="1" x14ac:dyDescent="0.3">
      <c r="B79" s="47" t="str">
        <f t="shared" si="10"/>
        <v>Prodotto 6</v>
      </c>
      <c r="C79" s="59">
        <f>+C54*'An Distinta Base'!$F36</f>
        <v>12862.5</v>
      </c>
      <c r="D79" s="59">
        <f>+D54*'An Distinta Base'!$F36</f>
        <v>12862.5</v>
      </c>
      <c r="E79" s="59">
        <f>+E54*'An Distinta Base'!$F36</f>
        <v>12862.5</v>
      </c>
      <c r="F79" s="59">
        <f>+F54*'An Distinta Base'!$F36</f>
        <v>12862.5</v>
      </c>
      <c r="G79" s="59">
        <f>+G54*'An Distinta Base'!$F36</f>
        <v>12862.5</v>
      </c>
      <c r="H79" s="59">
        <f>+H54*'An Distinta Base'!$F36</f>
        <v>12862.5</v>
      </c>
      <c r="I79" s="59">
        <f>+I54*'An Distinta Base'!$F36</f>
        <v>12862.5</v>
      </c>
      <c r="J79" s="59">
        <f>+J54*'An Distinta Base'!$F36</f>
        <v>13119.75</v>
      </c>
      <c r="K79" s="59">
        <f>+K54*'An Distinta Base'!$F36</f>
        <v>13119.75</v>
      </c>
      <c r="L79" s="59">
        <f>+L54*'An Distinta Base'!$F36</f>
        <v>13119.75</v>
      </c>
      <c r="M79" s="59">
        <f>+M54*'An Distinta Base'!$F36</f>
        <v>13250.9475</v>
      </c>
      <c r="N79" s="59">
        <f>+N54*'An Distinta Base'!$F36</f>
        <v>13250.9475</v>
      </c>
      <c r="O79" s="59">
        <f>+O54*'An Distinta Base'!$F36</f>
        <v>13250.9475</v>
      </c>
      <c r="P79" s="59">
        <f>+P54*'An Distinta Base'!$F36</f>
        <v>13250.9475</v>
      </c>
      <c r="Q79" s="59">
        <f>+Q54*'An Distinta Base'!$F36</f>
        <v>13250.9475</v>
      </c>
      <c r="R79" s="59">
        <f>+R54*'An Distinta Base'!$F36</f>
        <v>13250.9475</v>
      </c>
      <c r="S79" s="59">
        <f>+S54*'An Distinta Base'!$F36</f>
        <v>13250.9475</v>
      </c>
      <c r="T79" s="59">
        <f>+T54*'An Distinta Base'!$F36</f>
        <v>13250.9475</v>
      </c>
      <c r="U79" s="59">
        <f>+U54*'An Distinta Base'!$F36</f>
        <v>13250.9475</v>
      </c>
      <c r="V79" s="59">
        <f>+V54*'An Distinta Base'!$F36</f>
        <v>13250.9475</v>
      </c>
      <c r="W79" s="59">
        <f>+W54*'An Distinta Base'!$F36</f>
        <v>13250.9475</v>
      </c>
      <c r="X79" s="59">
        <f>+X54*'An Distinta Base'!$F36</f>
        <v>13250.9475</v>
      </c>
      <c r="Y79" s="59">
        <f>+Y54*'An Distinta Base'!$F36</f>
        <v>13250.9475</v>
      </c>
      <c r="Z79" s="59">
        <f>+Z54*'An Distinta Base'!$F36</f>
        <v>13250.9475</v>
      </c>
      <c r="AA79" s="59">
        <f>+AA54*'An Distinta Base'!$F36</f>
        <v>13250.9475</v>
      </c>
      <c r="AB79" s="59">
        <f>+AB54*'An Distinta Base'!$F36</f>
        <v>13250.9475</v>
      </c>
      <c r="AC79" s="59">
        <f>+AC54*'An Distinta Base'!$F36</f>
        <v>13250.9475</v>
      </c>
      <c r="AD79" s="59">
        <f>+AD54*'An Distinta Base'!$F36</f>
        <v>13250.9475</v>
      </c>
      <c r="AE79" s="59">
        <f>+AE54*'An Distinta Base'!$F36</f>
        <v>13250.9475</v>
      </c>
      <c r="AF79" s="59">
        <f>+AF54*'An Distinta Base'!$F36</f>
        <v>13250.9475</v>
      </c>
      <c r="AG79" s="59">
        <f>+AG54*'An Distinta Base'!$F36</f>
        <v>13250.9475</v>
      </c>
      <c r="AH79" s="59">
        <f>+AH54*'An Distinta Base'!$F36</f>
        <v>13250.9475</v>
      </c>
      <c r="AI79" s="59">
        <f>+AI54*'An Distinta Base'!$F36</f>
        <v>13250.9475</v>
      </c>
      <c r="AJ79" s="59">
        <f>+AJ54*'An Distinta Base'!$F36</f>
        <v>13250.9475</v>
      </c>
      <c r="AK79" s="59">
        <f>+AK54*'An Distinta Base'!$F36</f>
        <v>13250.9475</v>
      </c>
      <c r="AL79" s="59">
        <f>+AL54*'An Distinta Base'!$F36</f>
        <v>13250.9475</v>
      </c>
    </row>
    <row r="80" spans="2:38" ht="15.75" thickBot="1" x14ac:dyDescent="0.3">
      <c r="B80" s="47" t="str">
        <f t="shared" si="10"/>
        <v>Prodotto 7</v>
      </c>
      <c r="C80" s="59">
        <f>+C55*'An Distinta Base'!$F37</f>
        <v>0</v>
      </c>
      <c r="D80" s="59">
        <f>+D55*'An Distinta Base'!$F37</f>
        <v>0</v>
      </c>
      <c r="E80" s="59">
        <f>+E55*'An Distinta Base'!$F37</f>
        <v>0</v>
      </c>
      <c r="F80" s="59">
        <f>+F55*'An Distinta Base'!$F37</f>
        <v>0</v>
      </c>
      <c r="G80" s="59">
        <f>+G55*'An Distinta Base'!$F37</f>
        <v>0</v>
      </c>
      <c r="H80" s="59">
        <f>+H55*'An Distinta Base'!$F37</f>
        <v>0</v>
      </c>
      <c r="I80" s="59">
        <f>+I55*'An Distinta Base'!$F37</f>
        <v>0</v>
      </c>
      <c r="J80" s="59">
        <f>+J55*'An Distinta Base'!$F37</f>
        <v>0</v>
      </c>
      <c r="K80" s="59">
        <f>+K55*'An Distinta Base'!$F37</f>
        <v>0</v>
      </c>
      <c r="L80" s="59">
        <f>+L55*'An Distinta Base'!$F37</f>
        <v>0</v>
      </c>
      <c r="M80" s="59">
        <f>+M55*'An Distinta Base'!$F37</f>
        <v>0</v>
      </c>
      <c r="N80" s="59">
        <f>+N55*'An Distinta Base'!$F37</f>
        <v>0</v>
      </c>
      <c r="O80" s="59">
        <f>+O55*'An Distinta Base'!$F37</f>
        <v>0</v>
      </c>
      <c r="P80" s="59">
        <f>+P55*'An Distinta Base'!$F37</f>
        <v>0</v>
      </c>
      <c r="Q80" s="59">
        <f>+Q55*'An Distinta Base'!$F37</f>
        <v>0</v>
      </c>
      <c r="R80" s="59">
        <f>+R55*'An Distinta Base'!$F37</f>
        <v>0</v>
      </c>
      <c r="S80" s="59">
        <f>+S55*'An Distinta Base'!$F37</f>
        <v>0</v>
      </c>
      <c r="T80" s="59">
        <f>+T55*'An Distinta Base'!$F37</f>
        <v>0</v>
      </c>
      <c r="U80" s="59">
        <f>+U55*'An Distinta Base'!$F37</f>
        <v>0</v>
      </c>
      <c r="V80" s="59">
        <f>+V55*'An Distinta Base'!$F37</f>
        <v>0</v>
      </c>
      <c r="W80" s="59">
        <f>+W55*'An Distinta Base'!$F37</f>
        <v>0</v>
      </c>
      <c r="X80" s="59">
        <f>+X55*'An Distinta Base'!$F37</f>
        <v>0</v>
      </c>
      <c r="Y80" s="59">
        <f>+Y55*'An Distinta Base'!$F37</f>
        <v>0</v>
      </c>
      <c r="Z80" s="59">
        <f>+Z55*'An Distinta Base'!$F37</f>
        <v>0</v>
      </c>
      <c r="AA80" s="59">
        <f>+AA55*'An Distinta Base'!$F37</f>
        <v>0</v>
      </c>
      <c r="AB80" s="59">
        <f>+AB55*'An Distinta Base'!$F37</f>
        <v>0</v>
      </c>
      <c r="AC80" s="59">
        <f>+AC55*'An Distinta Base'!$F37</f>
        <v>0</v>
      </c>
      <c r="AD80" s="59">
        <f>+AD55*'An Distinta Base'!$F37</f>
        <v>0</v>
      </c>
      <c r="AE80" s="59">
        <f>+AE55*'An Distinta Base'!$F37</f>
        <v>0</v>
      </c>
      <c r="AF80" s="59">
        <f>+AF55*'An Distinta Base'!$F37</f>
        <v>0</v>
      </c>
      <c r="AG80" s="59">
        <f>+AG55*'An Distinta Base'!$F37</f>
        <v>0</v>
      </c>
      <c r="AH80" s="59">
        <f>+AH55*'An Distinta Base'!$F37</f>
        <v>0</v>
      </c>
      <c r="AI80" s="59">
        <f>+AI55*'An Distinta Base'!$F37</f>
        <v>0</v>
      </c>
      <c r="AJ80" s="59">
        <f>+AJ55*'An Distinta Base'!$F37</f>
        <v>0</v>
      </c>
      <c r="AK80" s="59">
        <f>+AK55*'An Distinta Base'!$F37</f>
        <v>0</v>
      </c>
      <c r="AL80" s="59">
        <f>+AL55*'An Distinta Base'!$F37</f>
        <v>0</v>
      </c>
    </row>
    <row r="81" spans="2:38" ht="15.75" thickBot="1" x14ac:dyDescent="0.3">
      <c r="B81" s="47" t="str">
        <f t="shared" si="10"/>
        <v>Prodotto 8</v>
      </c>
      <c r="C81" s="59">
        <f>+C56*'An Distinta Base'!$F38</f>
        <v>0</v>
      </c>
      <c r="D81" s="59">
        <f>+D56*'An Distinta Base'!$F38</f>
        <v>0</v>
      </c>
      <c r="E81" s="59">
        <f>+E56*'An Distinta Base'!$F38</f>
        <v>0</v>
      </c>
      <c r="F81" s="59">
        <f>+F56*'An Distinta Base'!$F38</f>
        <v>0</v>
      </c>
      <c r="G81" s="59">
        <f>+G56*'An Distinta Base'!$F38</f>
        <v>0</v>
      </c>
      <c r="H81" s="59">
        <f>+H56*'An Distinta Base'!$F38</f>
        <v>0</v>
      </c>
      <c r="I81" s="59">
        <f>+I56*'An Distinta Base'!$F38</f>
        <v>0</v>
      </c>
      <c r="J81" s="59">
        <f>+J56*'An Distinta Base'!$F38</f>
        <v>0</v>
      </c>
      <c r="K81" s="59">
        <f>+K56*'An Distinta Base'!$F38</f>
        <v>0</v>
      </c>
      <c r="L81" s="59">
        <f>+L56*'An Distinta Base'!$F38</f>
        <v>0</v>
      </c>
      <c r="M81" s="59">
        <f>+M56*'An Distinta Base'!$F38</f>
        <v>0</v>
      </c>
      <c r="N81" s="59">
        <f>+N56*'An Distinta Base'!$F38</f>
        <v>0</v>
      </c>
      <c r="O81" s="59">
        <f>+O56*'An Distinta Base'!$F38</f>
        <v>0</v>
      </c>
      <c r="P81" s="59">
        <f>+P56*'An Distinta Base'!$F38</f>
        <v>0</v>
      </c>
      <c r="Q81" s="59">
        <f>+Q56*'An Distinta Base'!$F38</f>
        <v>0</v>
      </c>
      <c r="R81" s="59">
        <f>+R56*'An Distinta Base'!$F38</f>
        <v>0</v>
      </c>
      <c r="S81" s="59">
        <f>+S56*'An Distinta Base'!$F38</f>
        <v>0</v>
      </c>
      <c r="T81" s="59">
        <f>+T56*'An Distinta Base'!$F38</f>
        <v>0</v>
      </c>
      <c r="U81" s="59">
        <f>+U56*'An Distinta Base'!$F38</f>
        <v>0</v>
      </c>
      <c r="V81" s="59">
        <f>+V56*'An Distinta Base'!$F38</f>
        <v>0</v>
      </c>
      <c r="W81" s="59">
        <f>+W56*'An Distinta Base'!$F38</f>
        <v>0</v>
      </c>
      <c r="X81" s="59">
        <f>+X56*'An Distinta Base'!$F38</f>
        <v>0</v>
      </c>
      <c r="Y81" s="59">
        <f>+Y56*'An Distinta Base'!$F38</f>
        <v>0</v>
      </c>
      <c r="Z81" s="59">
        <f>+Z56*'An Distinta Base'!$F38</f>
        <v>0</v>
      </c>
      <c r="AA81" s="59">
        <f>+AA56*'An Distinta Base'!$F38</f>
        <v>0</v>
      </c>
      <c r="AB81" s="59">
        <f>+AB56*'An Distinta Base'!$F38</f>
        <v>0</v>
      </c>
      <c r="AC81" s="59">
        <f>+AC56*'An Distinta Base'!$F38</f>
        <v>0</v>
      </c>
      <c r="AD81" s="59">
        <f>+AD56*'An Distinta Base'!$F38</f>
        <v>0</v>
      </c>
      <c r="AE81" s="59">
        <f>+AE56*'An Distinta Base'!$F38</f>
        <v>0</v>
      </c>
      <c r="AF81" s="59">
        <f>+AF56*'An Distinta Base'!$F38</f>
        <v>0</v>
      </c>
      <c r="AG81" s="59">
        <f>+AG56*'An Distinta Base'!$F38</f>
        <v>0</v>
      </c>
      <c r="AH81" s="59">
        <f>+AH56*'An Distinta Base'!$F38</f>
        <v>0</v>
      </c>
      <c r="AI81" s="59">
        <f>+AI56*'An Distinta Base'!$F38</f>
        <v>0</v>
      </c>
      <c r="AJ81" s="59">
        <f>+AJ56*'An Distinta Base'!$F38</f>
        <v>0</v>
      </c>
      <c r="AK81" s="59">
        <f>+AK56*'An Distinta Base'!$F38</f>
        <v>0</v>
      </c>
      <c r="AL81" s="59">
        <f>+AL56*'An Distinta Base'!$F38</f>
        <v>0</v>
      </c>
    </row>
    <row r="82" spans="2:38" ht="15.75" thickBot="1" x14ac:dyDescent="0.3">
      <c r="B82" s="47" t="str">
        <f t="shared" si="10"/>
        <v>Prodotto 9</v>
      </c>
      <c r="C82" s="59">
        <f>+C57*'An Distinta Base'!$F39</f>
        <v>0</v>
      </c>
      <c r="D82" s="59">
        <f>+D57*'An Distinta Base'!$F39</f>
        <v>0</v>
      </c>
      <c r="E82" s="59">
        <f>+E57*'An Distinta Base'!$F39</f>
        <v>0</v>
      </c>
      <c r="F82" s="59">
        <f>+F57*'An Distinta Base'!$F39</f>
        <v>0</v>
      </c>
      <c r="G82" s="59">
        <f>+G57*'An Distinta Base'!$F39</f>
        <v>0</v>
      </c>
      <c r="H82" s="59">
        <f>+H57*'An Distinta Base'!$F39</f>
        <v>0</v>
      </c>
      <c r="I82" s="59">
        <f>+I57*'An Distinta Base'!$F39</f>
        <v>0</v>
      </c>
      <c r="J82" s="59">
        <f>+J57*'An Distinta Base'!$F39</f>
        <v>0</v>
      </c>
      <c r="K82" s="59">
        <f>+K57*'An Distinta Base'!$F39</f>
        <v>0</v>
      </c>
      <c r="L82" s="59">
        <f>+L57*'An Distinta Base'!$F39</f>
        <v>0</v>
      </c>
      <c r="M82" s="59">
        <f>+M57*'An Distinta Base'!$F39</f>
        <v>0</v>
      </c>
      <c r="N82" s="59">
        <f>+N57*'An Distinta Base'!$F39</f>
        <v>0</v>
      </c>
      <c r="O82" s="59">
        <f>+O57*'An Distinta Base'!$F39</f>
        <v>0</v>
      </c>
      <c r="P82" s="59">
        <f>+P57*'An Distinta Base'!$F39</f>
        <v>0</v>
      </c>
      <c r="Q82" s="59">
        <f>+Q57*'An Distinta Base'!$F39</f>
        <v>0</v>
      </c>
      <c r="R82" s="59">
        <f>+R57*'An Distinta Base'!$F39</f>
        <v>0</v>
      </c>
      <c r="S82" s="59">
        <f>+S57*'An Distinta Base'!$F39</f>
        <v>0</v>
      </c>
      <c r="T82" s="59">
        <f>+T57*'An Distinta Base'!$F39</f>
        <v>0</v>
      </c>
      <c r="U82" s="59">
        <f>+U57*'An Distinta Base'!$F39</f>
        <v>0</v>
      </c>
      <c r="V82" s="59">
        <f>+V57*'An Distinta Base'!$F39</f>
        <v>0</v>
      </c>
      <c r="W82" s="59">
        <f>+W57*'An Distinta Base'!$F39</f>
        <v>0</v>
      </c>
      <c r="X82" s="59">
        <f>+X57*'An Distinta Base'!$F39</f>
        <v>0</v>
      </c>
      <c r="Y82" s="59">
        <f>+Y57*'An Distinta Base'!$F39</f>
        <v>0</v>
      </c>
      <c r="Z82" s="59">
        <f>+Z57*'An Distinta Base'!$F39</f>
        <v>0</v>
      </c>
      <c r="AA82" s="59">
        <f>+AA57*'An Distinta Base'!$F39</f>
        <v>0</v>
      </c>
      <c r="AB82" s="59">
        <f>+AB57*'An Distinta Base'!$F39</f>
        <v>0</v>
      </c>
      <c r="AC82" s="59">
        <f>+AC57*'An Distinta Base'!$F39</f>
        <v>0</v>
      </c>
      <c r="AD82" s="59">
        <f>+AD57*'An Distinta Base'!$F39</f>
        <v>0</v>
      </c>
      <c r="AE82" s="59">
        <f>+AE57*'An Distinta Base'!$F39</f>
        <v>0</v>
      </c>
      <c r="AF82" s="59">
        <f>+AF57*'An Distinta Base'!$F39</f>
        <v>0</v>
      </c>
      <c r="AG82" s="59">
        <f>+AG57*'An Distinta Base'!$F39</f>
        <v>0</v>
      </c>
      <c r="AH82" s="59">
        <f>+AH57*'An Distinta Base'!$F39</f>
        <v>0</v>
      </c>
      <c r="AI82" s="59">
        <f>+AI57*'An Distinta Base'!$F39</f>
        <v>0</v>
      </c>
      <c r="AJ82" s="59">
        <f>+AJ57*'An Distinta Base'!$F39</f>
        <v>0</v>
      </c>
      <c r="AK82" s="59">
        <f>+AK57*'An Distinta Base'!$F39</f>
        <v>0</v>
      </c>
      <c r="AL82" s="59">
        <f>+AL57*'An Distinta Base'!$F39</f>
        <v>0</v>
      </c>
    </row>
    <row r="83" spans="2:38" ht="15.75" thickBot="1" x14ac:dyDescent="0.3">
      <c r="B83" s="47" t="str">
        <f t="shared" si="10"/>
        <v>Prodotto 10</v>
      </c>
      <c r="C83" s="59">
        <f>+C58*'An Distinta Base'!$F40</f>
        <v>0</v>
      </c>
      <c r="D83" s="59">
        <f>+D58*'An Distinta Base'!$F40</f>
        <v>0</v>
      </c>
      <c r="E83" s="59">
        <f>+E58*'An Distinta Base'!$F40</f>
        <v>0</v>
      </c>
      <c r="F83" s="59">
        <f>+F58*'An Distinta Base'!$F40</f>
        <v>0</v>
      </c>
      <c r="G83" s="59">
        <f>+G58*'An Distinta Base'!$F40</f>
        <v>0</v>
      </c>
      <c r="H83" s="59">
        <f>+H58*'An Distinta Base'!$F40</f>
        <v>0</v>
      </c>
      <c r="I83" s="59">
        <f>+I58*'An Distinta Base'!$F40</f>
        <v>0</v>
      </c>
      <c r="J83" s="59">
        <f>+J58*'An Distinta Base'!$F40</f>
        <v>0</v>
      </c>
      <c r="K83" s="59">
        <f>+K58*'An Distinta Base'!$F40</f>
        <v>0</v>
      </c>
      <c r="L83" s="59">
        <f>+L58*'An Distinta Base'!$F40</f>
        <v>0</v>
      </c>
      <c r="M83" s="59">
        <f>+M58*'An Distinta Base'!$F40</f>
        <v>0</v>
      </c>
      <c r="N83" s="59">
        <f>+N58*'An Distinta Base'!$F40</f>
        <v>0</v>
      </c>
      <c r="O83" s="59">
        <f>+O58*'An Distinta Base'!$F40</f>
        <v>0</v>
      </c>
      <c r="P83" s="59">
        <f>+P58*'An Distinta Base'!$F40</f>
        <v>0</v>
      </c>
      <c r="Q83" s="59">
        <f>+Q58*'An Distinta Base'!$F40</f>
        <v>0</v>
      </c>
      <c r="R83" s="59">
        <f>+R58*'An Distinta Base'!$F40</f>
        <v>0</v>
      </c>
      <c r="S83" s="59">
        <f>+S58*'An Distinta Base'!$F40</f>
        <v>0</v>
      </c>
      <c r="T83" s="59">
        <f>+T58*'An Distinta Base'!$F40</f>
        <v>0</v>
      </c>
      <c r="U83" s="59">
        <f>+U58*'An Distinta Base'!$F40</f>
        <v>0</v>
      </c>
      <c r="V83" s="59">
        <f>+V58*'An Distinta Base'!$F40</f>
        <v>0</v>
      </c>
      <c r="W83" s="59">
        <f>+W58*'An Distinta Base'!$F40</f>
        <v>0</v>
      </c>
      <c r="X83" s="59">
        <f>+X58*'An Distinta Base'!$F40</f>
        <v>0</v>
      </c>
      <c r="Y83" s="59">
        <f>+Y58*'An Distinta Base'!$F40</f>
        <v>0</v>
      </c>
      <c r="Z83" s="59">
        <f>+Z58*'An Distinta Base'!$F40</f>
        <v>0</v>
      </c>
      <c r="AA83" s="59">
        <f>+AA58*'An Distinta Base'!$F40</f>
        <v>0</v>
      </c>
      <c r="AB83" s="59">
        <f>+AB58*'An Distinta Base'!$F40</f>
        <v>0</v>
      </c>
      <c r="AC83" s="59">
        <f>+AC58*'An Distinta Base'!$F40</f>
        <v>0</v>
      </c>
      <c r="AD83" s="59">
        <f>+AD58*'An Distinta Base'!$F40</f>
        <v>0</v>
      </c>
      <c r="AE83" s="59">
        <f>+AE58*'An Distinta Base'!$F40</f>
        <v>0</v>
      </c>
      <c r="AF83" s="59">
        <f>+AF58*'An Distinta Base'!$F40</f>
        <v>0</v>
      </c>
      <c r="AG83" s="59">
        <f>+AG58*'An Distinta Base'!$F40</f>
        <v>0</v>
      </c>
      <c r="AH83" s="59">
        <f>+AH58*'An Distinta Base'!$F40</f>
        <v>0</v>
      </c>
      <c r="AI83" s="59">
        <f>+AI58*'An Distinta Base'!$F40</f>
        <v>0</v>
      </c>
      <c r="AJ83" s="59">
        <f>+AJ58*'An Distinta Base'!$F40</f>
        <v>0</v>
      </c>
      <c r="AK83" s="59">
        <f>+AK58*'An Distinta Base'!$F40</f>
        <v>0</v>
      </c>
      <c r="AL83" s="59">
        <f>+AL58*'An Distinta Base'!$F40</f>
        <v>0</v>
      </c>
    </row>
    <row r="84" spans="2:38" ht="15.75" thickBot="1" x14ac:dyDescent="0.3">
      <c r="B84" s="47" t="str">
        <f t="shared" si="10"/>
        <v>Prodotto 11</v>
      </c>
      <c r="C84" s="59">
        <f>+C59*'An Distinta Base'!$F41</f>
        <v>0</v>
      </c>
      <c r="D84" s="59">
        <f>+D59*'An Distinta Base'!$F41</f>
        <v>0</v>
      </c>
      <c r="E84" s="59">
        <f>+E59*'An Distinta Base'!$F41</f>
        <v>0</v>
      </c>
      <c r="F84" s="59">
        <f>+F59*'An Distinta Base'!$F41</f>
        <v>0</v>
      </c>
      <c r="G84" s="59">
        <f>+G59*'An Distinta Base'!$F41</f>
        <v>0</v>
      </c>
      <c r="H84" s="59">
        <f>+H59*'An Distinta Base'!$F41</f>
        <v>0</v>
      </c>
      <c r="I84" s="59">
        <f>+I59*'An Distinta Base'!$F41</f>
        <v>0</v>
      </c>
      <c r="J84" s="59">
        <f>+J59*'An Distinta Base'!$F41</f>
        <v>0</v>
      </c>
      <c r="K84" s="59">
        <f>+K59*'An Distinta Base'!$F41</f>
        <v>0</v>
      </c>
      <c r="L84" s="59">
        <f>+L59*'An Distinta Base'!$F41</f>
        <v>0</v>
      </c>
      <c r="M84" s="59">
        <f>+M59*'An Distinta Base'!$F41</f>
        <v>0</v>
      </c>
      <c r="N84" s="59">
        <f>+N59*'An Distinta Base'!$F41</f>
        <v>0</v>
      </c>
      <c r="O84" s="59">
        <f>+O59*'An Distinta Base'!$F41</f>
        <v>0</v>
      </c>
      <c r="P84" s="59">
        <f>+P59*'An Distinta Base'!$F41</f>
        <v>0</v>
      </c>
      <c r="Q84" s="59">
        <f>+Q59*'An Distinta Base'!$F41</f>
        <v>0</v>
      </c>
      <c r="R84" s="59">
        <f>+R59*'An Distinta Base'!$F41</f>
        <v>0</v>
      </c>
      <c r="S84" s="59">
        <f>+S59*'An Distinta Base'!$F41</f>
        <v>0</v>
      </c>
      <c r="T84" s="59">
        <f>+T59*'An Distinta Base'!$F41</f>
        <v>0</v>
      </c>
      <c r="U84" s="59">
        <f>+U59*'An Distinta Base'!$F41</f>
        <v>0</v>
      </c>
      <c r="V84" s="59">
        <f>+V59*'An Distinta Base'!$F41</f>
        <v>0</v>
      </c>
      <c r="W84" s="59">
        <f>+W59*'An Distinta Base'!$F41</f>
        <v>0</v>
      </c>
      <c r="X84" s="59">
        <f>+X59*'An Distinta Base'!$F41</f>
        <v>0</v>
      </c>
      <c r="Y84" s="59">
        <f>+Y59*'An Distinta Base'!$F41</f>
        <v>0</v>
      </c>
      <c r="Z84" s="59">
        <f>+Z59*'An Distinta Base'!$F41</f>
        <v>0</v>
      </c>
      <c r="AA84" s="59">
        <f>+AA59*'An Distinta Base'!$F41</f>
        <v>0</v>
      </c>
      <c r="AB84" s="59">
        <f>+AB59*'An Distinta Base'!$F41</f>
        <v>0</v>
      </c>
      <c r="AC84" s="59">
        <f>+AC59*'An Distinta Base'!$F41</f>
        <v>0</v>
      </c>
      <c r="AD84" s="59">
        <f>+AD59*'An Distinta Base'!$F41</f>
        <v>0</v>
      </c>
      <c r="AE84" s="59">
        <f>+AE59*'An Distinta Base'!$F41</f>
        <v>0</v>
      </c>
      <c r="AF84" s="59">
        <f>+AF59*'An Distinta Base'!$F41</f>
        <v>0</v>
      </c>
      <c r="AG84" s="59">
        <f>+AG59*'An Distinta Base'!$F41</f>
        <v>0</v>
      </c>
      <c r="AH84" s="59">
        <f>+AH59*'An Distinta Base'!$F41</f>
        <v>0</v>
      </c>
      <c r="AI84" s="59">
        <f>+AI59*'An Distinta Base'!$F41</f>
        <v>0</v>
      </c>
      <c r="AJ84" s="59">
        <f>+AJ59*'An Distinta Base'!$F41</f>
        <v>0</v>
      </c>
      <c r="AK84" s="59">
        <f>+AK59*'An Distinta Base'!$F41</f>
        <v>0</v>
      </c>
      <c r="AL84" s="59">
        <f>+AL59*'An Distinta Base'!$F41</f>
        <v>0</v>
      </c>
    </row>
    <row r="85" spans="2:38" ht="15.75" thickBot="1" x14ac:dyDescent="0.3">
      <c r="B85" s="47" t="str">
        <f t="shared" si="10"/>
        <v>Prodotto 12</v>
      </c>
      <c r="C85" s="59">
        <f>+C60*'An Distinta Base'!$F42</f>
        <v>0</v>
      </c>
      <c r="D85" s="59">
        <f>+D60*'An Distinta Base'!$F42</f>
        <v>0</v>
      </c>
      <c r="E85" s="59">
        <f>+E60*'An Distinta Base'!$F42</f>
        <v>0</v>
      </c>
      <c r="F85" s="59">
        <f>+F60*'An Distinta Base'!$F42</f>
        <v>0</v>
      </c>
      <c r="G85" s="59">
        <f>+G60*'An Distinta Base'!$F42</f>
        <v>0</v>
      </c>
      <c r="H85" s="59">
        <f>+H60*'An Distinta Base'!$F42</f>
        <v>0</v>
      </c>
      <c r="I85" s="59">
        <f>+I60*'An Distinta Base'!$F42</f>
        <v>0</v>
      </c>
      <c r="J85" s="59">
        <f>+J60*'An Distinta Base'!$F42</f>
        <v>0</v>
      </c>
      <c r="K85" s="59">
        <f>+K60*'An Distinta Base'!$F42</f>
        <v>0</v>
      </c>
      <c r="L85" s="59">
        <f>+L60*'An Distinta Base'!$F42</f>
        <v>0</v>
      </c>
      <c r="M85" s="59">
        <f>+M60*'An Distinta Base'!$F42</f>
        <v>0</v>
      </c>
      <c r="N85" s="59">
        <f>+N60*'An Distinta Base'!$F42</f>
        <v>0</v>
      </c>
      <c r="O85" s="59">
        <f>+O60*'An Distinta Base'!$F42</f>
        <v>0</v>
      </c>
      <c r="P85" s="59">
        <f>+P60*'An Distinta Base'!$F42</f>
        <v>0</v>
      </c>
      <c r="Q85" s="59">
        <f>+Q60*'An Distinta Base'!$F42</f>
        <v>0</v>
      </c>
      <c r="R85" s="59">
        <f>+R60*'An Distinta Base'!$F42</f>
        <v>0</v>
      </c>
      <c r="S85" s="59">
        <f>+S60*'An Distinta Base'!$F42</f>
        <v>0</v>
      </c>
      <c r="T85" s="59">
        <f>+T60*'An Distinta Base'!$F42</f>
        <v>0</v>
      </c>
      <c r="U85" s="59">
        <f>+U60*'An Distinta Base'!$F42</f>
        <v>0</v>
      </c>
      <c r="V85" s="59">
        <f>+V60*'An Distinta Base'!$F42</f>
        <v>0</v>
      </c>
      <c r="W85" s="59">
        <f>+W60*'An Distinta Base'!$F42</f>
        <v>0</v>
      </c>
      <c r="X85" s="59">
        <f>+X60*'An Distinta Base'!$F42</f>
        <v>0</v>
      </c>
      <c r="Y85" s="59">
        <f>+Y60*'An Distinta Base'!$F42</f>
        <v>0</v>
      </c>
      <c r="Z85" s="59">
        <f>+Z60*'An Distinta Base'!$F42</f>
        <v>0</v>
      </c>
      <c r="AA85" s="59">
        <f>+AA60*'An Distinta Base'!$F42</f>
        <v>0</v>
      </c>
      <c r="AB85" s="59">
        <f>+AB60*'An Distinta Base'!$F42</f>
        <v>0</v>
      </c>
      <c r="AC85" s="59">
        <f>+AC60*'An Distinta Base'!$F42</f>
        <v>0</v>
      </c>
      <c r="AD85" s="59">
        <f>+AD60*'An Distinta Base'!$F42</f>
        <v>0</v>
      </c>
      <c r="AE85" s="59">
        <f>+AE60*'An Distinta Base'!$F42</f>
        <v>0</v>
      </c>
      <c r="AF85" s="59">
        <f>+AF60*'An Distinta Base'!$F42</f>
        <v>0</v>
      </c>
      <c r="AG85" s="59">
        <f>+AG60*'An Distinta Base'!$F42</f>
        <v>0</v>
      </c>
      <c r="AH85" s="59">
        <f>+AH60*'An Distinta Base'!$F42</f>
        <v>0</v>
      </c>
      <c r="AI85" s="59">
        <f>+AI60*'An Distinta Base'!$F42</f>
        <v>0</v>
      </c>
      <c r="AJ85" s="59">
        <f>+AJ60*'An Distinta Base'!$F42</f>
        <v>0</v>
      </c>
      <c r="AK85" s="59">
        <f>+AK60*'An Distinta Base'!$F42</f>
        <v>0</v>
      </c>
      <c r="AL85" s="59">
        <f>+AL60*'An Distinta Base'!$F42</f>
        <v>0</v>
      </c>
    </row>
    <row r="86" spans="2:38" ht="15.75" thickBot="1" x14ac:dyDescent="0.3">
      <c r="B86" s="47" t="str">
        <f t="shared" si="10"/>
        <v>Prodotto 13</v>
      </c>
      <c r="C86" s="59">
        <f>+C61*'An Distinta Base'!$F43</f>
        <v>0</v>
      </c>
      <c r="D86" s="59">
        <f>+D61*'An Distinta Base'!$F43</f>
        <v>0</v>
      </c>
      <c r="E86" s="59">
        <f>+E61*'An Distinta Base'!$F43</f>
        <v>0</v>
      </c>
      <c r="F86" s="59">
        <f>+F61*'An Distinta Base'!$F43</f>
        <v>0</v>
      </c>
      <c r="G86" s="59">
        <f>+G61*'An Distinta Base'!$F43</f>
        <v>0</v>
      </c>
      <c r="H86" s="59">
        <f>+H61*'An Distinta Base'!$F43</f>
        <v>0</v>
      </c>
      <c r="I86" s="59">
        <f>+I61*'An Distinta Base'!$F43</f>
        <v>0</v>
      </c>
      <c r="J86" s="59">
        <f>+J61*'An Distinta Base'!$F43</f>
        <v>0</v>
      </c>
      <c r="K86" s="59">
        <f>+K61*'An Distinta Base'!$F43</f>
        <v>0</v>
      </c>
      <c r="L86" s="59">
        <f>+L61*'An Distinta Base'!$F43</f>
        <v>0</v>
      </c>
      <c r="M86" s="59">
        <f>+M61*'An Distinta Base'!$F43</f>
        <v>0</v>
      </c>
      <c r="N86" s="59">
        <f>+N61*'An Distinta Base'!$F43</f>
        <v>0</v>
      </c>
      <c r="O86" s="59">
        <f>+O61*'An Distinta Base'!$F43</f>
        <v>0</v>
      </c>
      <c r="P86" s="59">
        <f>+P61*'An Distinta Base'!$F43</f>
        <v>0</v>
      </c>
      <c r="Q86" s="59">
        <f>+Q61*'An Distinta Base'!$F43</f>
        <v>0</v>
      </c>
      <c r="R86" s="59">
        <f>+R61*'An Distinta Base'!$F43</f>
        <v>0</v>
      </c>
      <c r="S86" s="59">
        <f>+S61*'An Distinta Base'!$F43</f>
        <v>0</v>
      </c>
      <c r="T86" s="59">
        <f>+T61*'An Distinta Base'!$F43</f>
        <v>0</v>
      </c>
      <c r="U86" s="59">
        <f>+U61*'An Distinta Base'!$F43</f>
        <v>0</v>
      </c>
      <c r="V86" s="59">
        <f>+V61*'An Distinta Base'!$F43</f>
        <v>0</v>
      </c>
      <c r="W86" s="59">
        <f>+W61*'An Distinta Base'!$F43</f>
        <v>0</v>
      </c>
      <c r="X86" s="59">
        <f>+X61*'An Distinta Base'!$F43</f>
        <v>0</v>
      </c>
      <c r="Y86" s="59">
        <f>+Y61*'An Distinta Base'!$F43</f>
        <v>0</v>
      </c>
      <c r="Z86" s="59">
        <f>+Z61*'An Distinta Base'!$F43</f>
        <v>0</v>
      </c>
      <c r="AA86" s="59">
        <f>+AA61*'An Distinta Base'!$F43</f>
        <v>0</v>
      </c>
      <c r="AB86" s="59">
        <f>+AB61*'An Distinta Base'!$F43</f>
        <v>0</v>
      </c>
      <c r="AC86" s="59">
        <f>+AC61*'An Distinta Base'!$F43</f>
        <v>0</v>
      </c>
      <c r="AD86" s="59">
        <f>+AD61*'An Distinta Base'!$F43</f>
        <v>0</v>
      </c>
      <c r="AE86" s="59">
        <f>+AE61*'An Distinta Base'!$F43</f>
        <v>0</v>
      </c>
      <c r="AF86" s="59">
        <f>+AF61*'An Distinta Base'!$F43</f>
        <v>0</v>
      </c>
      <c r="AG86" s="59">
        <f>+AG61*'An Distinta Base'!$F43</f>
        <v>0</v>
      </c>
      <c r="AH86" s="59">
        <f>+AH61*'An Distinta Base'!$F43</f>
        <v>0</v>
      </c>
      <c r="AI86" s="59">
        <f>+AI61*'An Distinta Base'!$F43</f>
        <v>0</v>
      </c>
      <c r="AJ86" s="59">
        <f>+AJ61*'An Distinta Base'!$F43</f>
        <v>0</v>
      </c>
      <c r="AK86" s="59">
        <f>+AK61*'An Distinta Base'!$F43</f>
        <v>0</v>
      </c>
      <c r="AL86" s="59">
        <f>+AL61*'An Distinta Base'!$F43</f>
        <v>0</v>
      </c>
    </row>
    <row r="87" spans="2:38" ht="15.75" thickBot="1" x14ac:dyDescent="0.3">
      <c r="B87" s="47" t="str">
        <f t="shared" si="10"/>
        <v>Prodotto 14</v>
      </c>
      <c r="C87" s="59">
        <f>+C62*'An Distinta Base'!$F44</f>
        <v>0</v>
      </c>
      <c r="D87" s="59">
        <f>+D62*'An Distinta Base'!$F44</f>
        <v>0</v>
      </c>
      <c r="E87" s="59">
        <f>+E62*'An Distinta Base'!$F44</f>
        <v>0</v>
      </c>
      <c r="F87" s="59">
        <f>+F62*'An Distinta Base'!$F44</f>
        <v>0</v>
      </c>
      <c r="G87" s="59">
        <f>+G62*'An Distinta Base'!$F44</f>
        <v>0</v>
      </c>
      <c r="H87" s="59">
        <f>+H62*'An Distinta Base'!$F44</f>
        <v>0</v>
      </c>
      <c r="I87" s="59">
        <f>+I62*'An Distinta Base'!$F44</f>
        <v>0</v>
      </c>
      <c r="J87" s="59">
        <f>+J62*'An Distinta Base'!$F44</f>
        <v>0</v>
      </c>
      <c r="K87" s="59">
        <f>+K62*'An Distinta Base'!$F44</f>
        <v>0</v>
      </c>
      <c r="L87" s="59">
        <f>+L62*'An Distinta Base'!$F44</f>
        <v>0</v>
      </c>
      <c r="M87" s="59">
        <f>+M62*'An Distinta Base'!$F44</f>
        <v>0</v>
      </c>
      <c r="N87" s="59">
        <f>+N62*'An Distinta Base'!$F44</f>
        <v>0</v>
      </c>
      <c r="O87" s="59">
        <f>+O62*'An Distinta Base'!$F44</f>
        <v>0</v>
      </c>
      <c r="P87" s="59">
        <f>+P62*'An Distinta Base'!$F44</f>
        <v>0</v>
      </c>
      <c r="Q87" s="59">
        <f>+Q62*'An Distinta Base'!$F44</f>
        <v>0</v>
      </c>
      <c r="R87" s="59">
        <f>+R62*'An Distinta Base'!$F44</f>
        <v>0</v>
      </c>
      <c r="S87" s="59">
        <f>+S62*'An Distinta Base'!$F44</f>
        <v>0</v>
      </c>
      <c r="T87" s="59">
        <f>+T62*'An Distinta Base'!$F44</f>
        <v>0</v>
      </c>
      <c r="U87" s="59">
        <f>+U62*'An Distinta Base'!$F44</f>
        <v>0</v>
      </c>
      <c r="V87" s="59">
        <f>+V62*'An Distinta Base'!$F44</f>
        <v>0</v>
      </c>
      <c r="W87" s="59">
        <f>+W62*'An Distinta Base'!$F44</f>
        <v>0</v>
      </c>
      <c r="X87" s="59">
        <f>+X62*'An Distinta Base'!$F44</f>
        <v>0</v>
      </c>
      <c r="Y87" s="59">
        <f>+Y62*'An Distinta Base'!$F44</f>
        <v>0</v>
      </c>
      <c r="Z87" s="59">
        <f>+Z62*'An Distinta Base'!$F44</f>
        <v>0</v>
      </c>
      <c r="AA87" s="59">
        <f>+AA62*'An Distinta Base'!$F44</f>
        <v>0</v>
      </c>
      <c r="AB87" s="59">
        <f>+AB62*'An Distinta Base'!$F44</f>
        <v>0</v>
      </c>
      <c r="AC87" s="59">
        <f>+AC62*'An Distinta Base'!$F44</f>
        <v>0</v>
      </c>
      <c r="AD87" s="59">
        <f>+AD62*'An Distinta Base'!$F44</f>
        <v>0</v>
      </c>
      <c r="AE87" s="59">
        <f>+AE62*'An Distinta Base'!$F44</f>
        <v>0</v>
      </c>
      <c r="AF87" s="59">
        <f>+AF62*'An Distinta Base'!$F44</f>
        <v>0</v>
      </c>
      <c r="AG87" s="59">
        <f>+AG62*'An Distinta Base'!$F44</f>
        <v>0</v>
      </c>
      <c r="AH87" s="59">
        <f>+AH62*'An Distinta Base'!$F44</f>
        <v>0</v>
      </c>
      <c r="AI87" s="59">
        <f>+AI62*'An Distinta Base'!$F44</f>
        <v>0</v>
      </c>
      <c r="AJ87" s="59">
        <f>+AJ62*'An Distinta Base'!$F44</f>
        <v>0</v>
      </c>
      <c r="AK87" s="59">
        <f>+AK62*'An Distinta Base'!$F44</f>
        <v>0</v>
      </c>
      <c r="AL87" s="59">
        <f>+AL62*'An Distinta Base'!$F44</f>
        <v>0</v>
      </c>
    </row>
    <row r="88" spans="2:38" ht="15.75" thickBot="1" x14ac:dyDescent="0.3">
      <c r="B88" s="47" t="str">
        <f t="shared" si="10"/>
        <v>Prodotto 15</v>
      </c>
      <c r="C88" s="59">
        <f>+C63*'An Distinta Base'!$F45</f>
        <v>0</v>
      </c>
      <c r="D88" s="59">
        <f>+D63*'An Distinta Base'!$F45</f>
        <v>0</v>
      </c>
      <c r="E88" s="59">
        <f>+E63*'An Distinta Base'!$F45</f>
        <v>0</v>
      </c>
      <c r="F88" s="59">
        <f>+F63*'An Distinta Base'!$F45</f>
        <v>0</v>
      </c>
      <c r="G88" s="59">
        <f>+G63*'An Distinta Base'!$F45</f>
        <v>0</v>
      </c>
      <c r="H88" s="59">
        <f>+H63*'An Distinta Base'!$F45</f>
        <v>0</v>
      </c>
      <c r="I88" s="59">
        <f>+I63*'An Distinta Base'!$F45</f>
        <v>0</v>
      </c>
      <c r="J88" s="59">
        <f>+J63*'An Distinta Base'!$F45</f>
        <v>0</v>
      </c>
      <c r="K88" s="59">
        <f>+K63*'An Distinta Base'!$F45</f>
        <v>0</v>
      </c>
      <c r="L88" s="59">
        <f>+L63*'An Distinta Base'!$F45</f>
        <v>0</v>
      </c>
      <c r="M88" s="59">
        <f>+M63*'An Distinta Base'!$F45</f>
        <v>0</v>
      </c>
      <c r="N88" s="59">
        <f>+N63*'An Distinta Base'!$F45</f>
        <v>0</v>
      </c>
      <c r="O88" s="59">
        <f>+O63*'An Distinta Base'!$F45</f>
        <v>0</v>
      </c>
      <c r="P88" s="59">
        <f>+P63*'An Distinta Base'!$F45</f>
        <v>0</v>
      </c>
      <c r="Q88" s="59">
        <f>+Q63*'An Distinta Base'!$F45</f>
        <v>0</v>
      </c>
      <c r="R88" s="59">
        <f>+R63*'An Distinta Base'!$F45</f>
        <v>0</v>
      </c>
      <c r="S88" s="59">
        <f>+S63*'An Distinta Base'!$F45</f>
        <v>0</v>
      </c>
      <c r="T88" s="59">
        <f>+T63*'An Distinta Base'!$F45</f>
        <v>0</v>
      </c>
      <c r="U88" s="59">
        <f>+U63*'An Distinta Base'!$F45</f>
        <v>0</v>
      </c>
      <c r="V88" s="59">
        <f>+V63*'An Distinta Base'!$F45</f>
        <v>0</v>
      </c>
      <c r="W88" s="59">
        <f>+W63*'An Distinta Base'!$F45</f>
        <v>0</v>
      </c>
      <c r="X88" s="59">
        <f>+X63*'An Distinta Base'!$F45</f>
        <v>0</v>
      </c>
      <c r="Y88" s="59">
        <f>+Y63*'An Distinta Base'!$F45</f>
        <v>0</v>
      </c>
      <c r="Z88" s="59">
        <f>+Z63*'An Distinta Base'!$F45</f>
        <v>0</v>
      </c>
      <c r="AA88" s="59">
        <f>+AA63*'An Distinta Base'!$F45</f>
        <v>0</v>
      </c>
      <c r="AB88" s="59">
        <f>+AB63*'An Distinta Base'!$F45</f>
        <v>0</v>
      </c>
      <c r="AC88" s="59">
        <f>+AC63*'An Distinta Base'!$F45</f>
        <v>0</v>
      </c>
      <c r="AD88" s="59">
        <f>+AD63*'An Distinta Base'!$F45</f>
        <v>0</v>
      </c>
      <c r="AE88" s="59">
        <f>+AE63*'An Distinta Base'!$F45</f>
        <v>0</v>
      </c>
      <c r="AF88" s="59">
        <f>+AF63*'An Distinta Base'!$F45</f>
        <v>0</v>
      </c>
      <c r="AG88" s="59">
        <f>+AG63*'An Distinta Base'!$F45</f>
        <v>0</v>
      </c>
      <c r="AH88" s="59">
        <f>+AH63*'An Distinta Base'!$F45</f>
        <v>0</v>
      </c>
      <c r="AI88" s="59">
        <f>+AI63*'An Distinta Base'!$F45</f>
        <v>0</v>
      </c>
      <c r="AJ88" s="59">
        <f>+AJ63*'An Distinta Base'!$F45</f>
        <v>0</v>
      </c>
      <c r="AK88" s="59">
        <f>+AK63*'An Distinta Base'!$F45</f>
        <v>0</v>
      </c>
      <c r="AL88" s="59">
        <f>+AL63*'An Distinta Base'!$F45</f>
        <v>0</v>
      </c>
    </row>
    <row r="89" spans="2:38" ht="15.75" thickBot="1" x14ac:dyDescent="0.3">
      <c r="B89" s="47" t="str">
        <f t="shared" si="10"/>
        <v>Prodotto 16</v>
      </c>
      <c r="C89" s="59">
        <f>+C64*'An Distinta Base'!$F46</f>
        <v>0</v>
      </c>
      <c r="D89" s="59">
        <f>+D64*'An Distinta Base'!$F46</f>
        <v>0</v>
      </c>
      <c r="E89" s="59">
        <f>+E64*'An Distinta Base'!$F46</f>
        <v>0</v>
      </c>
      <c r="F89" s="59">
        <f>+F64*'An Distinta Base'!$F46</f>
        <v>0</v>
      </c>
      <c r="G89" s="59">
        <f>+G64*'An Distinta Base'!$F46</f>
        <v>0</v>
      </c>
      <c r="H89" s="59">
        <f>+H64*'An Distinta Base'!$F46</f>
        <v>0</v>
      </c>
      <c r="I89" s="59">
        <f>+I64*'An Distinta Base'!$F46</f>
        <v>0</v>
      </c>
      <c r="J89" s="59">
        <f>+J64*'An Distinta Base'!$F46</f>
        <v>0</v>
      </c>
      <c r="K89" s="59">
        <f>+K64*'An Distinta Base'!$F46</f>
        <v>0</v>
      </c>
      <c r="L89" s="59">
        <f>+L64*'An Distinta Base'!$F46</f>
        <v>0</v>
      </c>
      <c r="M89" s="59">
        <f>+M64*'An Distinta Base'!$F46</f>
        <v>0</v>
      </c>
      <c r="N89" s="59">
        <f>+N64*'An Distinta Base'!$F46</f>
        <v>0</v>
      </c>
      <c r="O89" s="59">
        <f>+O64*'An Distinta Base'!$F46</f>
        <v>0</v>
      </c>
      <c r="P89" s="59">
        <f>+P64*'An Distinta Base'!$F46</f>
        <v>0</v>
      </c>
      <c r="Q89" s="59">
        <f>+Q64*'An Distinta Base'!$F46</f>
        <v>0</v>
      </c>
      <c r="R89" s="59">
        <f>+R64*'An Distinta Base'!$F46</f>
        <v>0</v>
      </c>
      <c r="S89" s="59">
        <f>+S64*'An Distinta Base'!$F46</f>
        <v>0</v>
      </c>
      <c r="T89" s="59">
        <f>+T64*'An Distinta Base'!$F46</f>
        <v>0</v>
      </c>
      <c r="U89" s="59">
        <f>+U64*'An Distinta Base'!$F46</f>
        <v>0</v>
      </c>
      <c r="V89" s="59">
        <f>+V64*'An Distinta Base'!$F46</f>
        <v>0</v>
      </c>
      <c r="W89" s="59">
        <f>+W64*'An Distinta Base'!$F46</f>
        <v>0</v>
      </c>
      <c r="X89" s="59">
        <f>+X64*'An Distinta Base'!$F46</f>
        <v>0</v>
      </c>
      <c r="Y89" s="59">
        <f>+Y64*'An Distinta Base'!$F46</f>
        <v>0</v>
      </c>
      <c r="Z89" s="59">
        <f>+Z64*'An Distinta Base'!$F46</f>
        <v>0</v>
      </c>
      <c r="AA89" s="59">
        <f>+AA64*'An Distinta Base'!$F46</f>
        <v>0</v>
      </c>
      <c r="AB89" s="59">
        <f>+AB64*'An Distinta Base'!$F46</f>
        <v>0</v>
      </c>
      <c r="AC89" s="59">
        <f>+AC64*'An Distinta Base'!$F46</f>
        <v>0</v>
      </c>
      <c r="AD89" s="59">
        <f>+AD64*'An Distinta Base'!$F46</f>
        <v>0</v>
      </c>
      <c r="AE89" s="59">
        <f>+AE64*'An Distinta Base'!$F46</f>
        <v>0</v>
      </c>
      <c r="AF89" s="59">
        <f>+AF64*'An Distinta Base'!$F46</f>
        <v>0</v>
      </c>
      <c r="AG89" s="59">
        <f>+AG64*'An Distinta Base'!$F46</f>
        <v>0</v>
      </c>
      <c r="AH89" s="59">
        <f>+AH64*'An Distinta Base'!$F46</f>
        <v>0</v>
      </c>
      <c r="AI89" s="59">
        <f>+AI64*'An Distinta Base'!$F46</f>
        <v>0</v>
      </c>
      <c r="AJ89" s="59">
        <f>+AJ64*'An Distinta Base'!$F46</f>
        <v>0</v>
      </c>
      <c r="AK89" s="59">
        <f>+AK64*'An Distinta Base'!$F46</f>
        <v>0</v>
      </c>
      <c r="AL89" s="59">
        <f>+AL64*'An Distinta Base'!$F46</f>
        <v>0</v>
      </c>
    </row>
    <row r="90" spans="2:38" ht="15.75" thickBot="1" x14ac:dyDescent="0.3">
      <c r="B90" s="47" t="str">
        <f t="shared" si="10"/>
        <v>Prodotto 17</v>
      </c>
      <c r="C90" s="59">
        <f>+C65*'An Distinta Base'!$F47</f>
        <v>0</v>
      </c>
      <c r="D90" s="59">
        <f>+D65*'An Distinta Base'!$F47</f>
        <v>0</v>
      </c>
      <c r="E90" s="59">
        <f>+E65*'An Distinta Base'!$F47</f>
        <v>0</v>
      </c>
      <c r="F90" s="59">
        <f>+F65*'An Distinta Base'!$F47</f>
        <v>0</v>
      </c>
      <c r="G90" s="59">
        <f>+G65*'An Distinta Base'!$F47</f>
        <v>0</v>
      </c>
      <c r="H90" s="59">
        <f>+H65*'An Distinta Base'!$F47</f>
        <v>0</v>
      </c>
      <c r="I90" s="59">
        <f>+I65*'An Distinta Base'!$F47</f>
        <v>0</v>
      </c>
      <c r="J90" s="59">
        <f>+J65*'An Distinta Base'!$F47</f>
        <v>0</v>
      </c>
      <c r="K90" s="59">
        <f>+K65*'An Distinta Base'!$F47</f>
        <v>0</v>
      </c>
      <c r="L90" s="59">
        <f>+L65*'An Distinta Base'!$F47</f>
        <v>0</v>
      </c>
      <c r="M90" s="59">
        <f>+M65*'An Distinta Base'!$F47</f>
        <v>0</v>
      </c>
      <c r="N90" s="59">
        <f>+N65*'An Distinta Base'!$F47</f>
        <v>0</v>
      </c>
      <c r="O90" s="59">
        <f>+O65*'An Distinta Base'!$F47</f>
        <v>0</v>
      </c>
      <c r="P90" s="59">
        <f>+P65*'An Distinta Base'!$F47</f>
        <v>0</v>
      </c>
      <c r="Q90" s="59">
        <f>+Q65*'An Distinta Base'!$F47</f>
        <v>0</v>
      </c>
      <c r="R90" s="59">
        <f>+R65*'An Distinta Base'!$F47</f>
        <v>0</v>
      </c>
      <c r="S90" s="59">
        <f>+S65*'An Distinta Base'!$F47</f>
        <v>0</v>
      </c>
      <c r="T90" s="59">
        <f>+T65*'An Distinta Base'!$F47</f>
        <v>0</v>
      </c>
      <c r="U90" s="59">
        <f>+U65*'An Distinta Base'!$F47</f>
        <v>0</v>
      </c>
      <c r="V90" s="59">
        <f>+V65*'An Distinta Base'!$F47</f>
        <v>0</v>
      </c>
      <c r="W90" s="59">
        <f>+W65*'An Distinta Base'!$F47</f>
        <v>0</v>
      </c>
      <c r="X90" s="59">
        <f>+X65*'An Distinta Base'!$F47</f>
        <v>0</v>
      </c>
      <c r="Y90" s="59">
        <f>+Y65*'An Distinta Base'!$F47</f>
        <v>0</v>
      </c>
      <c r="Z90" s="59">
        <f>+Z65*'An Distinta Base'!$F47</f>
        <v>0</v>
      </c>
      <c r="AA90" s="59">
        <f>+AA65*'An Distinta Base'!$F47</f>
        <v>0</v>
      </c>
      <c r="AB90" s="59">
        <f>+AB65*'An Distinta Base'!$F47</f>
        <v>0</v>
      </c>
      <c r="AC90" s="59">
        <f>+AC65*'An Distinta Base'!$F47</f>
        <v>0</v>
      </c>
      <c r="AD90" s="59">
        <f>+AD65*'An Distinta Base'!$F47</f>
        <v>0</v>
      </c>
      <c r="AE90" s="59">
        <f>+AE65*'An Distinta Base'!$F47</f>
        <v>0</v>
      </c>
      <c r="AF90" s="59">
        <f>+AF65*'An Distinta Base'!$F47</f>
        <v>0</v>
      </c>
      <c r="AG90" s="59">
        <f>+AG65*'An Distinta Base'!$F47</f>
        <v>0</v>
      </c>
      <c r="AH90" s="59">
        <f>+AH65*'An Distinta Base'!$F47</f>
        <v>0</v>
      </c>
      <c r="AI90" s="59">
        <f>+AI65*'An Distinta Base'!$F47</f>
        <v>0</v>
      </c>
      <c r="AJ90" s="59">
        <f>+AJ65*'An Distinta Base'!$F47</f>
        <v>0</v>
      </c>
      <c r="AK90" s="59">
        <f>+AK65*'An Distinta Base'!$F47</f>
        <v>0</v>
      </c>
      <c r="AL90" s="59">
        <f>+AL65*'An Distinta Base'!$F47</f>
        <v>0</v>
      </c>
    </row>
    <row r="91" spans="2:38" ht="15.75" thickBot="1" x14ac:dyDescent="0.3">
      <c r="B91" s="47" t="str">
        <f t="shared" si="10"/>
        <v>Prodotto 18</v>
      </c>
      <c r="C91" s="59">
        <f>+C66*'An Distinta Base'!$F48</f>
        <v>0</v>
      </c>
      <c r="D91" s="59">
        <f>+D66*'An Distinta Base'!$F48</f>
        <v>0</v>
      </c>
      <c r="E91" s="59">
        <f>+E66*'An Distinta Base'!$F48</f>
        <v>0</v>
      </c>
      <c r="F91" s="59">
        <f>+F66*'An Distinta Base'!$F48</f>
        <v>0</v>
      </c>
      <c r="G91" s="59">
        <f>+G66*'An Distinta Base'!$F48</f>
        <v>0</v>
      </c>
      <c r="H91" s="59">
        <f>+H66*'An Distinta Base'!$F48</f>
        <v>0</v>
      </c>
      <c r="I91" s="59">
        <f>+I66*'An Distinta Base'!$F48</f>
        <v>0</v>
      </c>
      <c r="J91" s="59">
        <f>+J66*'An Distinta Base'!$F48</f>
        <v>0</v>
      </c>
      <c r="K91" s="59">
        <f>+K66*'An Distinta Base'!$F48</f>
        <v>0</v>
      </c>
      <c r="L91" s="59">
        <f>+L66*'An Distinta Base'!$F48</f>
        <v>0</v>
      </c>
      <c r="M91" s="59">
        <f>+M66*'An Distinta Base'!$F48</f>
        <v>0</v>
      </c>
      <c r="N91" s="59">
        <f>+N66*'An Distinta Base'!$F48</f>
        <v>0</v>
      </c>
      <c r="O91" s="59">
        <f>+O66*'An Distinta Base'!$F48</f>
        <v>0</v>
      </c>
      <c r="P91" s="59">
        <f>+P66*'An Distinta Base'!$F48</f>
        <v>0</v>
      </c>
      <c r="Q91" s="59">
        <f>+Q66*'An Distinta Base'!$F48</f>
        <v>0</v>
      </c>
      <c r="R91" s="59">
        <f>+R66*'An Distinta Base'!$F48</f>
        <v>0</v>
      </c>
      <c r="S91" s="59">
        <f>+S66*'An Distinta Base'!$F48</f>
        <v>0</v>
      </c>
      <c r="T91" s="59">
        <f>+T66*'An Distinta Base'!$F48</f>
        <v>0</v>
      </c>
      <c r="U91" s="59">
        <f>+U66*'An Distinta Base'!$F48</f>
        <v>0</v>
      </c>
      <c r="V91" s="59">
        <f>+V66*'An Distinta Base'!$F48</f>
        <v>0</v>
      </c>
      <c r="W91" s="59">
        <f>+W66*'An Distinta Base'!$F48</f>
        <v>0</v>
      </c>
      <c r="X91" s="59">
        <f>+X66*'An Distinta Base'!$F48</f>
        <v>0</v>
      </c>
      <c r="Y91" s="59">
        <f>+Y66*'An Distinta Base'!$F48</f>
        <v>0</v>
      </c>
      <c r="Z91" s="59">
        <f>+Z66*'An Distinta Base'!$F48</f>
        <v>0</v>
      </c>
      <c r="AA91" s="59">
        <f>+AA66*'An Distinta Base'!$F48</f>
        <v>0</v>
      </c>
      <c r="AB91" s="59">
        <f>+AB66*'An Distinta Base'!$F48</f>
        <v>0</v>
      </c>
      <c r="AC91" s="59">
        <f>+AC66*'An Distinta Base'!$F48</f>
        <v>0</v>
      </c>
      <c r="AD91" s="59">
        <f>+AD66*'An Distinta Base'!$F48</f>
        <v>0</v>
      </c>
      <c r="AE91" s="59">
        <f>+AE66*'An Distinta Base'!$F48</f>
        <v>0</v>
      </c>
      <c r="AF91" s="59">
        <f>+AF66*'An Distinta Base'!$F48</f>
        <v>0</v>
      </c>
      <c r="AG91" s="59">
        <f>+AG66*'An Distinta Base'!$F48</f>
        <v>0</v>
      </c>
      <c r="AH91" s="59">
        <f>+AH66*'An Distinta Base'!$F48</f>
        <v>0</v>
      </c>
      <c r="AI91" s="59">
        <f>+AI66*'An Distinta Base'!$F48</f>
        <v>0</v>
      </c>
      <c r="AJ91" s="59">
        <f>+AJ66*'An Distinta Base'!$F48</f>
        <v>0</v>
      </c>
      <c r="AK91" s="59">
        <f>+AK66*'An Distinta Base'!$F48</f>
        <v>0</v>
      </c>
      <c r="AL91" s="59">
        <f>+AL66*'An Distinta Base'!$F48</f>
        <v>0</v>
      </c>
    </row>
    <row r="92" spans="2:38" ht="15.75" thickBot="1" x14ac:dyDescent="0.3">
      <c r="B92" s="47" t="str">
        <f t="shared" si="10"/>
        <v>Prodotto 19</v>
      </c>
      <c r="C92" s="59">
        <f>+C67*'An Distinta Base'!$F49</f>
        <v>0</v>
      </c>
      <c r="D92" s="59">
        <f>+D67*'An Distinta Base'!$F49</f>
        <v>0</v>
      </c>
      <c r="E92" s="59">
        <f>+E67*'An Distinta Base'!$F49</f>
        <v>0</v>
      </c>
      <c r="F92" s="59">
        <f>+F67*'An Distinta Base'!$F49</f>
        <v>0</v>
      </c>
      <c r="G92" s="59">
        <f>+G67*'An Distinta Base'!$F49</f>
        <v>0</v>
      </c>
      <c r="H92" s="59">
        <f>+H67*'An Distinta Base'!$F49</f>
        <v>0</v>
      </c>
      <c r="I92" s="59">
        <f>+I67*'An Distinta Base'!$F49</f>
        <v>0</v>
      </c>
      <c r="J92" s="59">
        <f>+J67*'An Distinta Base'!$F49</f>
        <v>0</v>
      </c>
      <c r="K92" s="59">
        <f>+K67*'An Distinta Base'!$F49</f>
        <v>0</v>
      </c>
      <c r="L92" s="59">
        <f>+L67*'An Distinta Base'!$F49</f>
        <v>0</v>
      </c>
      <c r="M92" s="59">
        <f>+M67*'An Distinta Base'!$F49</f>
        <v>0</v>
      </c>
      <c r="N92" s="59">
        <f>+N67*'An Distinta Base'!$F49</f>
        <v>0</v>
      </c>
      <c r="O92" s="59">
        <f>+O67*'An Distinta Base'!$F49</f>
        <v>0</v>
      </c>
      <c r="P92" s="59">
        <f>+P67*'An Distinta Base'!$F49</f>
        <v>0</v>
      </c>
      <c r="Q92" s="59">
        <f>+Q67*'An Distinta Base'!$F49</f>
        <v>0</v>
      </c>
      <c r="R92" s="59">
        <f>+R67*'An Distinta Base'!$F49</f>
        <v>0</v>
      </c>
      <c r="S92" s="59">
        <f>+S67*'An Distinta Base'!$F49</f>
        <v>0</v>
      </c>
      <c r="T92" s="59">
        <f>+T67*'An Distinta Base'!$F49</f>
        <v>0</v>
      </c>
      <c r="U92" s="59">
        <f>+U67*'An Distinta Base'!$F49</f>
        <v>0</v>
      </c>
      <c r="V92" s="59">
        <f>+V67*'An Distinta Base'!$F49</f>
        <v>0</v>
      </c>
      <c r="W92" s="59">
        <f>+W67*'An Distinta Base'!$F49</f>
        <v>0</v>
      </c>
      <c r="X92" s="59">
        <f>+X67*'An Distinta Base'!$F49</f>
        <v>0</v>
      </c>
      <c r="Y92" s="59">
        <f>+Y67*'An Distinta Base'!$F49</f>
        <v>0</v>
      </c>
      <c r="Z92" s="59">
        <f>+Z67*'An Distinta Base'!$F49</f>
        <v>0</v>
      </c>
      <c r="AA92" s="59">
        <f>+AA67*'An Distinta Base'!$F49</f>
        <v>0</v>
      </c>
      <c r="AB92" s="59">
        <f>+AB67*'An Distinta Base'!$F49</f>
        <v>0</v>
      </c>
      <c r="AC92" s="59">
        <f>+AC67*'An Distinta Base'!$F49</f>
        <v>0</v>
      </c>
      <c r="AD92" s="59">
        <f>+AD67*'An Distinta Base'!$F49</f>
        <v>0</v>
      </c>
      <c r="AE92" s="59">
        <f>+AE67*'An Distinta Base'!$F49</f>
        <v>0</v>
      </c>
      <c r="AF92" s="59">
        <f>+AF67*'An Distinta Base'!$F49</f>
        <v>0</v>
      </c>
      <c r="AG92" s="59">
        <f>+AG67*'An Distinta Base'!$F49</f>
        <v>0</v>
      </c>
      <c r="AH92" s="59">
        <f>+AH67*'An Distinta Base'!$F49</f>
        <v>0</v>
      </c>
      <c r="AI92" s="59">
        <f>+AI67*'An Distinta Base'!$F49</f>
        <v>0</v>
      </c>
      <c r="AJ92" s="59">
        <f>+AJ67*'An Distinta Base'!$F49</f>
        <v>0</v>
      </c>
      <c r="AK92" s="59">
        <f>+AK67*'An Distinta Base'!$F49</f>
        <v>0</v>
      </c>
      <c r="AL92" s="59">
        <f>+AL67*'An Distinta Base'!$F49</f>
        <v>0</v>
      </c>
    </row>
    <row r="93" spans="2:38" x14ac:dyDescent="0.25">
      <c r="B93" s="47" t="str">
        <f t="shared" si="10"/>
        <v>Prodotto 20</v>
      </c>
      <c r="C93" s="59">
        <f>+C68*'An Distinta Base'!$F50</f>
        <v>0</v>
      </c>
      <c r="D93" s="59">
        <f>+D68*'An Distinta Base'!$F50</f>
        <v>0</v>
      </c>
      <c r="E93" s="59">
        <f>+E68*'An Distinta Base'!$F50</f>
        <v>0</v>
      </c>
      <c r="F93" s="59">
        <f>+F68*'An Distinta Base'!$F50</f>
        <v>0</v>
      </c>
      <c r="G93" s="59">
        <f>+G68*'An Distinta Base'!$F50</f>
        <v>0</v>
      </c>
      <c r="H93" s="59">
        <f>+H68*'An Distinta Base'!$F50</f>
        <v>0</v>
      </c>
      <c r="I93" s="59">
        <f>+I68*'An Distinta Base'!$F50</f>
        <v>0</v>
      </c>
      <c r="J93" s="59">
        <f>+J68*'An Distinta Base'!$F50</f>
        <v>0</v>
      </c>
      <c r="K93" s="59">
        <f>+K68*'An Distinta Base'!$F50</f>
        <v>0</v>
      </c>
      <c r="L93" s="59">
        <f>+L68*'An Distinta Base'!$F50</f>
        <v>0</v>
      </c>
      <c r="M93" s="59">
        <f>+M68*'An Distinta Base'!$F50</f>
        <v>0</v>
      </c>
      <c r="N93" s="59">
        <f>+N68*'An Distinta Base'!$F50</f>
        <v>0</v>
      </c>
      <c r="O93" s="59">
        <f>+O68*'An Distinta Base'!$F50</f>
        <v>0</v>
      </c>
      <c r="P93" s="59">
        <f>+P68*'An Distinta Base'!$F50</f>
        <v>0</v>
      </c>
      <c r="Q93" s="59">
        <f>+Q68*'An Distinta Base'!$F50</f>
        <v>0</v>
      </c>
      <c r="R93" s="59">
        <f>+R68*'An Distinta Base'!$F50</f>
        <v>0</v>
      </c>
      <c r="S93" s="59">
        <f>+S68*'An Distinta Base'!$F50</f>
        <v>0</v>
      </c>
      <c r="T93" s="59">
        <f>+T68*'An Distinta Base'!$F50</f>
        <v>0</v>
      </c>
      <c r="U93" s="59">
        <f>+U68*'An Distinta Base'!$F50</f>
        <v>0</v>
      </c>
      <c r="V93" s="59">
        <f>+V68*'An Distinta Base'!$F50</f>
        <v>0</v>
      </c>
      <c r="W93" s="59">
        <f>+W68*'An Distinta Base'!$F50</f>
        <v>0</v>
      </c>
      <c r="X93" s="59">
        <f>+X68*'An Distinta Base'!$F50</f>
        <v>0</v>
      </c>
      <c r="Y93" s="59">
        <f>+Y68*'An Distinta Base'!$F50</f>
        <v>0</v>
      </c>
      <c r="Z93" s="59">
        <f>+Z68*'An Distinta Base'!$F50</f>
        <v>0</v>
      </c>
      <c r="AA93" s="59">
        <f>+AA68*'An Distinta Base'!$F50</f>
        <v>0</v>
      </c>
      <c r="AB93" s="59">
        <f>+AB68*'An Distinta Base'!$F50</f>
        <v>0</v>
      </c>
      <c r="AC93" s="59">
        <f>+AC68*'An Distinta Base'!$F50</f>
        <v>0</v>
      </c>
      <c r="AD93" s="59">
        <f>+AD68*'An Distinta Base'!$F50</f>
        <v>0</v>
      </c>
      <c r="AE93" s="59">
        <f>+AE68*'An Distinta Base'!$F50</f>
        <v>0</v>
      </c>
      <c r="AF93" s="59">
        <f>+AF68*'An Distinta Base'!$F50</f>
        <v>0</v>
      </c>
      <c r="AG93" s="59">
        <f>+AG68*'An Distinta Base'!$F50</f>
        <v>0</v>
      </c>
      <c r="AH93" s="59">
        <f>+AH68*'An Distinta Base'!$F50</f>
        <v>0</v>
      </c>
      <c r="AI93" s="59">
        <f>+AI68*'An Distinta Base'!$F50</f>
        <v>0</v>
      </c>
      <c r="AJ93" s="59">
        <f>+AJ68*'An Distinta Base'!$F50</f>
        <v>0</v>
      </c>
      <c r="AK93" s="59">
        <f>+AK68*'An Distinta Base'!$F50</f>
        <v>0</v>
      </c>
      <c r="AL93" s="59">
        <f>+AL68*'An Distinta Base'!$F50</f>
        <v>0</v>
      </c>
    </row>
    <row r="94" spans="2:38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316</v>
      </c>
      <c r="C95" s="63">
        <f>SUM(C74:C93)</f>
        <v>57172.5</v>
      </c>
      <c r="D95" s="63">
        <f t="shared" ref="D95:AL95" si="11">SUM(D74:D93)</f>
        <v>57832.95</v>
      </c>
      <c r="E95" s="63">
        <f t="shared" si="11"/>
        <v>57832.95</v>
      </c>
      <c r="F95" s="63">
        <f t="shared" si="11"/>
        <v>60419.1</v>
      </c>
      <c r="G95" s="63">
        <f t="shared" si="11"/>
        <v>60419.1</v>
      </c>
      <c r="H95" s="63">
        <f t="shared" si="11"/>
        <v>61328.399999999994</v>
      </c>
      <c r="I95" s="63">
        <f t="shared" si="11"/>
        <v>61813.751999999993</v>
      </c>
      <c r="J95" s="63">
        <f t="shared" si="11"/>
        <v>62768.201999999997</v>
      </c>
      <c r="K95" s="63">
        <f t="shared" si="11"/>
        <v>62878.493999999999</v>
      </c>
      <c r="L95" s="63">
        <f t="shared" si="11"/>
        <v>62878.493999999999</v>
      </c>
      <c r="M95" s="63">
        <f t="shared" si="11"/>
        <v>63170.261805000002</v>
      </c>
      <c r="N95" s="63">
        <f t="shared" si="11"/>
        <v>63170.261805000002</v>
      </c>
      <c r="O95" s="63">
        <f t="shared" si="11"/>
        <v>63170.261805000002</v>
      </c>
      <c r="P95" s="63">
        <f t="shared" si="11"/>
        <v>63170.261805000002</v>
      </c>
      <c r="Q95" s="63">
        <f t="shared" si="11"/>
        <v>63170.261805000002</v>
      </c>
      <c r="R95" s="63">
        <f t="shared" si="11"/>
        <v>63170.261805000002</v>
      </c>
      <c r="S95" s="63">
        <f t="shared" si="11"/>
        <v>63170.261805000002</v>
      </c>
      <c r="T95" s="63">
        <f t="shared" si="11"/>
        <v>63170.261805000002</v>
      </c>
      <c r="U95" s="63">
        <f t="shared" si="11"/>
        <v>63170.261805000002</v>
      </c>
      <c r="V95" s="63">
        <f t="shared" si="11"/>
        <v>63170.261805000002</v>
      </c>
      <c r="W95" s="63">
        <f t="shared" si="11"/>
        <v>63170.261805000002</v>
      </c>
      <c r="X95" s="63">
        <f t="shared" si="11"/>
        <v>63170.261805000002</v>
      </c>
      <c r="Y95" s="63">
        <f t="shared" si="11"/>
        <v>63170.261805000002</v>
      </c>
      <c r="Z95" s="63">
        <f t="shared" si="11"/>
        <v>63170.261805000002</v>
      </c>
      <c r="AA95" s="63">
        <f t="shared" si="11"/>
        <v>63170.261805000002</v>
      </c>
      <c r="AB95" s="63">
        <f t="shared" si="11"/>
        <v>63170.261805000002</v>
      </c>
      <c r="AC95" s="63">
        <f t="shared" si="11"/>
        <v>63170.261805000002</v>
      </c>
      <c r="AD95" s="63">
        <f t="shared" si="11"/>
        <v>63170.261805000002</v>
      </c>
      <c r="AE95" s="63">
        <f t="shared" si="11"/>
        <v>63170.261805000002</v>
      </c>
      <c r="AF95" s="63">
        <f t="shared" si="11"/>
        <v>63170.261805000002</v>
      </c>
      <c r="AG95" s="63">
        <f t="shared" si="11"/>
        <v>63170.261805000002</v>
      </c>
      <c r="AH95" s="63">
        <f t="shared" si="11"/>
        <v>63170.261805000002</v>
      </c>
      <c r="AI95" s="63">
        <f t="shared" si="11"/>
        <v>63170.261805000002</v>
      </c>
      <c r="AJ95" s="63">
        <f t="shared" si="11"/>
        <v>63170.261805000002</v>
      </c>
      <c r="AK95" s="63">
        <f t="shared" si="11"/>
        <v>63170.261805000002</v>
      </c>
      <c r="AL95" s="63">
        <f t="shared" si="11"/>
        <v>63170.261805000002</v>
      </c>
    </row>
    <row r="98" spans="2:38" x14ac:dyDescent="0.25">
      <c r="B98" s="47" t="s">
        <v>359</v>
      </c>
      <c r="C98" s="47" t="str">
        <f>+C73</f>
        <v>A1 M1</v>
      </c>
      <c r="D98" s="47" t="str">
        <f t="shared" ref="D98:AL98" si="12">+D73</f>
        <v>A1 M2</v>
      </c>
      <c r="E98" s="47" t="str">
        <f t="shared" si="12"/>
        <v>A1 M3</v>
      </c>
      <c r="F98" s="47" t="str">
        <f t="shared" si="12"/>
        <v>A1 M4</v>
      </c>
      <c r="G98" s="47" t="str">
        <f t="shared" si="12"/>
        <v>A1 M5</v>
      </c>
      <c r="H98" s="47" t="str">
        <f t="shared" si="12"/>
        <v>A1 M6</v>
      </c>
      <c r="I98" s="47" t="str">
        <f t="shared" si="12"/>
        <v>A1 M7</v>
      </c>
      <c r="J98" s="47" t="str">
        <f t="shared" si="12"/>
        <v>A1 M8</v>
      </c>
      <c r="K98" s="47" t="str">
        <f t="shared" si="12"/>
        <v>A1 M9</v>
      </c>
      <c r="L98" s="47" t="str">
        <f t="shared" si="12"/>
        <v>A1 M10</v>
      </c>
      <c r="M98" s="47" t="str">
        <f t="shared" si="12"/>
        <v>A1 M11</v>
      </c>
      <c r="N98" s="47" t="str">
        <f t="shared" si="12"/>
        <v>A1 M12</v>
      </c>
      <c r="O98" s="47" t="str">
        <f t="shared" si="12"/>
        <v>A2 M1</v>
      </c>
      <c r="P98" s="47" t="str">
        <f t="shared" si="12"/>
        <v>A2 M2</v>
      </c>
      <c r="Q98" s="47" t="str">
        <f t="shared" si="12"/>
        <v>A2 M3</v>
      </c>
      <c r="R98" s="47" t="str">
        <f t="shared" si="12"/>
        <v>A2 M4</v>
      </c>
      <c r="S98" s="47" t="str">
        <f t="shared" si="12"/>
        <v>A2 M5</v>
      </c>
      <c r="T98" s="47" t="str">
        <f t="shared" si="12"/>
        <v>A2 M6</v>
      </c>
      <c r="U98" s="47" t="str">
        <f t="shared" si="12"/>
        <v>A2 M7</v>
      </c>
      <c r="V98" s="47" t="str">
        <f t="shared" si="12"/>
        <v>A2 M8</v>
      </c>
      <c r="W98" s="47" t="str">
        <f t="shared" si="12"/>
        <v>A2 M9</v>
      </c>
      <c r="X98" s="47" t="str">
        <f t="shared" si="12"/>
        <v>A2 M10</v>
      </c>
      <c r="Y98" s="47" t="str">
        <f t="shared" si="12"/>
        <v>A2 M11</v>
      </c>
      <c r="Z98" s="47" t="str">
        <f t="shared" si="12"/>
        <v>A2 M12</v>
      </c>
      <c r="AA98" s="47" t="str">
        <f t="shared" si="12"/>
        <v>A3 M1</v>
      </c>
      <c r="AB98" s="47" t="str">
        <f t="shared" si="12"/>
        <v>A3 M2</v>
      </c>
      <c r="AC98" s="47" t="str">
        <f t="shared" si="12"/>
        <v>A3 M3</v>
      </c>
      <c r="AD98" s="47" t="str">
        <f t="shared" si="12"/>
        <v>A3 M4</v>
      </c>
      <c r="AE98" s="47" t="str">
        <f t="shared" si="12"/>
        <v>A3 M5</v>
      </c>
      <c r="AF98" s="47" t="str">
        <f t="shared" si="12"/>
        <v>A3 M6</v>
      </c>
      <c r="AG98" s="47" t="str">
        <f t="shared" si="12"/>
        <v>A3 M7</v>
      </c>
      <c r="AH98" s="47" t="str">
        <f t="shared" si="12"/>
        <v>A3 M8</v>
      </c>
      <c r="AI98" s="47" t="str">
        <f t="shared" si="12"/>
        <v>A3 M9</v>
      </c>
      <c r="AJ98" s="47" t="str">
        <f t="shared" si="12"/>
        <v>A3 M10</v>
      </c>
      <c r="AK98" s="47" t="str">
        <f t="shared" si="12"/>
        <v>A3 M11</v>
      </c>
      <c r="AL98" s="47" t="str">
        <f t="shared" si="12"/>
        <v>A3 M12</v>
      </c>
    </row>
    <row r="99" spans="2:38" x14ac:dyDescent="0.25">
      <c r="B99" s="47" t="str">
        <f>+B74</f>
        <v>Prodotto 1</v>
      </c>
      <c r="C99" s="65">
        <f>+IF('An Distinta Base'!$G31=0,0,(C49+C74))</f>
        <v>87120</v>
      </c>
      <c r="D99" s="65">
        <f>+IF('An Distinta Base'!$G31=0,0,+IF('An Distinta Base'!$G31=30,(D3+D27),(SUM(C49:D49)+SUM(C74:D74))))</f>
        <v>176853.6</v>
      </c>
      <c r="E99" s="65">
        <f>+IF('An Distinta Base'!$G31=0,0,+IF('An Distinta Base'!$G31=30,(E3+E27),+IF('An Distinta Base'!$G31=60,(SUM(D49:E49)+SUM(D74:E74)),(SUM(C49:E49)+SUM(C74:E74)))))</f>
        <v>179467.2</v>
      </c>
      <c r="F99" s="65">
        <f>+IF('An Distinta Base'!$G31=0,0,+IF('An Distinta Base'!$G31=30,(F3+F27),+IF('An Distinta Base'!$G31=60,(SUM(E49:F49)+SUM(E74:F74)),(SUM(D49:F49)+SUM(D74:F74)))))</f>
        <v>182952</v>
      </c>
      <c r="G99" s="65">
        <f>+IF('An Distinta Base'!$G31=0,0,+IF('An Distinta Base'!$G31=30,(G3+G27),+IF('An Distinta Base'!$G31=60,(SUM(F49:G49)+SUM(F74:G74)),(SUM(E49:G49)+SUM(E74:G74)))))</f>
        <v>186436.8</v>
      </c>
      <c r="H99" s="65">
        <f>+IF('An Distinta Base'!$G31=0,0,+IF('An Distinta Base'!$G31=30,(H3+H27),+IF('An Distinta Base'!$G31=60,(SUM(G49:H49)+SUM(G74:H74)),(SUM(F49:H49)+SUM(F74:H74)))))</f>
        <v>186436.8</v>
      </c>
      <c r="I99" s="65">
        <f>+IF('An Distinta Base'!$G31=0,0,+IF('An Distinta Base'!$G31=30,(I3+I27),+IF('An Distinta Base'!$G31=60,(SUM(H49:I49)+SUM(H74:I74)),(SUM(G49:I49)+SUM(G74:I74)))))</f>
        <v>189233.35200000001</v>
      </c>
      <c r="J99" s="65">
        <f>+IF('An Distinta Base'!$G31=0,0,+IF('An Distinta Base'!$G31=30,(J3+J27),+IF('An Distinta Base'!$G31=60,(SUM(I49:J49)+SUM(I74:J74)),(SUM(H49:J49)+SUM(H74:J74)))))</f>
        <v>192029.90400000004</v>
      </c>
      <c r="K99" s="65">
        <f>+IF('An Distinta Base'!$G31=0,0,+IF('An Distinta Base'!$G31=30,(K3+K27),+IF('An Distinta Base'!$G31=60,(SUM(J49:K49)+SUM(J74:K74)),(SUM(I49:K49)+SUM(I74:K74)))))</f>
        <v>192029.90400000004</v>
      </c>
      <c r="L99" s="65">
        <f>+IF('An Distinta Base'!$G31=0,0,+IF('An Distinta Base'!$G31=30,(L3+L27),+IF('An Distinta Base'!$G31=60,(SUM(K49:L49)+SUM(K74:L74)),(SUM(J49:L49)+SUM(J74:L74)))))</f>
        <v>192029.90400000004</v>
      </c>
      <c r="M99" s="65">
        <f>+IF('An Distinta Base'!$G31=0,0,+IF('An Distinta Base'!$G31=30,(M3+M27),+IF('An Distinta Base'!$G31=60,(SUM(L49:M49)+SUM(L74:M74)),(SUM(K49:M49)+SUM(K74:M74)))))</f>
        <v>192029.90400000004</v>
      </c>
      <c r="N99" s="65">
        <f>+IF('An Distinta Base'!$G31=0,0,+IF('An Distinta Base'!$G31=30,(N3+N27),+IF('An Distinta Base'!$G31=60,(SUM(M49:N49)+SUM(M74:N74)),(SUM(L49:N49)+SUM(L74:N74)))))</f>
        <v>192029.90400000004</v>
      </c>
      <c r="O99" s="65">
        <f>+IF('An Distinta Base'!$G31=0,0,+IF('An Distinta Base'!$G31=30,(O3+O27),+IF('An Distinta Base'!$G31=60,(SUM(N49:O49)+SUM(N74:O74)),(SUM(M49:O49)+SUM(M74:O74)))))</f>
        <v>192029.90400000004</v>
      </c>
      <c r="P99" s="65">
        <f>+IF('An Distinta Base'!$G31=0,0,+IF('An Distinta Base'!$G31=30,(P3+P27),+IF('An Distinta Base'!$G31=60,(SUM(O49:P49)+SUM(O74:P74)),(SUM(N49:P49)+SUM(N74:P74)))))</f>
        <v>192029.90400000004</v>
      </c>
      <c r="Q99" s="65">
        <f>+IF('An Distinta Base'!$G31=0,0,+IF('An Distinta Base'!$G31=30,(Q3+Q27),+IF('An Distinta Base'!$G31=60,(SUM(P49:Q49)+SUM(P74:Q74)),(SUM(O49:Q49)+SUM(O74:Q74)))))</f>
        <v>192029.90400000004</v>
      </c>
      <c r="R99" s="65">
        <f>+IF('An Distinta Base'!$G31=0,0,+IF('An Distinta Base'!$G31=30,(R3+R27),+IF('An Distinta Base'!$G31=60,(SUM(Q49:R49)+SUM(Q74:R74)),(SUM(P49:R49)+SUM(P74:R74)))))</f>
        <v>192029.90400000004</v>
      </c>
      <c r="S99" s="65">
        <f>+IF('An Distinta Base'!$G31=0,0,+IF('An Distinta Base'!$G31=30,(S3+S27),+IF('An Distinta Base'!$G31=60,(SUM(R49:S49)+SUM(R74:S74)),(SUM(Q49:S49)+SUM(Q74:S74)))))</f>
        <v>192029.90400000004</v>
      </c>
      <c r="T99" s="65">
        <f>+IF('An Distinta Base'!$G31=0,0,+IF('An Distinta Base'!$G31=30,(T3+T27),+IF('An Distinta Base'!$G31=60,(SUM(S49:T49)+SUM(S74:T74)),(SUM(R49:T49)+SUM(R74:T74)))))</f>
        <v>192029.90400000004</v>
      </c>
      <c r="U99" s="65">
        <f>+IF('An Distinta Base'!$G31=0,0,+IF('An Distinta Base'!$G31=30,(U3+U27),+IF('An Distinta Base'!$G31=60,(SUM(T49:U49)+SUM(T74:U74)),(SUM(S49:U49)+SUM(S74:U74)))))</f>
        <v>192029.90400000004</v>
      </c>
      <c r="V99" s="65">
        <f>+IF('An Distinta Base'!$G31=0,0,+IF('An Distinta Base'!$G31=30,(V3+V27),+IF('An Distinta Base'!$G31=60,(SUM(U49:V49)+SUM(U74:V74)),(SUM(T49:V49)+SUM(T74:V74)))))</f>
        <v>192029.90400000004</v>
      </c>
      <c r="W99" s="65">
        <f>+IF('An Distinta Base'!$G31=0,0,+IF('An Distinta Base'!$G31=30,(W3+W27),+IF('An Distinta Base'!$G31=60,(SUM(V49:W49)+SUM(V74:W74)),(SUM(U49:W49)+SUM(U74:W74)))))</f>
        <v>192029.90400000004</v>
      </c>
      <c r="X99" s="65">
        <f>+IF('An Distinta Base'!$G31=0,0,+IF('An Distinta Base'!$G31=30,(X3+X27),+IF('An Distinta Base'!$G31=60,(SUM(W49:X49)+SUM(W74:X74)),(SUM(V49:X49)+SUM(V74:X74)))))</f>
        <v>192029.90400000004</v>
      </c>
      <c r="Y99" s="65">
        <f>+IF('An Distinta Base'!$G31=0,0,+IF('An Distinta Base'!$G31=30,(Y3+Y27),+IF('An Distinta Base'!$G31=60,(SUM(X49:Y49)+SUM(X74:Y74)),(SUM(W49:Y49)+SUM(W74:Y74)))))</f>
        <v>192029.90400000004</v>
      </c>
      <c r="Z99" s="65">
        <f>+IF('An Distinta Base'!$G31=0,0,+IF('An Distinta Base'!$G31=30,(Z3+Z27),+IF('An Distinta Base'!$G31=60,(SUM(Y49:Z49)+SUM(Y74:Z74)),(SUM(X49:Z49)+SUM(X74:Z74)))))</f>
        <v>192029.90400000004</v>
      </c>
      <c r="AA99" s="65">
        <f>+IF('An Distinta Base'!$G31=0,0,+IF('An Distinta Base'!$G31=30,(AA3+AA27),+IF('An Distinta Base'!$G31=60,(SUM(Z49:AA49)+SUM(Z74:AA74)),(SUM(Y49:AA49)+SUM(Y74:AA74)))))</f>
        <v>192029.90400000004</v>
      </c>
      <c r="AB99" s="65">
        <f>+IF('An Distinta Base'!$G31=0,0,+IF('An Distinta Base'!$G31=30,(AB3+AB27),+IF('An Distinta Base'!$G31=60,(SUM(AA49:AB49)+SUM(AA74:AB74)),(SUM(Z49:AB49)+SUM(Z74:AB74)))))</f>
        <v>192029.90400000004</v>
      </c>
      <c r="AC99" s="65">
        <f>+IF('An Distinta Base'!$G31=0,0,+IF('An Distinta Base'!$G31=30,(AC3+AC27),+IF('An Distinta Base'!$G31=60,(SUM(AB49:AC49)+SUM(AB74:AC74)),(SUM(AA49:AC49)+SUM(AA74:AC74)))))</f>
        <v>192029.90400000004</v>
      </c>
      <c r="AD99" s="65">
        <f>+IF('An Distinta Base'!$G31=0,0,+IF('An Distinta Base'!$G31=30,(AD3+AD27),+IF('An Distinta Base'!$G31=60,(SUM(AC49:AD49)+SUM(AC74:AD74)),(SUM(AB49:AD49)+SUM(AB74:AD74)))))</f>
        <v>192029.90400000004</v>
      </c>
      <c r="AE99" s="65">
        <f>+IF('An Distinta Base'!$G31=0,0,+IF('An Distinta Base'!$G31=30,(AE3+AE27),+IF('An Distinta Base'!$G31=60,(SUM(AD49:AE49)+SUM(AD74:AE74)),(SUM(AC49:AE49)+SUM(AC74:AE74)))))</f>
        <v>192029.90400000004</v>
      </c>
      <c r="AF99" s="65">
        <f>+IF('An Distinta Base'!$G31=0,0,+IF('An Distinta Base'!$G31=30,(AF3+AF27),+IF('An Distinta Base'!$G31=60,(SUM(AE49:AF49)+SUM(AE74:AF74)),(SUM(AD49:AF49)+SUM(AD74:AF74)))))</f>
        <v>192029.90400000004</v>
      </c>
      <c r="AG99" s="65">
        <f>+IF('An Distinta Base'!$G31=0,0,+IF('An Distinta Base'!$G31=30,(AG3+AG27),+IF('An Distinta Base'!$G31=60,(SUM(AF49:AG49)+SUM(AF74:AG74)),(SUM(AE49:AG49)+SUM(AE74:AG74)))))</f>
        <v>192029.90400000004</v>
      </c>
      <c r="AH99" s="65">
        <f>+IF('An Distinta Base'!$G31=0,0,+IF('An Distinta Base'!$G31=30,(AH3+AH27),+IF('An Distinta Base'!$G31=60,(SUM(AG49:AH49)+SUM(AG74:AH74)),(SUM(AF49:AH49)+SUM(AF74:AH74)))))</f>
        <v>192029.90400000004</v>
      </c>
      <c r="AI99" s="65">
        <f>+IF('An Distinta Base'!$G31=0,0,+IF('An Distinta Base'!$G31=30,(AI3+AI27),+IF('An Distinta Base'!$G31=60,(SUM(AH49:AI49)+SUM(AH74:AI74)),(SUM(AG49:AI49)+SUM(AG74:AI74)))))</f>
        <v>192029.90400000004</v>
      </c>
      <c r="AJ99" s="65">
        <f>+IF('An Distinta Base'!$G31=0,0,+IF('An Distinta Base'!$G31=30,(AJ3+AJ27),+IF('An Distinta Base'!$G31=60,(SUM(AI49:AJ49)+SUM(AI74:AJ74)),(SUM(AH49:AJ49)+SUM(AH74:AJ74)))))</f>
        <v>192029.90400000004</v>
      </c>
      <c r="AK99" s="65">
        <f>+IF('An Distinta Base'!$G31=0,0,+IF('An Distinta Base'!$G31=30,(AK3+AK27),+IF('An Distinta Base'!$G31=60,(SUM(AJ49:AK49)+SUM(AJ74:AK74)),(SUM(AI49:AK49)+SUM(AI74:AK74)))))</f>
        <v>192029.90400000004</v>
      </c>
      <c r="AL99" s="65">
        <f>+IF('An Distinta Base'!$G31=0,0,+IF('An Distinta Base'!$G31=30,(AL3+AL27),+IF('An Distinta Base'!$G31=60,(SUM(AK49:AL49)+SUM(AK74:AL74)),(SUM(AJ49:AL49)+SUM(AJ74:AL74)))))</f>
        <v>192029.90400000004</v>
      </c>
    </row>
    <row r="100" spans="2:38" x14ac:dyDescent="0.25">
      <c r="B100" s="47" t="str">
        <f t="shared" ref="B100:B115" si="13">+B75</f>
        <v>Prodotto 2</v>
      </c>
      <c r="C100" s="65">
        <f>+IF('An Distinta Base'!$G32=0,0,(C50+C75))</f>
        <v>15125</v>
      </c>
      <c r="D100" s="65">
        <f>+IF('An Distinta Base'!$G32=0,0,+IF('An Distinta Base'!$G32=30,(D4+D28),(SUM(C50:D50)+SUM(C75:D75))))</f>
        <v>30552.5</v>
      </c>
      <c r="E100" s="65">
        <f>+IF('An Distinta Base'!$G32=0,0,+IF('An Distinta Base'!$G32=30,(E4+E28),+IF('An Distinta Base'!$G32=60,(SUM(D50:E50)+SUM(D75:E75)),(SUM(C50:E50)+SUM(C75:E75)))))</f>
        <v>30855</v>
      </c>
      <c r="F100" s="65">
        <f>+IF('An Distinta Base'!$G32=0,0,+IF('An Distinta Base'!$G32=30,(F4+F28),+IF('An Distinta Base'!$G32=60,(SUM(E50:F50)+SUM(E75:F75)),(SUM(D50:F50)+SUM(D75:F75)))))</f>
        <v>30855</v>
      </c>
      <c r="G100" s="65">
        <f>+IF('An Distinta Base'!$G32=0,0,+IF('An Distinta Base'!$G32=30,(G4+G28),+IF('An Distinta Base'!$G32=60,(SUM(F50:G50)+SUM(F75:G75)),(SUM(E50:G50)+SUM(E75:G75)))))</f>
        <v>30855</v>
      </c>
      <c r="H100" s="65">
        <f>+IF('An Distinta Base'!$G32=0,0,+IF('An Distinta Base'!$G32=30,(H4+H28),+IF('An Distinta Base'!$G32=60,(SUM(G50:H50)+SUM(G75:H75)),(SUM(F50:H50)+SUM(F75:H75)))))</f>
        <v>31157.5</v>
      </c>
      <c r="I100" s="65">
        <f>+IF('An Distinta Base'!$G32=0,0,+IF('An Distinta Base'!$G32=30,(I4+I28),+IF('An Distinta Base'!$G32=60,(SUM(H50:I50)+SUM(H75:I75)),(SUM(G50:I50)+SUM(G75:I75)))))</f>
        <v>31460</v>
      </c>
      <c r="J100" s="65">
        <f>+IF('An Distinta Base'!$G32=0,0,+IF('An Distinta Base'!$G32=30,(J4+J28),+IF('An Distinta Base'!$G32=60,(SUM(I50:J50)+SUM(I75:J75)),(SUM(H50:J50)+SUM(H75:J75)))))</f>
        <v>31460</v>
      </c>
      <c r="K100" s="65">
        <f>+IF('An Distinta Base'!$G32=0,0,+IF('An Distinta Base'!$G32=30,(K4+K28),+IF('An Distinta Base'!$G32=60,(SUM(J50:K50)+SUM(J75:K75)),(SUM(I50:K50)+SUM(I75:K75)))))</f>
        <v>31774.6</v>
      </c>
      <c r="L100" s="65">
        <f>+IF('An Distinta Base'!$G32=0,0,+IF('An Distinta Base'!$G32=30,(L4+L28),+IF('An Distinta Base'!$G32=60,(SUM(K50:L50)+SUM(K75:L75)),(SUM(J50:L50)+SUM(J75:L75)))))</f>
        <v>32089.200000000001</v>
      </c>
      <c r="M100" s="65">
        <f>+IF('An Distinta Base'!$G32=0,0,+IF('An Distinta Base'!$G32=30,(M4+M28),+IF('An Distinta Base'!$G32=60,(SUM(L50:M50)+SUM(L75:M75)),(SUM(K50:M50)+SUM(K75:M75)))))</f>
        <v>32089.200000000001</v>
      </c>
      <c r="N100" s="65">
        <f>+IF('An Distinta Base'!$G32=0,0,+IF('An Distinta Base'!$G32=30,(N4+N28),+IF('An Distinta Base'!$G32=60,(SUM(M50:N50)+SUM(M75:N75)),(SUM(L50:N50)+SUM(L75:N75)))))</f>
        <v>32089.200000000001</v>
      </c>
      <c r="O100" s="65">
        <f>+IF('An Distinta Base'!$G32=0,0,+IF('An Distinta Base'!$G32=30,(O4+O28),+IF('An Distinta Base'!$G32=60,(SUM(N50:O50)+SUM(N75:O75)),(SUM(M50:O50)+SUM(M75:O75)))))</f>
        <v>32089.200000000001</v>
      </c>
      <c r="P100" s="65">
        <f>+IF('An Distinta Base'!$G32=0,0,+IF('An Distinta Base'!$G32=30,(P4+P28),+IF('An Distinta Base'!$G32=60,(SUM(O50:P50)+SUM(O75:P75)),(SUM(N50:P50)+SUM(N75:P75)))))</f>
        <v>32089.200000000001</v>
      </c>
      <c r="Q100" s="65">
        <f>+IF('An Distinta Base'!$G32=0,0,+IF('An Distinta Base'!$G32=30,(Q4+Q28),+IF('An Distinta Base'!$G32=60,(SUM(P50:Q50)+SUM(P75:Q75)),(SUM(O50:Q50)+SUM(O75:Q75)))))</f>
        <v>32089.200000000001</v>
      </c>
      <c r="R100" s="65">
        <f>+IF('An Distinta Base'!$G32=0,0,+IF('An Distinta Base'!$G32=30,(R4+R28),+IF('An Distinta Base'!$G32=60,(SUM(Q50:R50)+SUM(Q75:R75)),(SUM(P50:R50)+SUM(P75:R75)))))</f>
        <v>32089.200000000001</v>
      </c>
      <c r="S100" s="65">
        <f>+IF('An Distinta Base'!$G32=0,0,+IF('An Distinta Base'!$G32=30,(S4+S28),+IF('An Distinta Base'!$G32=60,(SUM(R50:S50)+SUM(R75:S75)),(SUM(Q50:S50)+SUM(Q75:S75)))))</f>
        <v>32089.200000000001</v>
      </c>
      <c r="T100" s="65">
        <f>+IF('An Distinta Base'!$G32=0,0,+IF('An Distinta Base'!$G32=30,(T4+T28),+IF('An Distinta Base'!$G32=60,(SUM(S50:T50)+SUM(S75:T75)),(SUM(R50:T50)+SUM(R75:T75)))))</f>
        <v>32089.200000000001</v>
      </c>
      <c r="U100" s="65">
        <f>+IF('An Distinta Base'!$G32=0,0,+IF('An Distinta Base'!$G32=30,(U4+U28),+IF('An Distinta Base'!$G32=60,(SUM(T50:U50)+SUM(T75:U75)),(SUM(S50:U50)+SUM(S75:U75)))))</f>
        <v>32089.200000000001</v>
      </c>
      <c r="V100" s="65">
        <f>+IF('An Distinta Base'!$G32=0,0,+IF('An Distinta Base'!$G32=30,(V4+V28),+IF('An Distinta Base'!$G32=60,(SUM(U50:V50)+SUM(U75:V75)),(SUM(T50:V50)+SUM(T75:V75)))))</f>
        <v>32089.200000000001</v>
      </c>
      <c r="W100" s="65">
        <f>+IF('An Distinta Base'!$G32=0,0,+IF('An Distinta Base'!$G32=30,(W4+W28),+IF('An Distinta Base'!$G32=60,(SUM(V50:W50)+SUM(V75:W75)),(SUM(U50:W50)+SUM(U75:W75)))))</f>
        <v>32089.200000000001</v>
      </c>
      <c r="X100" s="65">
        <f>+IF('An Distinta Base'!$G32=0,0,+IF('An Distinta Base'!$G32=30,(X4+X28),+IF('An Distinta Base'!$G32=60,(SUM(W50:X50)+SUM(W75:X75)),(SUM(V50:X50)+SUM(V75:X75)))))</f>
        <v>32089.200000000001</v>
      </c>
      <c r="Y100" s="65">
        <f>+IF('An Distinta Base'!$G32=0,0,+IF('An Distinta Base'!$G32=30,(Y4+Y28),+IF('An Distinta Base'!$G32=60,(SUM(X50:Y50)+SUM(X75:Y75)),(SUM(W50:Y50)+SUM(W75:Y75)))))</f>
        <v>32089.200000000001</v>
      </c>
      <c r="Z100" s="65">
        <f>+IF('An Distinta Base'!$G32=0,0,+IF('An Distinta Base'!$G32=30,(Z4+Z28),+IF('An Distinta Base'!$G32=60,(SUM(Y50:Z50)+SUM(Y75:Z75)),(SUM(X50:Z50)+SUM(X75:Z75)))))</f>
        <v>32089.200000000001</v>
      </c>
      <c r="AA100" s="65">
        <f>+IF('An Distinta Base'!$G32=0,0,+IF('An Distinta Base'!$G32=30,(AA4+AA28),+IF('An Distinta Base'!$G32=60,(SUM(Z50:AA50)+SUM(Z75:AA75)),(SUM(Y50:AA50)+SUM(Y75:AA75)))))</f>
        <v>32089.200000000001</v>
      </c>
      <c r="AB100" s="65">
        <f>+IF('An Distinta Base'!$G32=0,0,+IF('An Distinta Base'!$G32=30,(AB4+AB28),+IF('An Distinta Base'!$G32=60,(SUM(AA50:AB50)+SUM(AA75:AB75)),(SUM(Z50:AB50)+SUM(Z75:AB75)))))</f>
        <v>32089.200000000001</v>
      </c>
      <c r="AC100" s="65">
        <f>+IF('An Distinta Base'!$G32=0,0,+IF('An Distinta Base'!$G32=30,(AC4+AC28),+IF('An Distinta Base'!$G32=60,(SUM(AB50:AC50)+SUM(AB75:AC75)),(SUM(AA50:AC50)+SUM(AA75:AC75)))))</f>
        <v>32089.200000000001</v>
      </c>
      <c r="AD100" s="65">
        <f>+IF('An Distinta Base'!$G32=0,0,+IF('An Distinta Base'!$G32=30,(AD4+AD28),+IF('An Distinta Base'!$G32=60,(SUM(AC50:AD50)+SUM(AC75:AD75)),(SUM(AB50:AD50)+SUM(AB75:AD75)))))</f>
        <v>32089.200000000001</v>
      </c>
      <c r="AE100" s="65">
        <f>+IF('An Distinta Base'!$G32=0,0,+IF('An Distinta Base'!$G32=30,(AE4+AE28),+IF('An Distinta Base'!$G32=60,(SUM(AD50:AE50)+SUM(AD75:AE75)),(SUM(AC50:AE50)+SUM(AC75:AE75)))))</f>
        <v>32089.200000000001</v>
      </c>
      <c r="AF100" s="65">
        <f>+IF('An Distinta Base'!$G32=0,0,+IF('An Distinta Base'!$G32=30,(AF4+AF28),+IF('An Distinta Base'!$G32=60,(SUM(AE50:AF50)+SUM(AE75:AF75)),(SUM(AD50:AF50)+SUM(AD75:AF75)))))</f>
        <v>32089.200000000001</v>
      </c>
      <c r="AG100" s="65">
        <f>+IF('An Distinta Base'!$G32=0,0,+IF('An Distinta Base'!$G32=30,(AG4+AG28),+IF('An Distinta Base'!$G32=60,(SUM(AF50:AG50)+SUM(AF75:AG75)),(SUM(AE50:AG50)+SUM(AE75:AG75)))))</f>
        <v>32089.200000000001</v>
      </c>
      <c r="AH100" s="65">
        <f>+IF('An Distinta Base'!$G32=0,0,+IF('An Distinta Base'!$G32=30,(AH4+AH28),+IF('An Distinta Base'!$G32=60,(SUM(AG50:AH50)+SUM(AG75:AH75)),(SUM(AF50:AH50)+SUM(AF75:AH75)))))</f>
        <v>32089.200000000001</v>
      </c>
      <c r="AI100" s="65">
        <f>+IF('An Distinta Base'!$G32=0,0,+IF('An Distinta Base'!$G32=30,(AI4+AI28),+IF('An Distinta Base'!$G32=60,(SUM(AH50:AI50)+SUM(AH75:AI75)),(SUM(AG50:AI50)+SUM(AG75:AI75)))))</f>
        <v>32089.200000000001</v>
      </c>
      <c r="AJ100" s="65">
        <f>+IF('An Distinta Base'!$G32=0,0,+IF('An Distinta Base'!$G32=30,(AJ4+AJ28),+IF('An Distinta Base'!$G32=60,(SUM(AI50:AJ50)+SUM(AI75:AJ75)),(SUM(AH50:AJ50)+SUM(AH75:AJ75)))))</f>
        <v>32089.200000000001</v>
      </c>
      <c r="AK100" s="65">
        <f>+IF('An Distinta Base'!$G32=0,0,+IF('An Distinta Base'!$G32=30,(AK4+AK28),+IF('An Distinta Base'!$G32=60,(SUM(AJ50:AK50)+SUM(AJ75:AK75)),(SUM(AI50:AK50)+SUM(AI75:AK75)))))</f>
        <v>32089.200000000001</v>
      </c>
      <c r="AL100" s="65">
        <f>+IF('An Distinta Base'!$G32=0,0,+IF('An Distinta Base'!$G32=30,(AL4+AL28),+IF('An Distinta Base'!$G32=60,(SUM(AK50:AL50)+SUM(AK75:AL75)),(SUM(AJ50:AL50)+SUM(AJ75:AL75)))))</f>
        <v>32089.200000000001</v>
      </c>
    </row>
    <row r="101" spans="2:38" x14ac:dyDescent="0.25">
      <c r="B101" s="47" t="str">
        <f t="shared" si="13"/>
        <v>Prodotto 3</v>
      </c>
      <c r="C101" s="65">
        <f>+IF('An Distinta Base'!$G33=0,0,(C51+C76))</f>
        <v>29645</v>
      </c>
      <c r="D101" s="65">
        <f>+IF('An Distinta Base'!$G33=0,0,+IF('An Distinta Base'!$G33=30,(D5+D29),(SUM(C51:D51)+SUM(C76:D76))))</f>
        <v>60179.35</v>
      </c>
      <c r="E101" s="65">
        <f>+IF('An Distinta Base'!$G33=0,0,+IF('An Distinta Base'!$G33=30,(E5+E29),+IF('An Distinta Base'!$G33=60,(SUM(D51:E51)+SUM(D76:E76)),(SUM(C51:E51)+SUM(C76:E76)))))</f>
        <v>61068.7</v>
      </c>
      <c r="F101" s="65">
        <f>+IF('An Distinta Base'!$G33=0,0,+IF('An Distinta Base'!$G33=30,(F5+F29),+IF('An Distinta Base'!$G33=60,(SUM(E51:F51)+SUM(E76:F76)),(SUM(D51:F51)+SUM(D76:F76)))))</f>
        <v>61068.7</v>
      </c>
      <c r="G101" s="65">
        <f>+IF('An Distinta Base'!$G33=0,0,+IF('An Distinta Base'!$G33=30,(G5+G29),+IF('An Distinta Base'!$G33=60,(SUM(F51:G51)+SUM(F76:G76)),(SUM(E51:G51)+SUM(E76:G76)))))</f>
        <v>61068.7</v>
      </c>
      <c r="H101" s="65">
        <f>+IF('An Distinta Base'!$G33=0,0,+IF('An Distinta Base'!$G33=30,(H5+H29),+IF('An Distinta Base'!$G33=60,(SUM(G51:H51)+SUM(G76:H76)),(SUM(F51:H51)+SUM(F76:H76)))))</f>
        <v>61068.7</v>
      </c>
      <c r="I101" s="65">
        <f>+IF('An Distinta Base'!$G33=0,0,+IF('An Distinta Base'!$G33=30,(I5+I29),+IF('An Distinta Base'!$G33=60,(SUM(H51:I51)+SUM(H76:I76)),(SUM(G51:I51)+SUM(G76:I76)))))</f>
        <v>61068.7</v>
      </c>
      <c r="J101" s="65">
        <f>+IF('An Distinta Base'!$G33=0,0,+IF('An Distinta Base'!$G33=30,(J5+J29),+IF('An Distinta Base'!$G33=60,(SUM(I51:J51)+SUM(I76:J76)),(SUM(H51:J51)+SUM(H76:J76)))))</f>
        <v>61374.0435</v>
      </c>
      <c r="K101" s="65">
        <f>+IF('An Distinta Base'!$G33=0,0,+IF('An Distinta Base'!$G33=30,(K5+K29),+IF('An Distinta Base'!$G33=60,(SUM(J51:K51)+SUM(J76:K76)),(SUM(I51:K51)+SUM(I76:K76)))))</f>
        <v>61679.386999999995</v>
      </c>
      <c r="L101" s="65">
        <f>+IF('An Distinta Base'!$G33=0,0,+IF('An Distinta Base'!$G33=30,(L5+L29),+IF('An Distinta Base'!$G33=60,(SUM(K51:L51)+SUM(K76:L76)),(SUM(J51:L51)+SUM(J76:L76)))))</f>
        <v>61679.386999999995</v>
      </c>
      <c r="M101" s="65">
        <f>+IF('An Distinta Base'!$G33=0,0,+IF('An Distinta Base'!$G33=30,(M5+M29),+IF('An Distinta Base'!$G33=60,(SUM(L51:M51)+SUM(L76:M76)),(SUM(K51:M51)+SUM(K76:M76)))))</f>
        <v>62604.577805000001</v>
      </c>
      <c r="N101" s="65">
        <f>+IF('An Distinta Base'!$G33=0,0,+IF('An Distinta Base'!$G33=30,(N5+N29),+IF('An Distinta Base'!$G33=60,(SUM(M51:N51)+SUM(M76:N76)),(SUM(L51:N51)+SUM(L76:N76)))))</f>
        <v>63529.768609999999</v>
      </c>
      <c r="O101" s="65">
        <f>+IF('An Distinta Base'!$G33=0,0,+IF('An Distinta Base'!$G33=30,(O5+O29),+IF('An Distinta Base'!$G33=60,(SUM(N51:O51)+SUM(N76:O76)),(SUM(M51:O51)+SUM(M76:O76)))))</f>
        <v>63529.768609999999</v>
      </c>
      <c r="P101" s="65">
        <f>+IF('An Distinta Base'!$G33=0,0,+IF('An Distinta Base'!$G33=30,(P5+P29),+IF('An Distinta Base'!$G33=60,(SUM(O51:P51)+SUM(O76:P76)),(SUM(N51:P51)+SUM(N76:P76)))))</f>
        <v>63529.768609999999</v>
      </c>
      <c r="Q101" s="65">
        <f>+IF('An Distinta Base'!$G33=0,0,+IF('An Distinta Base'!$G33=30,(Q5+Q29),+IF('An Distinta Base'!$G33=60,(SUM(P51:Q51)+SUM(P76:Q76)),(SUM(O51:Q51)+SUM(O76:Q76)))))</f>
        <v>63529.768609999999</v>
      </c>
      <c r="R101" s="65">
        <f>+IF('An Distinta Base'!$G33=0,0,+IF('An Distinta Base'!$G33=30,(R5+R29),+IF('An Distinta Base'!$G33=60,(SUM(Q51:R51)+SUM(Q76:R76)),(SUM(P51:R51)+SUM(P76:R76)))))</f>
        <v>63529.768609999999</v>
      </c>
      <c r="S101" s="65">
        <f>+IF('An Distinta Base'!$G33=0,0,+IF('An Distinta Base'!$G33=30,(S5+S29),+IF('An Distinta Base'!$G33=60,(SUM(R51:S51)+SUM(R76:S76)),(SUM(Q51:S51)+SUM(Q76:S76)))))</f>
        <v>63529.768609999999</v>
      </c>
      <c r="T101" s="65">
        <f>+IF('An Distinta Base'!$G33=0,0,+IF('An Distinta Base'!$G33=30,(T5+T29),+IF('An Distinta Base'!$G33=60,(SUM(S51:T51)+SUM(S76:T76)),(SUM(R51:T51)+SUM(R76:T76)))))</f>
        <v>63529.768609999999</v>
      </c>
      <c r="U101" s="65">
        <f>+IF('An Distinta Base'!$G33=0,0,+IF('An Distinta Base'!$G33=30,(U5+U29),+IF('An Distinta Base'!$G33=60,(SUM(T51:U51)+SUM(T76:U76)),(SUM(S51:U51)+SUM(S76:U76)))))</f>
        <v>63529.768609999999</v>
      </c>
      <c r="V101" s="65">
        <f>+IF('An Distinta Base'!$G33=0,0,+IF('An Distinta Base'!$G33=30,(V5+V29),+IF('An Distinta Base'!$G33=60,(SUM(U51:V51)+SUM(U76:V76)),(SUM(T51:V51)+SUM(T76:V76)))))</f>
        <v>63529.768609999999</v>
      </c>
      <c r="W101" s="65">
        <f>+IF('An Distinta Base'!$G33=0,0,+IF('An Distinta Base'!$G33=30,(W5+W29),+IF('An Distinta Base'!$G33=60,(SUM(V51:W51)+SUM(V76:W76)),(SUM(U51:W51)+SUM(U76:W76)))))</f>
        <v>63529.768609999999</v>
      </c>
      <c r="X101" s="65">
        <f>+IF('An Distinta Base'!$G33=0,0,+IF('An Distinta Base'!$G33=30,(X5+X29),+IF('An Distinta Base'!$G33=60,(SUM(W51:X51)+SUM(W76:X76)),(SUM(V51:X51)+SUM(V76:X76)))))</f>
        <v>63529.768609999999</v>
      </c>
      <c r="Y101" s="65">
        <f>+IF('An Distinta Base'!$G33=0,0,+IF('An Distinta Base'!$G33=30,(Y5+Y29),+IF('An Distinta Base'!$G33=60,(SUM(X51:Y51)+SUM(X76:Y76)),(SUM(W51:Y51)+SUM(W76:Y76)))))</f>
        <v>63529.768609999999</v>
      </c>
      <c r="Z101" s="65">
        <f>+IF('An Distinta Base'!$G33=0,0,+IF('An Distinta Base'!$G33=30,(Z5+Z29),+IF('An Distinta Base'!$G33=60,(SUM(Y51:Z51)+SUM(Y76:Z76)),(SUM(X51:Z51)+SUM(X76:Z76)))))</f>
        <v>63529.768609999999</v>
      </c>
      <c r="AA101" s="65">
        <f>+IF('An Distinta Base'!$G33=0,0,+IF('An Distinta Base'!$G33=30,(AA5+AA29),+IF('An Distinta Base'!$G33=60,(SUM(Z51:AA51)+SUM(Z76:AA76)),(SUM(Y51:AA51)+SUM(Y76:AA76)))))</f>
        <v>63529.768609999999</v>
      </c>
      <c r="AB101" s="65">
        <f>+IF('An Distinta Base'!$G33=0,0,+IF('An Distinta Base'!$G33=30,(AB5+AB29),+IF('An Distinta Base'!$G33=60,(SUM(AA51:AB51)+SUM(AA76:AB76)),(SUM(Z51:AB51)+SUM(Z76:AB76)))))</f>
        <v>63529.768609999999</v>
      </c>
      <c r="AC101" s="65">
        <f>+IF('An Distinta Base'!$G33=0,0,+IF('An Distinta Base'!$G33=30,(AC5+AC29),+IF('An Distinta Base'!$G33=60,(SUM(AB51:AC51)+SUM(AB76:AC76)),(SUM(AA51:AC51)+SUM(AA76:AC76)))))</f>
        <v>63529.768609999999</v>
      </c>
      <c r="AD101" s="65">
        <f>+IF('An Distinta Base'!$G33=0,0,+IF('An Distinta Base'!$G33=30,(AD5+AD29),+IF('An Distinta Base'!$G33=60,(SUM(AC51:AD51)+SUM(AC76:AD76)),(SUM(AB51:AD51)+SUM(AB76:AD76)))))</f>
        <v>63529.768609999999</v>
      </c>
      <c r="AE101" s="65">
        <f>+IF('An Distinta Base'!$G33=0,0,+IF('An Distinta Base'!$G33=30,(AE5+AE29),+IF('An Distinta Base'!$G33=60,(SUM(AD51:AE51)+SUM(AD76:AE76)),(SUM(AC51:AE51)+SUM(AC76:AE76)))))</f>
        <v>63529.768609999999</v>
      </c>
      <c r="AF101" s="65">
        <f>+IF('An Distinta Base'!$G33=0,0,+IF('An Distinta Base'!$G33=30,(AF5+AF29),+IF('An Distinta Base'!$G33=60,(SUM(AE51:AF51)+SUM(AE76:AF76)),(SUM(AD51:AF51)+SUM(AD76:AF76)))))</f>
        <v>63529.768609999999</v>
      </c>
      <c r="AG101" s="65">
        <f>+IF('An Distinta Base'!$G33=0,0,+IF('An Distinta Base'!$G33=30,(AG5+AG29),+IF('An Distinta Base'!$G33=60,(SUM(AF51:AG51)+SUM(AF76:AG76)),(SUM(AE51:AG51)+SUM(AE76:AG76)))))</f>
        <v>63529.768609999999</v>
      </c>
      <c r="AH101" s="65">
        <f>+IF('An Distinta Base'!$G33=0,0,+IF('An Distinta Base'!$G33=30,(AH5+AH29),+IF('An Distinta Base'!$G33=60,(SUM(AG51:AH51)+SUM(AG76:AH76)),(SUM(AF51:AH51)+SUM(AF76:AH76)))))</f>
        <v>63529.768609999999</v>
      </c>
      <c r="AI101" s="65">
        <f>+IF('An Distinta Base'!$G33=0,0,+IF('An Distinta Base'!$G33=30,(AI5+AI29),+IF('An Distinta Base'!$G33=60,(SUM(AH51:AI51)+SUM(AH76:AI76)),(SUM(AG51:AI51)+SUM(AG76:AI76)))))</f>
        <v>63529.768609999999</v>
      </c>
      <c r="AJ101" s="65">
        <f>+IF('An Distinta Base'!$G33=0,0,+IF('An Distinta Base'!$G33=30,(AJ5+AJ29),+IF('An Distinta Base'!$G33=60,(SUM(AI51:AJ51)+SUM(AI76:AJ76)),(SUM(AH51:AJ51)+SUM(AH76:AJ76)))))</f>
        <v>63529.768609999999</v>
      </c>
      <c r="AK101" s="65">
        <f>+IF('An Distinta Base'!$G33=0,0,+IF('An Distinta Base'!$G33=30,(AK5+AK29),+IF('An Distinta Base'!$G33=60,(SUM(AJ51:AK51)+SUM(AJ76:AK76)),(SUM(AI51:AK51)+SUM(AI76:AK76)))))</f>
        <v>63529.768609999999</v>
      </c>
      <c r="AL101" s="65">
        <f>+IF('An Distinta Base'!$G33=0,0,+IF('An Distinta Base'!$G33=30,(AL5+AL29),+IF('An Distinta Base'!$G33=60,(SUM(AK51:AL51)+SUM(AK76:AL76)),(SUM(AJ51:AL51)+SUM(AJ76:AL76)))))</f>
        <v>63529.768609999999</v>
      </c>
    </row>
    <row r="102" spans="2:38" x14ac:dyDescent="0.25">
      <c r="B102" s="47" t="str">
        <f t="shared" si="13"/>
        <v>Prodotto 4</v>
      </c>
      <c r="C102" s="65">
        <f>+IF('An Distinta Base'!$G34=0,0,(C52+C77))</f>
        <v>15427.5</v>
      </c>
      <c r="D102" s="65">
        <f>+IF('An Distinta Base'!$G34=0,0,+IF('An Distinta Base'!$G34=30,(D6+D30),(SUM(C52:D52)+SUM(C77:D77))))</f>
        <v>30855</v>
      </c>
      <c r="E102" s="65">
        <f>+IF('An Distinta Base'!$G34=0,0,+IF('An Distinta Base'!$G34=30,(E6+E30),+IF('An Distinta Base'!$G34=60,(SUM(D52:E52)+SUM(D77:E77)),(SUM(C52:E52)+SUM(C77:E77)))))</f>
        <v>30855</v>
      </c>
      <c r="F102" s="65">
        <f>+IF('An Distinta Base'!$G34=0,0,+IF('An Distinta Base'!$G34=30,(F6+F30),+IF('An Distinta Base'!$G34=60,(SUM(E52:F52)+SUM(E77:F77)),(SUM(D52:F52)+SUM(D77:F77)))))</f>
        <v>31163.55</v>
      </c>
      <c r="G102" s="65">
        <f>+IF('An Distinta Base'!$G34=0,0,+IF('An Distinta Base'!$G34=30,(G6+G30),+IF('An Distinta Base'!$G34=60,(SUM(F52:G52)+SUM(F77:G77)),(SUM(E52:G52)+SUM(E77:G77)))))</f>
        <v>31472.1</v>
      </c>
      <c r="H102" s="65">
        <f>+IF('An Distinta Base'!$G34=0,0,+IF('An Distinta Base'!$G34=30,(H6+H30),+IF('An Distinta Base'!$G34=60,(SUM(G52:H52)+SUM(G77:H77)),(SUM(F52:H52)+SUM(F77:H77)))))</f>
        <v>31780.65</v>
      </c>
      <c r="I102" s="65">
        <f>+IF('An Distinta Base'!$G34=0,0,+IF('An Distinta Base'!$G34=30,(I6+I30),+IF('An Distinta Base'!$G34=60,(SUM(H52:I52)+SUM(H77:I77)),(SUM(G52:I52)+SUM(G77:I77)))))</f>
        <v>32089.200000000001</v>
      </c>
      <c r="J102" s="65">
        <f>+IF('An Distinta Base'!$G34=0,0,+IF('An Distinta Base'!$G34=30,(J6+J30),+IF('An Distinta Base'!$G34=60,(SUM(I52:J52)+SUM(I77:J77)),(SUM(H52:J52)+SUM(H77:J77)))))</f>
        <v>32089.200000000001</v>
      </c>
      <c r="K102" s="65">
        <f>+IF('An Distinta Base'!$G34=0,0,+IF('An Distinta Base'!$G34=30,(K6+K30),+IF('An Distinta Base'!$G34=60,(SUM(J52:K52)+SUM(J77:K77)),(SUM(I52:K52)+SUM(I77:K77)))))</f>
        <v>32410.092000000001</v>
      </c>
      <c r="L102" s="65">
        <f>+IF('An Distinta Base'!$G34=0,0,+IF('An Distinta Base'!$G34=30,(L6+L30),+IF('An Distinta Base'!$G34=60,(SUM(K52:L52)+SUM(K77:L77)),(SUM(J52:L52)+SUM(J77:L77)))))</f>
        <v>32730.984</v>
      </c>
      <c r="M102" s="65">
        <f>+IF('An Distinta Base'!$G34=0,0,+IF('An Distinta Base'!$G34=30,(M6+M30),+IF('An Distinta Base'!$G34=60,(SUM(L52:M52)+SUM(L77:M77)),(SUM(K52:M52)+SUM(K77:M77)))))</f>
        <v>32730.984</v>
      </c>
      <c r="N102" s="65">
        <f>+IF('An Distinta Base'!$G34=0,0,+IF('An Distinta Base'!$G34=30,(N6+N30),+IF('An Distinta Base'!$G34=60,(SUM(M52:N52)+SUM(M77:N77)),(SUM(L52:N52)+SUM(L77:N77)))))</f>
        <v>32730.984</v>
      </c>
      <c r="O102" s="65">
        <f>+IF('An Distinta Base'!$G34=0,0,+IF('An Distinta Base'!$G34=30,(O6+O30),+IF('An Distinta Base'!$G34=60,(SUM(N52:O52)+SUM(N77:O77)),(SUM(M52:O52)+SUM(M77:O77)))))</f>
        <v>32730.984</v>
      </c>
      <c r="P102" s="65">
        <f>+IF('An Distinta Base'!$G34=0,0,+IF('An Distinta Base'!$G34=30,(P6+P30),+IF('An Distinta Base'!$G34=60,(SUM(O52:P52)+SUM(O77:P77)),(SUM(N52:P52)+SUM(N77:P77)))))</f>
        <v>32730.984</v>
      </c>
      <c r="Q102" s="65">
        <f>+IF('An Distinta Base'!$G34=0,0,+IF('An Distinta Base'!$G34=30,(Q6+Q30),+IF('An Distinta Base'!$G34=60,(SUM(P52:Q52)+SUM(P77:Q77)),(SUM(O52:Q52)+SUM(O77:Q77)))))</f>
        <v>32730.984</v>
      </c>
      <c r="R102" s="65">
        <f>+IF('An Distinta Base'!$G34=0,0,+IF('An Distinta Base'!$G34=30,(R6+R30),+IF('An Distinta Base'!$G34=60,(SUM(Q52:R52)+SUM(Q77:R77)),(SUM(P52:R52)+SUM(P77:R77)))))</f>
        <v>32730.984</v>
      </c>
      <c r="S102" s="65">
        <f>+IF('An Distinta Base'!$G34=0,0,+IF('An Distinta Base'!$G34=30,(S6+S30),+IF('An Distinta Base'!$G34=60,(SUM(R52:S52)+SUM(R77:S77)),(SUM(Q52:S52)+SUM(Q77:S77)))))</f>
        <v>32730.984</v>
      </c>
      <c r="T102" s="65">
        <f>+IF('An Distinta Base'!$G34=0,0,+IF('An Distinta Base'!$G34=30,(T6+T30),+IF('An Distinta Base'!$G34=60,(SUM(S52:T52)+SUM(S77:T77)),(SUM(R52:T52)+SUM(R77:T77)))))</f>
        <v>32730.984</v>
      </c>
      <c r="U102" s="65">
        <f>+IF('An Distinta Base'!$G34=0,0,+IF('An Distinta Base'!$G34=30,(U6+U30),+IF('An Distinta Base'!$G34=60,(SUM(T52:U52)+SUM(T77:U77)),(SUM(S52:U52)+SUM(S77:U77)))))</f>
        <v>32730.984</v>
      </c>
      <c r="V102" s="65">
        <f>+IF('An Distinta Base'!$G34=0,0,+IF('An Distinta Base'!$G34=30,(V6+V30),+IF('An Distinta Base'!$G34=60,(SUM(U52:V52)+SUM(U77:V77)),(SUM(T52:V52)+SUM(T77:V77)))))</f>
        <v>32730.984</v>
      </c>
      <c r="W102" s="65">
        <f>+IF('An Distinta Base'!$G34=0,0,+IF('An Distinta Base'!$G34=30,(W6+W30),+IF('An Distinta Base'!$G34=60,(SUM(V52:W52)+SUM(V77:W77)),(SUM(U52:W52)+SUM(U77:W77)))))</f>
        <v>32730.984</v>
      </c>
      <c r="X102" s="65">
        <f>+IF('An Distinta Base'!$G34=0,0,+IF('An Distinta Base'!$G34=30,(X6+X30),+IF('An Distinta Base'!$G34=60,(SUM(W52:X52)+SUM(W77:X77)),(SUM(V52:X52)+SUM(V77:X77)))))</f>
        <v>32730.984</v>
      </c>
      <c r="Y102" s="65">
        <f>+IF('An Distinta Base'!$G34=0,0,+IF('An Distinta Base'!$G34=30,(Y6+Y30),+IF('An Distinta Base'!$G34=60,(SUM(X52:Y52)+SUM(X77:Y77)),(SUM(W52:Y52)+SUM(W77:Y77)))))</f>
        <v>32730.984</v>
      </c>
      <c r="Z102" s="65">
        <f>+IF('An Distinta Base'!$G34=0,0,+IF('An Distinta Base'!$G34=30,(Z6+Z30),+IF('An Distinta Base'!$G34=60,(SUM(Y52:Z52)+SUM(Y77:Z77)),(SUM(X52:Z52)+SUM(X77:Z77)))))</f>
        <v>32730.984</v>
      </c>
      <c r="AA102" s="65">
        <f>+IF('An Distinta Base'!$G34=0,0,+IF('An Distinta Base'!$G34=30,(AA6+AA30),+IF('An Distinta Base'!$G34=60,(SUM(Z52:AA52)+SUM(Z77:AA77)),(SUM(Y52:AA52)+SUM(Y77:AA77)))))</f>
        <v>32730.984</v>
      </c>
      <c r="AB102" s="65">
        <f>+IF('An Distinta Base'!$G34=0,0,+IF('An Distinta Base'!$G34=30,(AB6+AB30),+IF('An Distinta Base'!$G34=60,(SUM(AA52:AB52)+SUM(AA77:AB77)),(SUM(Z52:AB52)+SUM(Z77:AB77)))))</f>
        <v>32730.984</v>
      </c>
      <c r="AC102" s="65">
        <f>+IF('An Distinta Base'!$G34=0,0,+IF('An Distinta Base'!$G34=30,(AC6+AC30),+IF('An Distinta Base'!$G34=60,(SUM(AB52:AC52)+SUM(AB77:AC77)),(SUM(AA52:AC52)+SUM(AA77:AC77)))))</f>
        <v>32730.984</v>
      </c>
      <c r="AD102" s="65">
        <f>+IF('An Distinta Base'!$G34=0,0,+IF('An Distinta Base'!$G34=30,(AD6+AD30),+IF('An Distinta Base'!$G34=60,(SUM(AC52:AD52)+SUM(AC77:AD77)),(SUM(AB52:AD52)+SUM(AB77:AD77)))))</f>
        <v>32730.984</v>
      </c>
      <c r="AE102" s="65">
        <f>+IF('An Distinta Base'!$G34=0,0,+IF('An Distinta Base'!$G34=30,(AE6+AE30),+IF('An Distinta Base'!$G34=60,(SUM(AD52:AE52)+SUM(AD77:AE77)),(SUM(AC52:AE52)+SUM(AC77:AE77)))))</f>
        <v>32730.984</v>
      </c>
      <c r="AF102" s="65">
        <f>+IF('An Distinta Base'!$G34=0,0,+IF('An Distinta Base'!$G34=30,(AF6+AF30),+IF('An Distinta Base'!$G34=60,(SUM(AE52:AF52)+SUM(AE77:AF77)),(SUM(AD52:AF52)+SUM(AD77:AF77)))))</f>
        <v>32730.984</v>
      </c>
      <c r="AG102" s="65">
        <f>+IF('An Distinta Base'!$G34=0,0,+IF('An Distinta Base'!$G34=30,(AG6+AG30),+IF('An Distinta Base'!$G34=60,(SUM(AF52:AG52)+SUM(AF77:AG77)),(SUM(AE52:AG52)+SUM(AE77:AG77)))))</f>
        <v>32730.984</v>
      </c>
      <c r="AH102" s="65">
        <f>+IF('An Distinta Base'!$G34=0,0,+IF('An Distinta Base'!$G34=30,(AH6+AH30),+IF('An Distinta Base'!$G34=60,(SUM(AG52:AH52)+SUM(AG77:AH77)),(SUM(AF52:AH52)+SUM(AF77:AH77)))))</f>
        <v>32730.984</v>
      </c>
      <c r="AI102" s="65">
        <f>+IF('An Distinta Base'!$G34=0,0,+IF('An Distinta Base'!$G34=30,(AI6+AI30),+IF('An Distinta Base'!$G34=60,(SUM(AH52:AI52)+SUM(AH77:AI77)),(SUM(AG52:AI52)+SUM(AG77:AI77)))))</f>
        <v>32730.984</v>
      </c>
      <c r="AJ102" s="65">
        <f>+IF('An Distinta Base'!$G34=0,0,+IF('An Distinta Base'!$G34=30,(AJ6+AJ30),+IF('An Distinta Base'!$G34=60,(SUM(AI52:AJ52)+SUM(AI77:AJ77)),(SUM(AH52:AJ52)+SUM(AH77:AJ77)))))</f>
        <v>32730.984</v>
      </c>
      <c r="AK102" s="65">
        <f>+IF('An Distinta Base'!$G34=0,0,+IF('An Distinta Base'!$G34=30,(AK6+AK30),+IF('An Distinta Base'!$G34=60,(SUM(AJ52:AK52)+SUM(AJ77:AK77)),(SUM(AI52:AK52)+SUM(AI77:AK77)))))</f>
        <v>32730.984</v>
      </c>
      <c r="AL102" s="65">
        <f>+IF('An Distinta Base'!$G34=0,0,+IF('An Distinta Base'!$G34=30,(AL6+AL30),+IF('An Distinta Base'!$G34=60,(SUM(AK52:AL52)+SUM(AK77:AL77)),(SUM(AJ52:AL52)+SUM(AJ77:AL77)))))</f>
        <v>32730.984</v>
      </c>
    </row>
    <row r="103" spans="2:38" x14ac:dyDescent="0.25">
      <c r="B103" s="47" t="str">
        <f t="shared" si="13"/>
        <v>Prodotto 5</v>
      </c>
      <c r="C103" s="65">
        <f>+IF('An Distinta Base'!$G35=0,0,(C53+C78))</f>
        <v>107992.5</v>
      </c>
      <c r="D103" s="65">
        <f>+IF('An Distinta Base'!$G35=0,0,+IF('An Distinta Base'!$G35=30,(D7+D31),(SUM(C53:D53)+SUM(C78:D78))))</f>
        <v>215985</v>
      </c>
      <c r="E103" s="65">
        <f>+IF('An Distinta Base'!$G35=0,0,+IF('An Distinta Base'!$G35=30,(E7+E31),+IF('An Distinta Base'!$G35=60,(SUM(D53:E53)+SUM(D78:E78)),(SUM(C53:E53)+SUM(C78:E78)))))</f>
        <v>215985</v>
      </c>
      <c r="F103" s="65">
        <f>+IF('An Distinta Base'!$G35=0,0,+IF('An Distinta Base'!$G35=30,(F7+F31),+IF('An Distinta Base'!$G35=60,(SUM(E53:F53)+SUM(E78:F78)),(SUM(D53:F53)+SUM(D78:F78)))))</f>
        <v>227092.8</v>
      </c>
      <c r="G103" s="65">
        <f>+IF('An Distinta Base'!$G35=0,0,+IF('An Distinta Base'!$G35=30,(G7+G31),+IF('An Distinta Base'!$G35=60,(SUM(F53:G53)+SUM(F78:G78)),(SUM(E53:G53)+SUM(E78:G78)))))</f>
        <v>238200.6</v>
      </c>
      <c r="H103" s="65">
        <f>+IF('An Distinta Base'!$G35=0,0,+IF('An Distinta Base'!$G35=30,(H7+H31),+IF('An Distinta Base'!$G35=60,(SUM(G53:H53)+SUM(G78:H78)),(SUM(F53:H53)+SUM(F78:H78)))))</f>
        <v>242828.85</v>
      </c>
      <c r="I103" s="65">
        <f>+IF('An Distinta Base'!$G35=0,0,+IF('An Distinta Base'!$G35=30,(I7+I31),+IF('An Distinta Base'!$G35=60,(SUM(H53:I53)+SUM(H78:I78)),(SUM(G53:I53)+SUM(G78:I78)))))</f>
        <v>247457.1</v>
      </c>
      <c r="J103" s="65">
        <f>+IF('An Distinta Base'!$G35=0,0,+IF('An Distinta Base'!$G35=30,(J7+J31),+IF('An Distinta Base'!$G35=60,(SUM(I53:J53)+SUM(I78:J78)),(SUM(H53:J53)+SUM(H78:J78)))))</f>
        <v>251168.95650000003</v>
      </c>
      <c r="K103" s="65">
        <f>+IF('An Distinta Base'!$G35=0,0,+IF('An Distinta Base'!$G35=30,(K7+K31),+IF('An Distinta Base'!$G35=60,(SUM(J53:K53)+SUM(J78:K78)),(SUM(I53:K53)+SUM(I78:K78)))))</f>
        <v>254880.81300000002</v>
      </c>
      <c r="L103" s="65">
        <f>+IF('An Distinta Base'!$G35=0,0,+IF('An Distinta Base'!$G35=30,(L7+L31),+IF('An Distinta Base'!$G35=60,(SUM(K53:L53)+SUM(K78:L78)),(SUM(J53:L53)+SUM(J78:L78)))))</f>
        <v>254880.81300000002</v>
      </c>
      <c r="M103" s="65">
        <f>+IF('An Distinta Base'!$G35=0,0,+IF('An Distinta Base'!$G35=30,(M7+M31),+IF('An Distinta Base'!$G35=60,(SUM(L53:M53)+SUM(L78:M78)),(SUM(K53:M53)+SUM(K78:M78)))))</f>
        <v>254880.81300000002</v>
      </c>
      <c r="N103" s="65">
        <f>+IF('An Distinta Base'!$G35=0,0,+IF('An Distinta Base'!$G35=30,(N7+N31),+IF('An Distinta Base'!$G35=60,(SUM(M53:N53)+SUM(M78:N78)),(SUM(L53:N53)+SUM(L78:N78)))))</f>
        <v>254880.81300000002</v>
      </c>
      <c r="O103" s="65">
        <f>+IF('An Distinta Base'!$G35=0,0,+IF('An Distinta Base'!$G35=30,(O7+O31),+IF('An Distinta Base'!$G35=60,(SUM(N53:O53)+SUM(N78:O78)),(SUM(M53:O53)+SUM(M78:O78)))))</f>
        <v>254880.81300000002</v>
      </c>
      <c r="P103" s="65">
        <f>+IF('An Distinta Base'!$G35=0,0,+IF('An Distinta Base'!$G35=30,(P7+P31),+IF('An Distinta Base'!$G35=60,(SUM(O53:P53)+SUM(O78:P78)),(SUM(N53:P53)+SUM(N78:P78)))))</f>
        <v>254880.81300000002</v>
      </c>
      <c r="Q103" s="65">
        <f>+IF('An Distinta Base'!$G35=0,0,+IF('An Distinta Base'!$G35=30,(Q7+Q31),+IF('An Distinta Base'!$G35=60,(SUM(P53:Q53)+SUM(P78:Q78)),(SUM(O53:Q53)+SUM(O78:Q78)))))</f>
        <v>254880.81300000002</v>
      </c>
      <c r="R103" s="65">
        <f>+IF('An Distinta Base'!$G35=0,0,+IF('An Distinta Base'!$G35=30,(R7+R31),+IF('An Distinta Base'!$G35=60,(SUM(Q53:R53)+SUM(Q78:R78)),(SUM(P53:R53)+SUM(P78:R78)))))</f>
        <v>254880.81300000002</v>
      </c>
      <c r="S103" s="65">
        <f>+IF('An Distinta Base'!$G35=0,0,+IF('An Distinta Base'!$G35=30,(S7+S31),+IF('An Distinta Base'!$G35=60,(SUM(R53:S53)+SUM(R78:S78)),(SUM(Q53:S53)+SUM(Q78:S78)))))</f>
        <v>254880.81300000002</v>
      </c>
      <c r="T103" s="65">
        <f>+IF('An Distinta Base'!$G35=0,0,+IF('An Distinta Base'!$G35=30,(T7+T31),+IF('An Distinta Base'!$G35=60,(SUM(S53:T53)+SUM(S78:T78)),(SUM(R53:T53)+SUM(R78:T78)))))</f>
        <v>254880.81300000002</v>
      </c>
      <c r="U103" s="65">
        <f>+IF('An Distinta Base'!$G35=0,0,+IF('An Distinta Base'!$G35=30,(U7+U31),+IF('An Distinta Base'!$G35=60,(SUM(T53:U53)+SUM(T78:U78)),(SUM(S53:U53)+SUM(S78:U78)))))</f>
        <v>254880.81300000002</v>
      </c>
      <c r="V103" s="65">
        <f>+IF('An Distinta Base'!$G35=0,0,+IF('An Distinta Base'!$G35=30,(V7+V31),+IF('An Distinta Base'!$G35=60,(SUM(U53:V53)+SUM(U78:V78)),(SUM(T53:V53)+SUM(T78:V78)))))</f>
        <v>254880.81300000002</v>
      </c>
      <c r="W103" s="65">
        <f>+IF('An Distinta Base'!$G35=0,0,+IF('An Distinta Base'!$G35=30,(W7+W31),+IF('An Distinta Base'!$G35=60,(SUM(V53:W53)+SUM(V78:W78)),(SUM(U53:W53)+SUM(U78:W78)))))</f>
        <v>254880.81300000002</v>
      </c>
      <c r="X103" s="65">
        <f>+IF('An Distinta Base'!$G35=0,0,+IF('An Distinta Base'!$G35=30,(X7+X31),+IF('An Distinta Base'!$G35=60,(SUM(W53:X53)+SUM(W78:X78)),(SUM(V53:X53)+SUM(V78:X78)))))</f>
        <v>254880.81300000002</v>
      </c>
      <c r="Y103" s="65">
        <f>+IF('An Distinta Base'!$G35=0,0,+IF('An Distinta Base'!$G35=30,(Y7+Y31),+IF('An Distinta Base'!$G35=60,(SUM(X53:Y53)+SUM(X78:Y78)),(SUM(W53:Y53)+SUM(W78:Y78)))))</f>
        <v>254880.81300000002</v>
      </c>
      <c r="Z103" s="65">
        <f>+IF('An Distinta Base'!$G35=0,0,+IF('An Distinta Base'!$G35=30,(Z7+Z31),+IF('An Distinta Base'!$G35=60,(SUM(Y53:Z53)+SUM(Y78:Z78)),(SUM(X53:Z53)+SUM(X78:Z78)))))</f>
        <v>254880.81300000002</v>
      </c>
      <c r="AA103" s="65">
        <f>+IF('An Distinta Base'!$G35=0,0,+IF('An Distinta Base'!$G35=30,(AA7+AA31),+IF('An Distinta Base'!$G35=60,(SUM(Z53:AA53)+SUM(Z78:AA78)),(SUM(Y53:AA53)+SUM(Y78:AA78)))))</f>
        <v>254880.81300000002</v>
      </c>
      <c r="AB103" s="65">
        <f>+IF('An Distinta Base'!$G35=0,0,+IF('An Distinta Base'!$G35=30,(AB7+AB31),+IF('An Distinta Base'!$G35=60,(SUM(AA53:AB53)+SUM(AA78:AB78)),(SUM(Z53:AB53)+SUM(Z78:AB78)))))</f>
        <v>254880.81300000002</v>
      </c>
      <c r="AC103" s="65">
        <f>+IF('An Distinta Base'!$G35=0,0,+IF('An Distinta Base'!$G35=30,(AC7+AC31),+IF('An Distinta Base'!$G35=60,(SUM(AB53:AC53)+SUM(AB78:AC78)),(SUM(AA53:AC53)+SUM(AA78:AC78)))))</f>
        <v>254880.81300000002</v>
      </c>
      <c r="AD103" s="65">
        <f>+IF('An Distinta Base'!$G35=0,0,+IF('An Distinta Base'!$G35=30,(AD7+AD31),+IF('An Distinta Base'!$G35=60,(SUM(AC53:AD53)+SUM(AC78:AD78)),(SUM(AB53:AD53)+SUM(AB78:AD78)))))</f>
        <v>254880.81300000002</v>
      </c>
      <c r="AE103" s="65">
        <f>+IF('An Distinta Base'!$G35=0,0,+IF('An Distinta Base'!$G35=30,(AE7+AE31),+IF('An Distinta Base'!$G35=60,(SUM(AD53:AE53)+SUM(AD78:AE78)),(SUM(AC53:AE53)+SUM(AC78:AE78)))))</f>
        <v>254880.81300000002</v>
      </c>
      <c r="AF103" s="65">
        <f>+IF('An Distinta Base'!$G35=0,0,+IF('An Distinta Base'!$G35=30,(AF7+AF31),+IF('An Distinta Base'!$G35=60,(SUM(AE53:AF53)+SUM(AE78:AF78)),(SUM(AD53:AF53)+SUM(AD78:AF78)))))</f>
        <v>254880.81300000002</v>
      </c>
      <c r="AG103" s="65">
        <f>+IF('An Distinta Base'!$G35=0,0,+IF('An Distinta Base'!$G35=30,(AG7+AG31),+IF('An Distinta Base'!$G35=60,(SUM(AF53:AG53)+SUM(AF78:AG78)),(SUM(AE53:AG53)+SUM(AE78:AG78)))))</f>
        <v>254880.81300000002</v>
      </c>
      <c r="AH103" s="65">
        <f>+IF('An Distinta Base'!$G35=0,0,+IF('An Distinta Base'!$G35=30,(AH7+AH31),+IF('An Distinta Base'!$G35=60,(SUM(AG53:AH53)+SUM(AG78:AH78)),(SUM(AF53:AH53)+SUM(AF78:AH78)))))</f>
        <v>254880.81300000002</v>
      </c>
      <c r="AI103" s="65">
        <f>+IF('An Distinta Base'!$G35=0,0,+IF('An Distinta Base'!$G35=30,(AI7+AI31),+IF('An Distinta Base'!$G35=60,(SUM(AH53:AI53)+SUM(AH78:AI78)),(SUM(AG53:AI53)+SUM(AG78:AI78)))))</f>
        <v>254880.81300000002</v>
      </c>
      <c r="AJ103" s="65">
        <f>+IF('An Distinta Base'!$G35=0,0,+IF('An Distinta Base'!$G35=30,(AJ7+AJ31),+IF('An Distinta Base'!$G35=60,(SUM(AI53:AJ53)+SUM(AI78:AJ78)),(SUM(AH53:AJ53)+SUM(AH78:AJ78)))))</f>
        <v>254880.81300000002</v>
      </c>
      <c r="AK103" s="65">
        <f>+IF('An Distinta Base'!$G35=0,0,+IF('An Distinta Base'!$G35=30,(AK7+AK31),+IF('An Distinta Base'!$G35=60,(SUM(AJ53:AK53)+SUM(AJ78:AK78)),(SUM(AI53:AK53)+SUM(AI78:AK78)))))</f>
        <v>254880.81300000002</v>
      </c>
      <c r="AL103" s="65">
        <f>+IF('An Distinta Base'!$G35=0,0,+IF('An Distinta Base'!$G35=30,(AL7+AL31),+IF('An Distinta Base'!$G35=60,(SUM(AK53:AL53)+SUM(AK78:AL78)),(SUM(AJ53:AL53)+SUM(AJ78:AL78)))))</f>
        <v>254880.81300000002</v>
      </c>
    </row>
    <row r="104" spans="2:38" x14ac:dyDescent="0.25">
      <c r="B104" s="47" t="str">
        <f t="shared" si="13"/>
        <v>Prodotto 6</v>
      </c>
      <c r="C104" s="65">
        <f>+IF('An Distinta Base'!$G36=0,0,(C54+C79))</f>
        <v>74112.5</v>
      </c>
      <c r="D104" s="65">
        <f>+IF('An Distinta Base'!$G36=0,0,+IF('An Distinta Base'!$G36=30,(D8+D32),(SUM(C54:D54)+SUM(C79:D79))))</f>
        <v>148225</v>
      </c>
      <c r="E104" s="65">
        <f>+IF('An Distinta Base'!$G36=0,0,+IF('An Distinta Base'!$G36=30,(E8+E32),+IF('An Distinta Base'!$G36=60,(SUM(D54:E54)+SUM(D79:E79)),(SUM(C54:E54)+SUM(C79:E79)))))</f>
        <v>148225</v>
      </c>
      <c r="F104" s="65">
        <f>+IF('An Distinta Base'!$G36=0,0,+IF('An Distinta Base'!$G36=30,(F8+F32),+IF('An Distinta Base'!$G36=60,(SUM(E54:F54)+SUM(E79:F79)),(SUM(D54:F54)+SUM(D79:F79)))))</f>
        <v>148225</v>
      </c>
      <c r="G104" s="65">
        <f>+IF('An Distinta Base'!$G36=0,0,+IF('An Distinta Base'!$G36=30,(G8+G32),+IF('An Distinta Base'!$G36=60,(SUM(F54:G54)+SUM(F79:G79)),(SUM(E54:G54)+SUM(E79:G79)))))</f>
        <v>148225</v>
      </c>
      <c r="H104" s="65">
        <f>+IF('An Distinta Base'!$G36=0,0,+IF('An Distinta Base'!$G36=30,(H8+H32),+IF('An Distinta Base'!$G36=60,(SUM(G54:H54)+SUM(G79:H79)),(SUM(F54:H54)+SUM(F79:H79)))))</f>
        <v>148225</v>
      </c>
      <c r="I104" s="65">
        <f>+IF('An Distinta Base'!$G36=0,0,+IF('An Distinta Base'!$G36=30,(I8+I32),+IF('An Distinta Base'!$G36=60,(SUM(H54:I54)+SUM(H79:I79)),(SUM(G54:I54)+SUM(G79:I79)))))</f>
        <v>148225</v>
      </c>
      <c r="J104" s="65">
        <f>+IF('An Distinta Base'!$G36=0,0,+IF('An Distinta Base'!$G36=30,(J8+J32),+IF('An Distinta Base'!$G36=60,(SUM(I54:J54)+SUM(I79:J79)),(SUM(H54:J54)+SUM(H79:J79)))))</f>
        <v>149707.25</v>
      </c>
      <c r="K104" s="65">
        <f>+IF('An Distinta Base'!$G36=0,0,+IF('An Distinta Base'!$G36=30,(K8+K32),+IF('An Distinta Base'!$G36=60,(SUM(J54:K54)+SUM(J79:K79)),(SUM(I54:K54)+SUM(I79:K79)))))</f>
        <v>151189.5</v>
      </c>
      <c r="L104" s="65">
        <f>+IF('An Distinta Base'!$G36=0,0,+IF('An Distinta Base'!$G36=30,(L8+L32),+IF('An Distinta Base'!$G36=60,(SUM(K54:L54)+SUM(K79:L79)),(SUM(J54:L54)+SUM(J79:L79)))))</f>
        <v>151189.5</v>
      </c>
      <c r="M104" s="65">
        <f>+IF('An Distinta Base'!$G36=0,0,+IF('An Distinta Base'!$G36=30,(M8+M32),+IF('An Distinta Base'!$G36=60,(SUM(L54:M54)+SUM(L79:M79)),(SUM(K54:M54)+SUM(K79:M79)))))</f>
        <v>151945.44750000001</v>
      </c>
      <c r="N104" s="65">
        <f>+IF('An Distinta Base'!$G36=0,0,+IF('An Distinta Base'!$G36=30,(N8+N32),+IF('An Distinta Base'!$G36=60,(SUM(M54:N54)+SUM(M79:N79)),(SUM(L54:N54)+SUM(L79:N79)))))</f>
        <v>152701.39499999999</v>
      </c>
      <c r="O104" s="65">
        <f>+IF('An Distinta Base'!$G36=0,0,+IF('An Distinta Base'!$G36=30,(O8+O32),+IF('An Distinta Base'!$G36=60,(SUM(N54:O54)+SUM(N79:O79)),(SUM(M54:O54)+SUM(M79:O79)))))</f>
        <v>152701.39499999999</v>
      </c>
      <c r="P104" s="65">
        <f>+IF('An Distinta Base'!$G36=0,0,+IF('An Distinta Base'!$G36=30,(P8+P32),+IF('An Distinta Base'!$G36=60,(SUM(O54:P54)+SUM(O79:P79)),(SUM(N54:P54)+SUM(N79:P79)))))</f>
        <v>152701.39499999999</v>
      </c>
      <c r="Q104" s="65">
        <f>+IF('An Distinta Base'!$G36=0,0,+IF('An Distinta Base'!$G36=30,(Q8+Q32),+IF('An Distinta Base'!$G36=60,(SUM(P54:Q54)+SUM(P79:Q79)),(SUM(O54:Q54)+SUM(O79:Q79)))))</f>
        <v>152701.39499999999</v>
      </c>
      <c r="R104" s="65">
        <f>+IF('An Distinta Base'!$G36=0,0,+IF('An Distinta Base'!$G36=30,(R8+R32),+IF('An Distinta Base'!$G36=60,(SUM(Q54:R54)+SUM(Q79:R79)),(SUM(P54:R54)+SUM(P79:R79)))))</f>
        <v>152701.39499999999</v>
      </c>
      <c r="S104" s="65">
        <f>+IF('An Distinta Base'!$G36=0,0,+IF('An Distinta Base'!$G36=30,(S8+S32),+IF('An Distinta Base'!$G36=60,(SUM(R54:S54)+SUM(R79:S79)),(SUM(Q54:S54)+SUM(Q79:S79)))))</f>
        <v>152701.39499999999</v>
      </c>
      <c r="T104" s="65">
        <f>+IF('An Distinta Base'!$G36=0,0,+IF('An Distinta Base'!$G36=30,(T8+T32),+IF('An Distinta Base'!$G36=60,(SUM(S54:T54)+SUM(S79:T79)),(SUM(R54:T54)+SUM(R79:T79)))))</f>
        <v>152701.39499999999</v>
      </c>
      <c r="U104" s="65">
        <f>+IF('An Distinta Base'!$G36=0,0,+IF('An Distinta Base'!$G36=30,(U8+U32),+IF('An Distinta Base'!$G36=60,(SUM(T54:U54)+SUM(T79:U79)),(SUM(S54:U54)+SUM(S79:U79)))))</f>
        <v>152701.39499999999</v>
      </c>
      <c r="V104" s="65">
        <f>+IF('An Distinta Base'!$G36=0,0,+IF('An Distinta Base'!$G36=30,(V8+V32),+IF('An Distinta Base'!$G36=60,(SUM(U54:V54)+SUM(U79:V79)),(SUM(T54:V54)+SUM(T79:V79)))))</f>
        <v>152701.39499999999</v>
      </c>
      <c r="W104" s="65">
        <f>+IF('An Distinta Base'!$G36=0,0,+IF('An Distinta Base'!$G36=30,(W8+W32),+IF('An Distinta Base'!$G36=60,(SUM(V54:W54)+SUM(V79:W79)),(SUM(U54:W54)+SUM(U79:W79)))))</f>
        <v>152701.39499999999</v>
      </c>
      <c r="X104" s="65">
        <f>+IF('An Distinta Base'!$G36=0,0,+IF('An Distinta Base'!$G36=30,(X8+X32),+IF('An Distinta Base'!$G36=60,(SUM(W54:X54)+SUM(W79:X79)),(SUM(V54:X54)+SUM(V79:X79)))))</f>
        <v>152701.39499999999</v>
      </c>
      <c r="Y104" s="65">
        <f>+IF('An Distinta Base'!$G36=0,0,+IF('An Distinta Base'!$G36=30,(Y8+Y32),+IF('An Distinta Base'!$G36=60,(SUM(X54:Y54)+SUM(X79:Y79)),(SUM(W54:Y54)+SUM(W79:Y79)))))</f>
        <v>152701.39499999999</v>
      </c>
      <c r="Z104" s="65">
        <f>+IF('An Distinta Base'!$G36=0,0,+IF('An Distinta Base'!$G36=30,(Z8+Z32),+IF('An Distinta Base'!$G36=60,(SUM(Y54:Z54)+SUM(Y79:Z79)),(SUM(X54:Z54)+SUM(X79:Z79)))))</f>
        <v>152701.39499999999</v>
      </c>
      <c r="AA104" s="65">
        <f>+IF('An Distinta Base'!$G36=0,0,+IF('An Distinta Base'!$G36=30,(AA8+AA32),+IF('An Distinta Base'!$G36=60,(SUM(Z54:AA54)+SUM(Z79:AA79)),(SUM(Y54:AA54)+SUM(Y79:AA79)))))</f>
        <v>152701.39499999999</v>
      </c>
      <c r="AB104" s="65">
        <f>+IF('An Distinta Base'!$G36=0,0,+IF('An Distinta Base'!$G36=30,(AB8+AB32),+IF('An Distinta Base'!$G36=60,(SUM(AA54:AB54)+SUM(AA79:AB79)),(SUM(Z54:AB54)+SUM(Z79:AB79)))))</f>
        <v>152701.39499999999</v>
      </c>
      <c r="AC104" s="65">
        <f>+IF('An Distinta Base'!$G36=0,0,+IF('An Distinta Base'!$G36=30,(AC8+AC32),+IF('An Distinta Base'!$G36=60,(SUM(AB54:AC54)+SUM(AB79:AC79)),(SUM(AA54:AC54)+SUM(AA79:AC79)))))</f>
        <v>152701.39499999999</v>
      </c>
      <c r="AD104" s="65">
        <f>+IF('An Distinta Base'!$G36=0,0,+IF('An Distinta Base'!$G36=30,(AD8+AD32),+IF('An Distinta Base'!$G36=60,(SUM(AC54:AD54)+SUM(AC79:AD79)),(SUM(AB54:AD54)+SUM(AB79:AD79)))))</f>
        <v>152701.39499999999</v>
      </c>
      <c r="AE104" s="65">
        <f>+IF('An Distinta Base'!$G36=0,0,+IF('An Distinta Base'!$G36=30,(AE8+AE32),+IF('An Distinta Base'!$G36=60,(SUM(AD54:AE54)+SUM(AD79:AE79)),(SUM(AC54:AE54)+SUM(AC79:AE79)))))</f>
        <v>152701.39499999999</v>
      </c>
      <c r="AF104" s="65">
        <f>+IF('An Distinta Base'!$G36=0,0,+IF('An Distinta Base'!$G36=30,(AF8+AF32),+IF('An Distinta Base'!$G36=60,(SUM(AE54:AF54)+SUM(AE79:AF79)),(SUM(AD54:AF54)+SUM(AD79:AF79)))))</f>
        <v>152701.39499999999</v>
      </c>
      <c r="AG104" s="65">
        <f>+IF('An Distinta Base'!$G36=0,0,+IF('An Distinta Base'!$G36=30,(AG8+AG32),+IF('An Distinta Base'!$G36=60,(SUM(AF54:AG54)+SUM(AF79:AG79)),(SUM(AE54:AG54)+SUM(AE79:AG79)))))</f>
        <v>152701.39499999999</v>
      </c>
      <c r="AH104" s="65">
        <f>+IF('An Distinta Base'!$G36=0,0,+IF('An Distinta Base'!$G36=30,(AH8+AH32),+IF('An Distinta Base'!$G36=60,(SUM(AG54:AH54)+SUM(AG79:AH79)),(SUM(AF54:AH54)+SUM(AF79:AH79)))))</f>
        <v>152701.39499999999</v>
      </c>
      <c r="AI104" s="65">
        <f>+IF('An Distinta Base'!$G36=0,0,+IF('An Distinta Base'!$G36=30,(AI8+AI32),+IF('An Distinta Base'!$G36=60,(SUM(AH54:AI54)+SUM(AH79:AI79)),(SUM(AG54:AI54)+SUM(AG79:AI79)))))</f>
        <v>152701.39499999999</v>
      </c>
      <c r="AJ104" s="65">
        <f>+IF('An Distinta Base'!$G36=0,0,+IF('An Distinta Base'!$G36=30,(AJ8+AJ32),+IF('An Distinta Base'!$G36=60,(SUM(AI54:AJ54)+SUM(AI79:AJ79)),(SUM(AH54:AJ54)+SUM(AH79:AJ79)))))</f>
        <v>152701.39499999999</v>
      </c>
      <c r="AK104" s="65">
        <f>+IF('An Distinta Base'!$G36=0,0,+IF('An Distinta Base'!$G36=30,(AK8+AK32),+IF('An Distinta Base'!$G36=60,(SUM(AJ54:AK54)+SUM(AJ79:AK79)),(SUM(AI54:AK54)+SUM(AI79:AK79)))))</f>
        <v>152701.39499999999</v>
      </c>
      <c r="AL104" s="65">
        <f>+IF('An Distinta Base'!$G36=0,0,+IF('An Distinta Base'!$G36=30,(AL8+AL32),+IF('An Distinta Base'!$G36=60,(SUM(AK54:AL54)+SUM(AK79:AL79)),(SUM(AJ54:AL54)+SUM(AJ79:AL79)))))</f>
        <v>152701.39499999999</v>
      </c>
    </row>
    <row r="105" spans="2:38" x14ac:dyDescent="0.25">
      <c r="B105" s="47" t="str">
        <f t="shared" si="13"/>
        <v>Prodotto 7</v>
      </c>
      <c r="C105" s="65">
        <f>+IF('An Distinta Base'!$G37=0,0,(C55+C80))</f>
        <v>0</v>
      </c>
      <c r="D105" s="65">
        <f>+IF('An Distinta Base'!$G37=0,0,+IF('An Distinta Base'!$G37=30,(D9+D33),(SUM(C55:D55)+SUM(C80:D80))))</f>
        <v>0</v>
      </c>
      <c r="E105" s="65">
        <f>+IF('An Distinta Base'!$G37=0,0,+IF('An Distinta Base'!$G37=30,(E9+E33),+IF('An Distinta Base'!$G37=60,(SUM(D55:E55)+SUM(D80:E80)),(SUM(C55:E55)+SUM(C80:E80)))))</f>
        <v>0</v>
      </c>
      <c r="F105" s="65">
        <f>+IF('An Distinta Base'!$G37=0,0,+IF('An Distinta Base'!$G37=30,(F9+F33),+IF('An Distinta Base'!$G37=60,(SUM(E55:F55)+SUM(E80:F80)),(SUM(D55:F55)+SUM(D80:F80)))))</f>
        <v>0</v>
      </c>
      <c r="G105" s="65">
        <f>+IF('An Distinta Base'!$G37=0,0,+IF('An Distinta Base'!$G37=30,(G9+G33),+IF('An Distinta Base'!$G37=60,(SUM(F55:G55)+SUM(F80:G80)),(SUM(E55:G55)+SUM(E80:G80)))))</f>
        <v>0</v>
      </c>
      <c r="H105" s="65">
        <f>+IF('An Distinta Base'!$G37=0,0,+IF('An Distinta Base'!$G37=30,(H9+H33),+IF('An Distinta Base'!$G37=60,(SUM(G55:H55)+SUM(G80:H80)),(SUM(F55:H55)+SUM(F80:H80)))))</f>
        <v>0</v>
      </c>
      <c r="I105" s="65">
        <f>+IF('An Distinta Base'!$G37=0,0,+IF('An Distinta Base'!$G37=30,(I9+I33),+IF('An Distinta Base'!$G37=60,(SUM(H55:I55)+SUM(H80:I80)),(SUM(G55:I55)+SUM(G80:I80)))))</f>
        <v>0</v>
      </c>
      <c r="J105" s="65">
        <f>+IF('An Distinta Base'!$G37=0,0,+IF('An Distinta Base'!$G37=30,(J9+J33),+IF('An Distinta Base'!$G37=60,(SUM(I55:J55)+SUM(I80:J80)),(SUM(H55:J55)+SUM(H80:J80)))))</f>
        <v>0</v>
      </c>
      <c r="K105" s="65">
        <f>+IF('An Distinta Base'!$G37=0,0,+IF('An Distinta Base'!$G37=30,(K9+K33),+IF('An Distinta Base'!$G37=60,(SUM(J55:K55)+SUM(J80:K80)),(SUM(I55:K55)+SUM(I80:K80)))))</f>
        <v>0</v>
      </c>
      <c r="L105" s="65">
        <f>+IF('An Distinta Base'!$G37=0,0,+IF('An Distinta Base'!$G37=30,(L9+L33),+IF('An Distinta Base'!$G37=60,(SUM(K55:L55)+SUM(K80:L80)),(SUM(J55:L55)+SUM(J80:L80)))))</f>
        <v>0</v>
      </c>
      <c r="M105" s="65">
        <f>+IF('An Distinta Base'!$G37=0,0,+IF('An Distinta Base'!$G37=30,(M9+M33),+IF('An Distinta Base'!$G37=60,(SUM(L55:M55)+SUM(L80:M80)),(SUM(K55:M55)+SUM(K80:M80)))))</f>
        <v>0</v>
      </c>
      <c r="N105" s="65">
        <f>+IF('An Distinta Base'!$G37=0,0,+IF('An Distinta Base'!$G37=30,(N9+N33),+IF('An Distinta Base'!$G37=60,(SUM(M55:N55)+SUM(M80:N80)),(SUM(L55:N55)+SUM(L80:N80)))))</f>
        <v>0</v>
      </c>
      <c r="O105" s="65">
        <f>+IF('An Distinta Base'!$G37=0,0,+IF('An Distinta Base'!$G37=30,(O9+O33),+IF('An Distinta Base'!$G37=60,(SUM(N55:O55)+SUM(N80:O80)),(SUM(M55:O55)+SUM(M80:O80)))))</f>
        <v>0</v>
      </c>
      <c r="P105" s="65">
        <f>+IF('An Distinta Base'!$G37=0,0,+IF('An Distinta Base'!$G37=30,(P9+P33),+IF('An Distinta Base'!$G37=60,(SUM(O55:P55)+SUM(O80:P80)),(SUM(N55:P55)+SUM(N80:P80)))))</f>
        <v>0</v>
      </c>
      <c r="Q105" s="65">
        <f>+IF('An Distinta Base'!$G37=0,0,+IF('An Distinta Base'!$G37=30,(Q9+Q33),+IF('An Distinta Base'!$G37=60,(SUM(P55:Q55)+SUM(P80:Q80)),(SUM(O55:Q55)+SUM(O80:Q80)))))</f>
        <v>0</v>
      </c>
      <c r="R105" s="65">
        <f>+IF('An Distinta Base'!$G37=0,0,+IF('An Distinta Base'!$G37=30,(R9+R33),+IF('An Distinta Base'!$G37=60,(SUM(Q55:R55)+SUM(Q80:R80)),(SUM(P55:R55)+SUM(P80:R80)))))</f>
        <v>0</v>
      </c>
      <c r="S105" s="65">
        <f>+IF('An Distinta Base'!$G37=0,0,+IF('An Distinta Base'!$G37=30,(S9+S33),+IF('An Distinta Base'!$G37=60,(SUM(R55:S55)+SUM(R80:S80)),(SUM(Q55:S55)+SUM(Q80:S80)))))</f>
        <v>0</v>
      </c>
      <c r="T105" s="65">
        <f>+IF('An Distinta Base'!$G37=0,0,+IF('An Distinta Base'!$G37=30,(T9+T33),+IF('An Distinta Base'!$G37=60,(SUM(S55:T55)+SUM(S80:T80)),(SUM(R55:T55)+SUM(R80:T80)))))</f>
        <v>0</v>
      </c>
      <c r="U105" s="65">
        <f>+IF('An Distinta Base'!$G37=0,0,+IF('An Distinta Base'!$G37=30,(U9+U33),+IF('An Distinta Base'!$G37=60,(SUM(T55:U55)+SUM(T80:U80)),(SUM(S55:U55)+SUM(S80:U80)))))</f>
        <v>0</v>
      </c>
      <c r="V105" s="65">
        <f>+IF('An Distinta Base'!$G37=0,0,+IF('An Distinta Base'!$G37=30,(V9+V33),+IF('An Distinta Base'!$G37=60,(SUM(U55:V55)+SUM(U80:V80)),(SUM(T55:V55)+SUM(T80:V80)))))</f>
        <v>0</v>
      </c>
      <c r="W105" s="65">
        <f>+IF('An Distinta Base'!$G37=0,0,+IF('An Distinta Base'!$G37=30,(W9+W33),+IF('An Distinta Base'!$G37=60,(SUM(V55:W55)+SUM(V80:W80)),(SUM(U55:W55)+SUM(U80:W80)))))</f>
        <v>0</v>
      </c>
      <c r="X105" s="65">
        <f>+IF('An Distinta Base'!$G37=0,0,+IF('An Distinta Base'!$G37=30,(X9+X33),+IF('An Distinta Base'!$G37=60,(SUM(W55:X55)+SUM(W80:X80)),(SUM(V55:X55)+SUM(V80:X80)))))</f>
        <v>0</v>
      </c>
      <c r="Y105" s="65">
        <f>+IF('An Distinta Base'!$G37=0,0,+IF('An Distinta Base'!$G37=30,(Y9+Y33),+IF('An Distinta Base'!$G37=60,(SUM(X55:Y55)+SUM(X80:Y80)),(SUM(W55:Y55)+SUM(W80:Y80)))))</f>
        <v>0</v>
      </c>
      <c r="Z105" s="65">
        <f>+IF('An Distinta Base'!$G37=0,0,+IF('An Distinta Base'!$G37=30,(Z9+Z33),+IF('An Distinta Base'!$G37=60,(SUM(Y55:Z55)+SUM(Y80:Z80)),(SUM(X55:Z55)+SUM(X80:Z80)))))</f>
        <v>0</v>
      </c>
      <c r="AA105" s="65">
        <f>+IF('An Distinta Base'!$G37=0,0,+IF('An Distinta Base'!$G37=30,(AA9+AA33),+IF('An Distinta Base'!$G37=60,(SUM(Z55:AA55)+SUM(Z80:AA80)),(SUM(Y55:AA55)+SUM(Y80:AA80)))))</f>
        <v>0</v>
      </c>
      <c r="AB105" s="65">
        <f>+IF('An Distinta Base'!$G37=0,0,+IF('An Distinta Base'!$G37=30,(AB9+AB33),+IF('An Distinta Base'!$G37=60,(SUM(AA55:AB55)+SUM(AA80:AB80)),(SUM(Z55:AB55)+SUM(Z80:AB80)))))</f>
        <v>0</v>
      </c>
      <c r="AC105" s="65">
        <f>+IF('An Distinta Base'!$G37=0,0,+IF('An Distinta Base'!$G37=30,(AC9+AC33),+IF('An Distinta Base'!$G37=60,(SUM(AB55:AC55)+SUM(AB80:AC80)),(SUM(AA55:AC55)+SUM(AA80:AC80)))))</f>
        <v>0</v>
      </c>
      <c r="AD105" s="65">
        <f>+IF('An Distinta Base'!$G37=0,0,+IF('An Distinta Base'!$G37=30,(AD9+AD33),+IF('An Distinta Base'!$G37=60,(SUM(AC55:AD55)+SUM(AC80:AD80)),(SUM(AB55:AD55)+SUM(AB80:AD80)))))</f>
        <v>0</v>
      </c>
      <c r="AE105" s="65">
        <f>+IF('An Distinta Base'!$G37=0,0,+IF('An Distinta Base'!$G37=30,(AE9+AE33),+IF('An Distinta Base'!$G37=60,(SUM(AD55:AE55)+SUM(AD80:AE80)),(SUM(AC55:AE55)+SUM(AC80:AE80)))))</f>
        <v>0</v>
      </c>
      <c r="AF105" s="65">
        <f>+IF('An Distinta Base'!$G37=0,0,+IF('An Distinta Base'!$G37=30,(AF9+AF33),+IF('An Distinta Base'!$G37=60,(SUM(AE55:AF55)+SUM(AE80:AF80)),(SUM(AD55:AF55)+SUM(AD80:AF80)))))</f>
        <v>0</v>
      </c>
      <c r="AG105" s="65">
        <f>+IF('An Distinta Base'!$G37=0,0,+IF('An Distinta Base'!$G37=30,(AG9+AG33),+IF('An Distinta Base'!$G37=60,(SUM(AF55:AG55)+SUM(AF80:AG80)),(SUM(AE55:AG55)+SUM(AE80:AG80)))))</f>
        <v>0</v>
      </c>
      <c r="AH105" s="65">
        <f>+IF('An Distinta Base'!$G37=0,0,+IF('An Distinta Base'!$G37=30,(AH9+AH33),+IF('An Distinta Base'!$G37=60,(SUM(AG55:AH55)+SUM(AG80:AH80)),(SUM(AF55:AH55)+SUM(AF80:AH80)))))</f>
        <v>0</v>
      </c>
      <c r="AI105" s="65">
        <f>+IF('An Distinta Base'!$G37=0,0,+IF('An Distinta Base'!$G37=30,(AI9+AI33),+IF('An Distinta Base'!$G37=60,(SUM(AH55:AI55)+SUM(AH80:AI80)),(SUM(AG55:AI55)+SUM(AG80:AI80)))))</f>
        <v>0</v>
      </c>
      <c r="AJ105" s="65">
        <f>+IF('An Distinta Base'!$G37=0,0,+IF('An Distinta Base'!$G37=30,(AJ9+AJ33),+IF('An Distinta Base'!$G37=60,(SUM(AI55:AJ55)+SUM(AI80:AJ80)),(SUM(AH55:AJ55)+SUM(AH80:AJ80)))))</f>
        <v>0</v>
      </c>
      <c r="AK105" s="65">
        <f>+IF('An Distinta Base'!$G37=0,0,+IF('An Distinta Base'!$G37=30,(AK9+AK33),+IF('An Distinta Base'!$G37=60,(SUM(AJ55:AK55)+SUM(AJ80:AK80)),(SUM(AI55:AK55)+SUM(AI80:AK80)))))</f>
        <v>0</v>
      </c>
      <c r="AL105" s="65">
        <f>+IF('An Distinta Base'!$G37=0,0,+IF('An Distinta Base'!$G37=30,(AL9+AL33),+IF('An Distinta Base'!$G37=60,(SUM(AK55:AL55)+SUM(AK80:AL80)),(SUM(AJ55:AL55)+SUM(AJ80:AL80)))))</f>
        <v>0</v>
      </c>
    </row>
    <row r="106" spans="2:38" x14ac:dyDescent="0.25">
      <c r="B106" s="47" t="str">
        <f t="shared" si="13"/>
        <v>Prodotto 8</v>
      </c>
      <c r="C106" s="65">
        <f>+IF('An Distinta Base'!$G38=0,0,(C56+C81))</f>
        <v>0</v>
      </c>
      <c r="D106" s="65">
        <f>+IF('An Distinta Base'!$G38=0,0,+IF('An Distinta Base'!$G38=30,(D10+D34),(SUM(C56:D56)+SUM(C81:D81))))</f>
        <v>0</v>
      </c>
      <c r="E106" s="65">
        <f>+IF('An Distinta Base'!$G38=0,0,+IF('An Distinta Base'!$G38=30,(E10+E34),+IF('An Distinta Base'!$G38=60,(SUM(D56:E56)+SUM(D81:E81)),(SUM(C56:E56)+SUM(C81:E81)))))</f>
        <v>0</v>
      </c>
      <c r="F106" s="65">
        <f>+IF('An Distinta Base'!$G38=0,0,+IF('An Distinta Base'!$G38=30,(F10+F34),+IF('An Distinta Base'!$G38=60,(SUM(E56:F56)+SUM(E81:F81)),(SUM(D56:F56)+SUM(D81:F81)))))</f>
        <v>0</v>
      </c>
      <c r="G106" s="65">
        <f>+IF('An Distinta Base'!$G38=0,0,+IF('An Distinta Base'!$G38=30,(G10+G34),+IF('An Distinta Base'!$G38=60,(SUM(F56:G56)+SUM(F81:G81)),(SUM(E56:G56)+SUM(E81:G81)))))</f>
        <v>0</v>
      </c>
      <c r="H106" s="65">
        <f>+IF('An Distinta Base'!$G38=0,0,+IF('An Distinta Base'!$G38=30,(H10+H34),+IF('An Distinta Base'!$G38=60,(SUM(G56:H56)+SUM(G81:H81)),(SUM(F56:H56)+SUM(F81:H81)))))</f>
        <v>0</v>
      </c>
      <c r="I106" s="65">
        <f>+IF('An Distinta Base'!$G38=0,0,+IF('An Distinta Base'!$G38=30,(I10+I34),+IF('An Distinta Base'!$G38=60,(SUM(H56:I56)+SUM(H81:I81)),(SUM(G56:I56)+SUM(G81:I81)))))</f>
        <v>0</v>
      </c>
      <c r="J106" s="65">
        <f>+IF('An Distinta Base'!$G38=0,0,+IF('An Distinta Base'!$G38=30,(J10+J34),+IF('An Distinta Base'!$G38=60,(SUM(I56:J56)+SUM(I81:J81)),(SUM(H56:J56)+SUM(H81:J81)))))</f>
        <v>0</v>
      </c>
      <c r="K106" s="65">
        <f>+IF('An Distinta Base'!$G38=0,0,+IF('An Distinta Base'!$G38=30,(K10+K34),+IF('An Distinta Base'!$G38=60,(SUM(J56:K56)+SUM(J81:K81)),(SUM(I56:K56)+SUM(I81:K81)))))</f>
        <v>0</v>
      </c>
      <c r="L106" s="65">
        <f>+IF('An Distinta Base'!$G38=0,0,+IF('An Distinta Base'!$G38=30,(L10+L34),+IF('An Distinta Base'!$G38=60,(SUM(K56:L56)+SUM(K81:L81)),(SUM(J56:L56)+SUM(J81:L81)))))</f>
        <v>0</v>
      </c>
      <c r="M106" s="65">
        <f>+IF('An Distinta Base'!$G38=0,0,+IF('An Distinta Base'!$G38=30,(M10+M34),+IF('An Distinta Base'!$G38=60,(SUM(L56:M56)+SUM(L81:M81)),(SUM(K56:M56)+SUM(K81:M81)))))</f>
        <v>0</v>
      </c>
      <c r="N106" s="65">
        <f>+IF('An Distinta Base'!$G38=0,0,+IF('An Distinta Base'!$G38=30,(N10+N34),+IF('An Distinta Base'!$G38=60,(SUM(M56:N56)+SUM(M81:N81)),(SUM(L56:N56)+SUM(L81:N81)))))</f>
        <v>0</v>
      </c>
      <c r="O106" s="65">
        <f>+IF('An Distinta Base'!$G38=0,0,+IF('An Distinta Base'!$G38=30,(O10+O34),+IF('An Distinta Base'!$G38=60,(SUM(N56:O56)+SUM(N81:O81)),(SUM(M56:O56)+SUM(M81:O81)))))</f>
        <v>0</v>
      </c>
      <c r="P106" s="65">
        <f>+IF('An Distinta Base'!$G38=0,0,+IF('An Distinta Base'!$G38=30,(P10+P34),+IF('An Distinta Base'!$G38=60,(SUM(O56:P56)+SUM(O81:P81)),(SUM(N56:P56)+SUM(N81:P81)))))</f>
        <v>0</v>
      </c>
      <c r="Q106" s="65">
        <f>+IF('An Distinta Base'!$G38=0,0,+IF('An Distinta Base'!$G38=30,(Q10+Q34),+IF('An Distinta Base'!$G38=60,(SUM(P56:Q56)+SUM(P81:Q81)),(SUM(O56:Q56)+SUM(O81:Q81)))))</f>
        <v>0</v>
      </c>
      <c r="R106" s="65">
        <f>+IF('An Distinta Base'!$G38=0,0,+IF('An Distinta Base'!$G38=30,(R10+R34),+IF('An Distinta Base'!$G38=60,(SUM(Q56:R56)+SUM(Q81:R81)),(SUM(P56:R56)+SUM(P81:R81)))))</f>
        <v>0</v>
      </c>
      <c r="S106" s="65">
        <f>+IF('An Distinta Base'!$G38=0,0,+IF('An Distinta Base'!$G38=30,(S10+S34),+IF('An Distinta Base'!$G38=60,(SUM(R56:S56)+SUM(R81:S81)),(SUM(Q56:S56)+SUM(Q81:S81)))))</f>
        <v>0</v>
      </c>
      <c r="T106" s="65">
        <f>+IF('An Distinta Base'!$G38=0,0,+IF('An Distinta Base'!$G38=30,(T10+T34),+IF('An Distinta Base'!$G38=60,(SUM(S56:T56)+SUM(S81:T81)),(SUM(R56:T56)+SUM(R81:T81)))))</f>
        <v>0</v>
      </c>
      <c r="U106" s="65">
        <f>+IF('An Distinta Base'!$G38=0,0,+IF('An Distinta Base'!$G38=30,(U10+U34),+IF('An Distinta Base'!$G38=60,(SUM(T56:U56)+SUM(T81:U81)),(SUM(S56:U56)+SUM(S81:U81)))))</f>
        <v>0</v>
      </c>
      <c r="V106" s="65">
        <f>+IF('An Distinta Base'!$G38=0,0,+IF('An Distinta Base'!$G38=30,(V10+V34),+IF('An Distinta Base'!$G38=60,(SUM(U56:V56)+SUM(U81:V81)),(SUM(T56:V56)+SUM(T81:V81)))))</f>
        <v>0</v>
      </c>
      <c r="W106" s="65">
        <f>+IF('An Distinta Base'!$G38=0,0,+IF('An Distinta Base'!$G38=30,(W10+W34),+IF('An Distinta Base'!$G38=60,(SUM(V56:W56)+SUM(V81:W81)),(SUM(U56:W56)+SUM(U81:W81)))))</f>
        <v>0</v>
      </c>
      <c r="X106" s="65">
        <f>+IF('An Distinta Base'!$G38=0,0,+IF('An Distinta Base'!$G38=30,(X10+X34),+IF('An Distinta Base'!$G38=60,(SUM(W56:X56)+SUM(W81:X81)),(SUM(V56:X56)+SUM(V81:X81)))))</f>
        <v>0</v>
      </c>
      <c r="Y106" s="65">
        <f>+IF('An Distinta Base'!$G38=0,0,+IF('An Distinta Base'!$G38=30,(Y10+Y34),+IF('An Distinta Base'!$G38=60,(SUM(X56:Y56)+SUM(X81:Y81)),(SUM(W56:Y56)+SUM(W81:Y81)))))</f>
        <v>0</v>
      </c>
      <c r="Z106" s="65">
        <f>+IF('An Distinta Base'!$G38=0,0,+IF('An Distinta Base'!$G38=30,(Z10+Z34),+IF('An Distinta Base'!$G38=60,(SUM(Y56:Z56)+SUM(Y81:Z81)),(SUM(X56:Z56)+SUM(X81:Z81)))))</f>
        <v>0</v>
      </c>
      <c r="AA106" s="65">
        <f>+IF('An Distinta Base'!$G38=0,0,+IF('An Distinta Base'!$G38=30,(AA10+AA34),+IF('An Distinta Base'!$G38=60,(SUM(Z56:AA56)+SUM(Z81:AA81)),(SUM(Y56:AA56)+SUM(Y81:AA81)))))</f>
        <v>0</v>
      </c>
      <c r="AB106" s="65">
        <f>+IF('An Distinta Base'!$G38=0,0,+IF('An Distinta Base'!$G38=30,(AB10+AB34),+IF('An Distinta Base'!$G38=60,(SUM(AA56:AB56)+SUM(AA81:AB81)),(SUM(Z56:AB56)+SUM(Z81:AB81)))))</f>
        <v>0</v>
      </c>
      <c r="AC106" s="65">
        <f>+IF('An Distinta Base'!$G38=0,0,+IF('An Distinta Base'!$G38=30,(AC10+AC34),+IF('An Distinta Base'!$G38=60,(SUM(AB56:AC56)+SUM(AB81:AC81)),(SUM(AA56:AC56)+SUM(AA81:AC81)))))</f>
        <v>0</v>
      </c>
      <c r="AD106" s="65">
        <f>+IF('An Distinta Base'!$G38=0,0,+IF('An Distinta Base'!$G38=30,(AD10+AD34),+IF('An Distinta Base'!$G38=60,(SUM(AC56:AD56)+SUM(AC81:AD81)),(SUM(AB56:AD56)+SUM(AB81:AD81)))))</f>
        <v>0</v>
      </c>
      <c r="AE106" s="65">
        <f>+IF('An Distinta Base'!$G38=0,0,+IF('An Distinta Base'!$G38=30,(AE10+AE34),+IF('An Distinta Base'!$G38=60,(SUM(AD56:AE56)+SUM(AD81:AE81)),(SUM(AC56:AE56)+SUM(AC81:AE81)))))</f>
        <v>0</v>
      </c>
      <c r="AF106" s="65">
        <f>+IF('An Distinta Base'!$G38=0,0,+IF('An Distinta Base'!$G38=30,(AF10+AF34),+IF('An Distinta Base'!$G38=60,(SUM(AE56:AF56)+SUM(AE81:AF81)),(SUM(AD56:AF56)+SUM(AD81:AF81)))))</f>
        <v>0</v>
      </c>
      <c r="AG106" s="65">
        <f>+IF('An Distinta Base'!$G38=0,0,+IF('An Distinta Base'!$G38=30,(AG10+AG34),+IF('An Distinta Base'!$G38=60,(SUM(AF56:AG56)+SUM(AF81:AG81)),(SUM(AE56:AG56)+SUM(AE81:AG81)))))</f>
        <v>0</v>
      </c>
      <c r="AH106" s="65">
        <f>+IF('An Distinta Base'!$G38=0,0,+IF('An Distinta Base'!$G38=30,(AH10+AH34),+IF('An Distinta Base'!$G38=60,(SUM(AG56:AH56)+SUM(AG81:AH81)),(SUM(AF56:AH56)+SUM(AF81:AH81)))))</f>
        <v>0</v>
      </c>
      <c r="AI106" s="65">
        <f>+IF('An Distinta Base'!$G38=0,0,+IF('An Distinta Base'!$G38=30,(AI10+AI34),+IF('An Distinta Base'!$G38=60,(SUM(AH56:AI56)+SUM(AH81:AI81)),(SUM(AG56:AI56)+SUM(AG81:AI81)))))</f>
        <v>0</v>
      </c>
      <c r="AJ106" s="65">
        <f>+IF('An Distinta Base'!$G38=0,0,+IF('An Distinta Base'!$G38=30,(AJ10+AJ34),+IF('An Distinta Base'!$G38=60,(SUM(AI56:AJ56)+SUM(AI81:AJ81)),(SUM(AH56:AJ56)+SUM(AH81:AJ81)))))</f>
        <v>0</v>
      </c>
      <c r="AK106" s="65">
        <f>+IF('An Distinta Base'!$G38=0,0,+IF('An Distinta Base'!$G38=30,(AK10+AK34),+IF('An Distinta Base'!$G38=60,(SUM(AJ56:AK56)+SUM(AJ81:AK81)),(SUM(AI56:AK56)+SUM(AI81:AK81)))))</f>
        <v>0</v>
      </c>
      <c r="AL106" s="65">
        <f>+IF('An Distinta Base'!$G38=0,0,+IF('An Distinta Base'!$G38=30,(AL10+AL34),+IF('An Distinta Base'!$G38=60,(SUM(AK56:AL56)+SUM(AK81:AL81)),(SUM(AJ56:AL56)+SUM(AJ81:AL81)))))</f>
        <v>0</v>
      </c>
    </row>
    <row r="107" spans="2:38" x14ac:dyDescent="0.25">
      <c r="B107" s="47" t="str">
        <f t="shared" si="13"/>
        <v>Prodotto 9</v>
      </c>
      <c r="C107" s="65">
        <f>+IF('An Distinta Base'!$G39=0,0,(C57+C82))</f>
        <v>0</v>
      </c>
      <c r="D107" s="65">
        <f>+IF('An Distinta Base'!$G39=0,0,+IF('An Distinta Base'!$G39=30,(D11+D35),(SUM(C57:D57)+SUM(C82:D82))))</f>
        <v>0</v>
      </c>
      <c r="E107" s="65">
        <f>+IF('An Distinta Base'!$G39=0,0,+IF('An Distinta Base'!$G39=30,(E11+E35),+IF('An Distinta Base'!$G39=60,(SUM(D57:E57)+SUM(D82:E82)),(SUM(C57:E57)+SUM(C82:E82)))))</f>
        <v>0</v>
      </c>
      <c r="F107" s="65">
        <f>+IF('An Distinta Base'!$G39=0,0,+IF('An Distinta Base'!$G39=30,(F11+F35),+IF('An Distinta Base'!$G39=60,(SUM(E57:F57)+SUM(E82:F82)),(SUM(D57:F57)+SUM(D82:F82)))))</f>
        <v>0</v>
      </c>
      <c r="G107" s="65">
        <f>+IF('An Distinta Base'!$G39=0,0,+IF('An Distinta Base'!$G39=30,(G11+G35),+IF('An Distinta Base'!$G39=60,(SUM(F57:G57)+SUM(F82:G82)),(SUM(E57:G57)+SUM(E82:G82)))))</f>
        <v>0</v>
      </c>
      <c r="H107" s="65">
        <f>+IF('An Distinta Base'!$G39=0,0,+IF('An Distinta Base'!$G39=30,(H11+H35),+IF('An Distinta Base'!$G39=60,(SUM(G57:H57)+SUM(G82:H82)),(SUM(F57:H57)+SUM(F82:H82)))))</f>
        <v>0</v>
      </c>
      <c r="I107" s="65">
        <f>+IF('An Distinta Base'!$G39=0,0,+IF('An Distinta Base'!$G39=30,(I11+I35),+IF('An Distinta Base'!$G39=60,(SUM(H57:I57)+SUM(H82:I82)),(SUM(G57:I57)+SUM(G82:I82)))))</f>
        <v>0</v>
      </c>
      <c r="J107" s="65">
        <f>+IF('An Distinta Base'!$G39=0,0,+IF('An Distinta Base'!$G39=30,(J11+J35),+IF('An Distinta Base'!$G39=60,(SUM(I57:J57)+SUM(I82:J82)),(SUM(H57:J57)+SUM(H82:J82)))))</f>
        <v>0</v>
      </c>
      <c r="K107" s="65">
        <f>+IF('An Distinta Base'!$G39=0,0,+IF('An Distinta Base'!$G39=30,(K11+K35),+IF('An Distinta Base'!$G39=60,(SUM(J57:K57)+SUM(J82:K82)),(SUM(I57:K57)+SUM(I82:K82)))))</f>
        <v>0</v>
      </c>
      <c r="L107" s="65">
        <f>+IF('An Distinta Base'!$G39=0,0,+IF('An Distinta Base'!$G39=30,(L11+L35),+IF('An Distinta Base'!$G39=60,(SUM(K57:L57)+SUM(K82:L82)),(SUM(J57:L57)+SUM(J82:L82)))))</f>
        <v>0</v>
      </c>
      <c r="M107" s="65">
        <f>+IF('An Distinta Base'!$G39=0,0,+IF('An Distinta Base'!$G39=30,(M11+M35),+IF('An Distinta Base'!$G39=60,(SUM(L57:M57)+SUM(L82:M82)),(SUM(K57:M57)+SUM(K82:M82)))))</f>
        <v>0</v>
      </c>
      <c r="N107" s="65">
        <f>+IF('An Distinta Base'!$G39=0,0,+IF('An Distinta Base'!$G39=30,(N11+N35),+IF('An Distinta Base'!$G39=60,(SUM(M57:N57)+SUM(M82:N82)),(SUM(L57:N57)+SUM(L82:N82)))))</f>
        <v>0</v>
      </c>
      <c r="O107" s="65">
        <f>+IF('An Distinta Base'!$G39=0,0,+IF('An Distinta Base'!$G39=30,(O11+O35),+IF('An Distinta Base'!$G39=60,(SUM(N57:O57)+SUM(N82:O82)),(SUM(M57:O57)+SUM(M82:O82)))))</f>
        <v>0</v>
      </c>
      <c r="P107" s="65">
        <f>+IF('An Distinta Base'!$G39=0,0,+IF('An Distinta Base'!$G39=30,(P11+P35),+IF('An Distinta Base'!$G39=60,(SUM(O57:P57)+SUM(O82:P82)),(SUM(N57:P57)+SUM(N82:P82)))))</f>
        <v>0</v>
      </c>
      <c r="Q107" s="65">
        <f>+IF('An Distinta Base'!$G39=0,0,+IF('An Distinta Base'!$G39=30,(Q11+Q35),+IF('An Distinta Base'!$G39=60,(SUM(P57:Q57)+SUM(P82:Q82)),(SUM(O57:Q57)+SUM(O82:Q82)))))</f>
        <v>0</v>
      </c>
      <c r="R107" s="65">
        <f>+IF('An Distinta Base'!$G39=0,0,+IF('An Distinta Base'!$G39=30,(R11+R35),+IF('An Distinta Base'!$G39=60,(SUM(Q57:R57)+SUM(Q82:R82)),(SUM(P57:R57)+SUM(P82:R82)))))</f>
        <v>0</v>
      </c>
      <c r="S107" s="65">
        <f>+IF('An Distinta Base'!$G39=0,0,+IF('An Distinta Base'!$G39=30,(S11+S35),+IF('An Distinta Base'!$G39=60,(SUM(R57:S57)+SUM(R82:S82)),(SUM(Q57:S57)+SUM(Q82:S82)))))</f>
        <v>0</v>
      </c>
      <c r="T107" s="65">
        <f>+IF('An Distinta Base'!$G39=0,0,+IF('An Distinta Base'!$G39=30,(T11+T35),+IF('An Distinta Base'!$G39=60,(SUM(S57:T57)+SUM(S82:T82)),(SUM(R57:T57)+SUM(R82:T82)))))</f>
        <v>0</v>
      </c>
      <c r="U107" s="65">
        <f>+IF('An Distinta Base'!$G39=0,0,+IF('An Distinta Base'!$G39=30,(U11+U35),+IF('An Distinta Base'!$G39=60,(SUM(T57:U57)+SUM(T82:U82)),(SUM(S57:U57)+SUM(S82:U82)))))</f>
        <v>0</v>
      </c>
      <c r="V107" s="65">
        <f>+IF('An Distinta Base'!$G39=0,0,+IF('An Distinta Base'!$G39=30,(V11+V35),+IF('An Distinta Base'!$G39=60,(SUM(U57:V57)+SUM(U82:V82)),(SUM(T57:V57)+SUM(T82:V82)))))</f>
        <v>0</v>
      </c>
      <c r="W107" s="65">
        <f>+IF('An Distinta Base'!$G39=0,0,+IF('An Distinta Base'!$G39=30,(W11+W35),+IF('An Distinta Base'!$G39=60,(SUM(V57:W57)+SUM(V82:W82)),(SUM(U57:W57)+SUM(U82:W82)))))</f>
        <v>0</v>
      </c>
      <c r="X107" s="65">
        <f>+IF('An Distinta Base'!$G39=0,0,+IF('An Distinta Base'!$G39=30,(X11+X35),+IF('An Distinta Base'!$G39=60,(SUM(W57:X57)+SUM(W82:X82)),(SUM(V57:X57)+SUM(V82:X82)))))</f>
        <v>0</v>
      </c>
      <c r="Y107" s="65">
        <f>+IF('An Distinta Base'!$G39=0,0,+IF('An Distinta Base'!$G39=30,(Y11+Y35),+IF('An Distinta Base'!$G39=60,(SUM(X57:Y57)+SUM(X82:Y82)),(SUM(W57:Y57)+SUM(W82:Y82)))))</f>
        <v>0</v>
      </c>
      <c r="Z107" s="65">
        <f>+IF('An Distinta Base'!$G39=0,0,+IF('An Distinta Base'!$G39=30,(Z11+Z35),+IF('An Distinta Base'!$G39=60,(SUM(Y57:Z57)+SUM(Y82:Z82)),(SUM(X57:Z57)+SUM(X82:Z82)))))</f>
        <v>0</v>
      </c>
      <c r="AA107" s="65">
        <f>+IF('An Distinta Base'!$G39=0,0,+IF('An Distinta Base'!$G39=30,(AA11+AA35),+IF('An Distinta Base'!$G39=60,(SUM(Z57:AA57)+SUM(Z82:AA82)),(SUM(Y57:AA57)+SUM(Y82:AA82)))))</f>
        <v>0</v>
      </c>
      <c r="AB107" s="65">
        <f>+IF('An Distinta Base'!$G39=0,0,+IF('An Distinta Base'!$G39=30,(AB11+AB35),+IF('An Distinta Base'!$G39=60,(SUM(AA57:AB57)+SUM(AA82:AB82)),(SUM(Z57:AB57)+SUM(Z82:AB82)))))</f>
        <v>0</v>
      </c>
      <c r="AC107" s="65">
        <f>+IF('An Distinta Base'!$G39=0,0,+IF('An Distinta Base'!$G39=30,(AC11+AC35),+IF('An Distinta Base'!$G39=60,(SUM(AB57:AC57)+SUM(AB82:AC82)),(SUM(AA57:AC57)+SUM(AA82:AC82)))))</f>
        <v>0</v>
      </c>
      <c r="AD107" s="65">
        <f>+IF('An Distinta Base'!$G39=0,0,+IF('An Distinta Base'!$G39=30,(AD11+AD35),+IF('An Distinta Base'!$G39=60,(SUM(AC57:AD57)+SUM(AC82:AD82)),(SUM(AB57:AD57)+SUM(AB82:AD82)))))</f>
        <v>0</v>
      </c>
      <c r="AE107" s="65">
        <f>+IF('An Distinta Base'!$G39=0,0,+IF('An Distinta Base'!$G39=30,(AE11+AE35),+IF('An Distinta Base'!$G39=60,(SUM(AD57:AE57)+SUM(AD82:AE82)),(SUM(AC57:AE57)+SUM(AC82:AE82)))))</f>
        <v>0</v>
      </c>
      <c r="AF107" s="65">
        <f>+IF('An Distinta Base'!$G39=0,0,+IF('An Distinta Base'!$G39=30,(AF11+AF35),+IF('An Distinta Base'!$G39=60,(SUM(AE57:AF57)+SUM(AE82:AF82)),(SUM(AD57:AF57)+SUM(AD82:AF82)))))</f>
        <v>0</v>
      </c>
      <c r="AG107" s="65">
        <f>+IF('An Distinta Base'!$G39=0,0,+IF('An Distinta Base'!$G39=30,(AG11+AG35),+IF('An Distinta Base'!$G39=60,(SUM(AF57:AG57)+SUM(AF82:AG82)),(SUM(AE57:AG57)+SUM(AE82:AG82)))))</f>
        <v>0</v>
      </c>
      <c r="AH107" s="65">
        <f>+IF('An Distinta Base'!$G39=0,0,+IF('An Distinta Base'!$G39=30,(AH11+AH35),+IF('An Distinta Base'!$G39=60,(SUM(AG57:AH57)+SUM(AG82:AH82)),(SUM(AF57:AH57)+SUM(AF82:AH82)))))</f>
        <v>0</v>
      </c>
      <c r="AI107" s="65">
        <f>+IF('An Distinta Base'!$G39=0,0,+IF('An Distinta Base'!$G39=30,(AI11+AI35),+IF('An Distinta Base'!$G39=60,(SUM(AH57:AI57)+SUM(AH82:AI82)),(SUM(AG57:AI57)+SUM(AG82:AI82)))))</f>
        <v>0</v>
      </c>
      <c r="AJ107" s="65">
        <f>+IF('An Distinta Base'!$G39=0,0,+IF('An Distinta Base'!$G39=30,(AJ11+AJ35),+IF('An Distinta Base'!$G39=60,(SUM(AI57:AJ57)+SUM(AI82:AJ82)),(SUM(AH57:AJ57)+SUM(AH82:AJ82)))))</f>
        <v>0</v>
      </c>
      <c r="AK107" s="65">
        <f>+IF('An Distinta Base'!$G39=0,0,+IF('An Distinta Base'!$G39=30,(AK11+AK35),+IF('An Distinta Base'!$G39=60,(SUM(AJ57:AK57)+SUM(AJ82:AK82)),(SUM(AI57:AK57)+SUM(AI82:AK82)))))</f>
        <v>0</v>
      </c>
      <c r="AL107" s="65">
        <f>+IF('An Distinta Base'!$G39=0,0,+IF('An Distinta Base'!$G39=30,(AL11+AL35),+IF('An Distinta Base'!$G39=60,(SUM(AK57:AL57)+SUM(AK82:AL82)),(SUM(AJ57:AL57)+SUM(AJ82:AL82)))))</f>
        <v>0</v>
      </c>
    </row>
    <row r="108" spans="2:38" x14ac:dyDescent="0.25">
      <c r="B108" s="47" t="str">
        <f t="shared" si="13"/>
        <v>Prodotto 10</v>
      </c>
      <c r="C108" s="65">
        <f>+IF('An Distinta Base'!$G40=0,0,(C58+C83))</f>
        <v>0</v>
      </c>
      <c r="D108" s="65">
        <f>+IF('An Distinta Base'!$G40=0,0,+IF('An Distinta Base'!$G40=30,(D12+D36),(SUM(C58:D58)+SUM(C83:D83))))</f>
        <v>0</v>
      </c>
      <c r="E108" s="65">
        <f>+IF('An Distinta Base'!$G40=0,0,+IF('An Distinta Base'!$G40=30,(E12+E36),+IF('An Distinta Base'!$G40=60,(SUM(D58:E58)+SUM(D83:E83)),(SUM(C58:E58)+SUM(C83:E83)))))</f>
        <v>0</v>
      </c>
      <c r="F108" s="65">
        <f>+IF('An Distinta Base'!$G40=0,0,+IF('An Distinta Base'!$G40=30,(F12+F36),+IF('An Distinta Base'!$G40=60,(SUM(E58:F58)+SUM(E83:F83)),(SUM(D58:F58)+SUM(D83:F83)))))</f>
        <v>0</v>
      </c>
      <c r="G108" s="65">
        <f>+IF('An Distinta Base'!$G40=0,0,+IF('An Distinta Base'!$G40=30,(G12+G36),+IF('An Distinta Base'!$G40=60,(SUM(F58:G58)+SUM(F83:G83)),(SUM(E58:G58)+SUM(E83:G83)))))</f>
        <v>0</v>
      </c>
      <c r="H108" s="65">
        <f>+IF('An Distinta Base'!$G40=0,0,+IF('An Distinta Base'!$G40=30,(H12+H36),+IF('An Distinta Base'!$G40=60,(SUM(G58:H58)+SUM(G83:H83)),(SUM(F58:H58)+SUM(F83:H83)))))</f>
        <v>0</v>
      </c>
      <c r="I108" s="65">
        <f>+IF('An Distinta Base'!$G40=0,0,+IF('An Distinta Base'!$G40=30,(I12+I36),+IF('An Distinta Base'!$G40=60,(SUM(H58:I58)+SUM(H83:I83)),(SUM(G58:I58)+SUM(G83:I83)))))</f>
        <v>0</v>
      </c>
      <c r="J108" s="65">
        <f>+IF('An Distinta Base'!$G40=0,0,+IF('An Distinta Base'!$G40=30,(J12+J36),+IF('An Distinta Base'!$G40=60,(SUM(I58:J58)+SUM(I83:J83)),(SUM(H58:J58)+SUM(H83:J83)))))</f>
        <v>0</v>
      </c>
      <c r="K108" s="65">
        <f>+IF('An Distinta Base'!$G40=0,0,+IF('An Distinta Base'!$G40=30,(K12+K36),+IF('An Distinta Base'!$G40=60,(SUM(J58:K58)+SUM(J83:K83)),(SUM(I58:K58)+SUM(I83:K83)))))</f>
        <v>0</v>
      </c>
      <c r="L108" s="65">
        <f>+IF('An Distinta Base'!$G40=0,0,+IF('An Distinta Base'!$G40=30,(L12+L36),+IF('An Distinta Base'!$G40=60,(SUM(K58:L58)+SUM(K83:L83)),(SUM(J58:L58)+SUM(J83:L83)))))</f>
        <v>0</v>
      </c>
      <c r="M108" s="65">
        <f>+IF('An Distinta Base'!$G40=0,0,+IF('An Distinta Base'!$G40=30,(M12+M36),+IF('An Distinta Base'!$G40=60,(SUM(L58:M58)+SUM(L83:M83)),(SUM(K58:M58)+SUM(K83:M83)))))</f>
        <v>0</v>
      </c>
      <c r="N108" s="65">
        <f>+IF('An Distinta Base'!$G40=0,0,+IF('An Distinta Base'!$G40=30,(N12+N36),+IF('An Distinta Base'!$G40=60,(SUM(M58:N58)+SUM(M83:N83)),(SUM(L58:N58)+SUM(L83:N83)))))</f>
        <v>0</v>
      </c>
      <c r="O108" s="65">
        <f>+IF('An Distinta Base'!$G40=0,0,+IF('An Distinta Base'!$G40=30,(O12+O36),+IF('An Distinta Base'!$G40=60,(SUM(N58:O58)+SUM(N83:O83)),(SUM(M58:O58)+SUM(M83:O83)))))</f>
        <v>0</v>
      </c>
      <c r="P108" s="65">
        <f>+IF('An Distinta Base'!$G40=0,0,+IF('An Distinta Base'!$G40=30,(P12+P36),+IF('An Distinta Base'!$G40=60,(SUM(O58:P58)+SUM(O83:P83)),(SUM(N58:P58)+SUM(N83:P83)))))</f>
        <v>0</v>
      </c>
      <c r="Q108" s="65">
        <f>+IF('An Distinta Base'!$G40=0,0,+IF('An Distinta Base'!$G40=30,(Q12+Q36),+IF('An Distinta Base'!$G40=60,(SUM(P58:Q58)+SUM(P83:Q83)),(SUM(O58:Q58)+SUM(O83:Q83)))))</f>
        <v>0</v>
      </c>
      <c r="R108" s="65">
        <f>+IF('An Distinta Base'!$G40=0,0,+IF('An Distinta Base'!$G40=30,(R12+R36),+IF('An Distinta Base'!$G40=60,(SUM(Q58:R58)+SUM(Q83:R83)),(SUM(P58:R58)+SUM(P83:R83)))))</f>
        <v>0</v>
      </c>
      <c r="S108" s="65">
        <f>+IF('An Distinta Base'!$G40=0,0,+IF('An Distinta Base'!$G40=30,(S12+S36),+IF('An Distinta Base'!$G40=60,(SUM(R58:S58)+SUM(R83:S83)),(SUM(Q58:S58)+SUM(Q83:S83)))))</f>
        <v>0</v>
      </c>
      <c r="T108" s="65">
        <f>+IF('An Distinta Base'!$G40=0,0,+IF('An Distinta Base'!$G40=30,(T12+T36),+IF('An Distinta Base'!$G40=60,(SUM(S58:T58)+SUM(S83:T83)),(SUM(R58:T58)+SUM(R83:T83)))))</f>
        <v>0</v>
      </c>
      <c r="U108" s="65">
        <f>+IF('An Distinta Base'!$G40=0,0,+IF('An Distinta Base'!$G40=30,(U12+U36),+IF('An Distinta Base'!$G40=60,(SUM(T58:U58)+SUM(T83:U83)),(SUM(S58:U58)+SUM(S83:U83)))))</f>
        <v>0</v>
      </c>
      <c r="V108" s="65">
        <f>+IF('An Distinta Base'!$G40=0,0,+IF('An Distinta Base'!$G40=30,(V12+V36),+IF('An Distinta Base'!$G40=60,(SUM(U58:V58)+SUM(U83:V83)),(SUM(T58:V58)+SUM(T83:V83)))))</f>
        <v>0</v>
      </c>
      <c r="W108" s="65">
        <f>+IF('An Distinta Base'!$G40=0,0,+IF('An Distinta Base'!$G40=30,(W12+W36),+IF('An Distinta Base'!$G40=60,(SUM(V58:W58)+SUM(V83:W83)),(SUM(U58:W58)+SUM(U83:W83)))))</f>
        <v>0</v>
      </c>
      <c r="X108" s="65">
        <f>+IF('An Distinta Base'!$G40=0,0,+IF('An Distinta Base'!$G40=30,(X12+X36),+IF('An Distinta Base'!$G40=60,(SUM(W58:X58)+SUM(W83:X83)),(SUM(V58:X58)+SUM(V83:X83)))))</f>
        <v>0</v>
      </c>
      <c r="Y108" s="65">
        <f>+IF('An Distinta Base'!$G40=0,0,+IF('An Distinta Base'!$G40=30,(Y12+Y36),+IF('An Distinta Base'!$G40=60,(SUM(X58:Y58)+SUM(X83:Y83)),(SUM(W58:Y58)+SUM(W83:Y83)))))</f>
        <v>0</v>
      </c>
      <c r="Z108" s="65">
        <f>+IF('An Distinta Base'!$G40=0,0,+IF('An Distinta Base'!$G40=30,(Z12+Z36),+IF('An Distinta Base'!$G40=60,(SUM(Y58:Z58)+SUM(Y83:Z83)),(SUM(X58:Z58)+SUM(X83:Z83)))))</f>
        <v>0</v>
      </c>
      <c r="AA108" s="65">
        <f>+IF('An Distinta Base'!$G40=0,0,+IF('An Distinta Base'!$G40=30,(AA12+AA36),+IF('An Distinta Base'!$G40=60,(SUM(Z58:AA58)+SUM(Z83:AA83)),(SUM(Y58:AA58)+SUM(Y83:AA83)))))</f>
        <v>0</v>
      </c>
      <c r="AB108" s="65">
        <f>+IF('An Distinta Base'!$G40=0,0,+IF('An Distinta Base'!$G40=30,(AB12+AB36),+IF('An Distinta Base'!$G40=60,(SUM(AA58:AB58)+SUM(AA83:AB83)),(SUM(Z58:AB58)+SUM(Z83:AB83)))))</f>
        <v>0</v>
      </c>
      <c r="AC108" s="65">
        <f>+IF('An Distinta Base'!$G40=0,0,+IF('An Distinta Base'!$G40=30,(AC12+AC36),+IF('An Distinta Base'!$G40=60,(SUM(AB58:AC58)+SUM(AB83:AC83)),(SUM(AA58:AC58)+SUM(AA83:AC83)))))</f>
        <v>0</v>
      </c>
      <c r="AD108" s="65">
        <f>+IF('An Distinta Base'!$G40=0,0,+IF('An Distinta Base'!$G40=30,(AD12+AD36),+IF('An Distinta Base'!$G40=60,(SUM(AC58:AD58)+SUM(AC83:AD83)),(SUM(AB58:AD58)+SUM(AB83:AD83)))))</f>
        <v>0</v>
      </c>
      <c r="AE108" s="65">
        <f>+IF('An Distinta Base'!$G40=0,0,+IF('An Distinta Base'!$G40=30,(AE12+AE36),+IF('An Distinta Base'!$G40=60,(SUM(AD58:AE58)+SUM(AD83:AE83)),(SUM(AC58:AE58)+SUM(AC83:AE83)))))</f>
        <v>0</v>
      </c>
      <c r="AF108" s="65">
        <f>+IF('An Distinta Base'!$G40=0,0,+IF('An Distinta Base'!$G40=30,(AF12+AF36),+IF('An Distinta Base'!$G40=60,(SUM(AE58:AF58)+SUM(AE83:AF83)),(SUM(AD58:AF58)+SUM(AD83:AF83)))))</f>
        <v>0</v>
      </c>
      <c r="AG108" s="65">
        <f>+IF('An Distinta Base'!$G40=0,0,+IF('An Distinta Base'!$G40=30,(AG12+AG36),+IF('An Distinta Base'!$G40=60,(SUM(AF58:AG58)+SUM(AF83:AG83)),(SUM(AE58:AG58)+SUM(AE83:AG83)))))</f>
        <v>0</v>
      </c>
      <c r="AH108" s="65">
        <f>+IF('An Distinta Base'!$G40=0,0,+IF('An Distinta Base'!$G40=30,(AH12+AH36),+IF('An Distinta Base'!$G40=60,(SUM(AG58:AH58)+SUM(AG83:AH83)),(SUM(AF58:AH58)+SUM(AF83:AH83)))))</f>
        <v>0</v>
      </c>
      <c r="AI108" s="65">
        <f>+IF('An Distinta Base'!$G40=0,0,+IF('An Distinta Base'!$G40=30,(AI12+AI36),+IF('An Distinta Base'!$G40=60,(SUM(AH58:AI58)+SUM(AH83:AI83)),(SUM(AG58:AI58)+SUM(AG83:AI83)))))</f>
        <v>0</v>
      </c>
      <c r="AJ108" s="65">
        <f>+IF('An Distinta Base'!$G40=0,0,+IF('An Distinta Base'!$G40=30,(AJ12+AJ36),+IF('An Distinta Base'!$G40=60,(SUM(AI58:AJ58)+SUM(AI83:AJ83)),(SUM(AH58:AJ58)+SUM(AH83:AJ83)))))</f>
        <v>0</v>
      </c>
      <c r="AK108" s="65">
        <f>+IF('An Distinta Base'!$G40=0,0,+IF('An Distinta Base'!$G40=30,(AK12+AK36),+IF('An Distinta Base'!$G40=60,(SUM(AJ58:AK58)+SUM(AJ83:AK83)),(SUM(AI58:AK58)+SUM(AI83:AK83)))))</f>
        <v>0</v>
      </c>
      <c r="AL108" s="65">
        <f>+IF('An Distinta Base'!$G40=0,0,+IF('An Distinta Base'!$G40=30,(AL12+AL36),+IF('An Distinta Base'!$G40=60,(SUM(AK58:AL58)+SUM(AK83:AL83)),(SUM(AJ58:AL58)+SUM(AJ83:AL83)))))</f>
        <v>0</v>
      </c>
    </row>
    <row r="109" spans="2:38" x14ac:dyDescent="0.25">
      <c r="B109" s="47" t="str">
        <f t="shared" si="13"/>
        <v>Prodotto 11</v>
      </c>
      <c r="C109" s="65">
        <f>+IF('An Distinta Base'!$G41=0,0,(C59+C84))</f>
        <v>0</v>
      </c>
      <c r="D109" s="65">
        <f>+IF('An Distinta Base'!$G41=0,0,+IF('An Distinta Base'!$G41=30,(D13+D37),(SUM(C59:D59)+SUM(C84:D84))))</f>
        <v>0</v>
      </c>
      <c r="E109" s="65">
        <f>+IF('An Distinta Base'!$G41=0,0,+IF('An Distinta Base'!$G41=30,(E13+E37),+IF('An Distinta Base'!$G41=60,(SUM(D59:E59)+SUM(D84:E84)),(SUM(C59:E59)+SUM(C84:E84)))))</f>
        <v>0</v>
      </c>
      <c r="F109" s="65">
        <f>+IF('An Distinta Base'!$G41=0,0,+IF('An Distinta Base'!$G41=30,(F13+F37),+IF('An Distinta Base'!$G41=60,(SUM(E59:F59)+SUM(E84:F84)),(SUM(D59:F59)+SUM(D84:F84)))))</f>
        <v>0</v>
      </c>
      <c r="G109" s="65">
        <f>+IF('An Distinta Base'!$G41=0,0,+IF('An Distinta Base'!$G41=30,(G13+G37),+IF('An Distinta Base'!$G41=60,(SUM(F59:G59)+SUM(F84:G84)),(SUM(E59:G59)+SUM(E84:G84)))))</f>
        <v>0</v>
      </c>
      <c r="H109" s="65">
        <f>+IF('An Distinta Base'!$G41=0,0,+IF('An Distinta Base'!$G41=30,(H13+H37),+IF('An Distinta Base'!$G41=60,(SUM(G59:H59)+SUM(G84:H84)),(SUM(F59:H59)+SUM(F84:H84)))))</f>
        <v>0</v>
      </c>
      <c r="I109" s="65">
        <f>+IF('An Distinta Base'!$G41=0,0,+IF('An Distinta Base'!$G41=30,(I13+I37),+IF('An Distinta Base'!$G41=60,(SUM(H59:I59)+SUM(H84:I84)),(SUM(G59:I59)+SUM(G84:I84)))))</f>
        <v>0</v>
      </c>
      <c r="J109" s="65">
        <f>+IF('An Distinta Base'!$G41=0,0,+IF('An Distinta Base'!$G41=30,(J13+J37),+IF('An Distinta Base'!$G41=60,(SUM(I59:J59)+SUM(I84:J84)),(SUM(H59:J59)+SUM(H84:J84)))))</f>
        <v>0</v>
      </c>
      <c r="K109" s="65">
        <f>+IF('An Distinta Base'!$G41=0,0,+IF('An Distinta Base'!$G41=30,(K13+K37),+IF('An Distinta Base'!$G41=60,(SUM(J59:K59)+SUM(J84:K84)),(SUM(I59:K59)+SUM(I84:K84)))))</f>
        <v>0</v>
      </c>
      <c r="L109" s="65">
        <f>+IF('An Distinta Base'!$G41=0,0,+IF('An Distinta Base'!$G41=30,(L13+L37),+IF('An Distinta Base'!$G41=60,(SUM(K59:L59)+SUM(K84:L84)),(SUM(J59:L59)+SUM(J84:L84)))))</f>
        <v>0</v>
      </c>
      <c r="M109" s="65">
        <f>+IF('An Distinta Base'!$G41=0,0,+IF('An Distinta Base'!$G41=30,(M13+M37),+IF('An Distinta Base'!$G41=60,(SUM(L59:M59)+SUM(L84:M84)),(SUM(K59:M59)+SUM(K84:M84)))))</f>
        <v>0</v>
      </c>
      <c r="N109" s="65">
        <f>+IF('An Distinta Base'!$G41=0,0,+IF('An Distinta Base'!$G41=30,(N13+N37),+IF('An Distinta Base'!$G41=60,(SUM(M59:N59)+SUM(M84:N84)),(SUM(L59:N59)+SUM(L84:N84)))))</f>
        <v>0</v>
      </c>
      <c r="O109" s="65">
        <f>+IF('An Distinta Base'!$G41=0,0,+IF('An Distinta Base'!$G41=30,(O13+O37),+IF('An Distinta Base'!$G41=60,(SUM(N59:O59)+SUM(N84:O84)),(SUM(M59:O59)+SUM(M84:O84)))))</f>
        <v>0</v>
      </c>
      <c r="P109" s="65">
        <f>+IF('An Distinta Base'!$G41=0,0,+IF('An Distinta Base'!$G41=30,(P13+P37),+IF('An Distinta Base'!$G41=60,(SUM(O59:P59)+SUM(O84:P84)),(SUM(N59:P59)+SUM(N84:P84)))))</f>
        <v>0</v>
      </c>
      <c r="Q109" s="65">
        <f>+IF('An Distinta Base'!$G41=0,0,+IF('An Distinta Base'!$G41=30,(Q13+Q37),+IF('An Distinta Base'!$G41=60,(SUM(P59:Q59)+SUM(P84:Q84)),(SUM(O59:Q59)+SUM(O84:Q84)))))</f>
        <v>0</v>
      </c>
      <c r="R109" s="65">
        <f>+IF('An Distinta Base'!$G41=0,0,+IF('An Distinta Base'!$G41=30,(R13+R37),+IF('An Distinta Base'!$G41=60,(SUM(Q59:R59)+SUM(Q84:R84)),(SUM(P59:R59)+SUM(P84:R84)))))</f>
        <v>0</v>
      </c>
      <c r="S109" s="65">
        <f>+IF('An Distinta Base'!$G41=0,0,+IF('An Distinta Base'!$G41=30,(S13+S37),+IF('An Distinta Base'!$G41=60,(SUM(R59:S59)+SUM(R84:S84)),(SUM(Q59:S59)+SUM(Q84:S84)))))</f>
        <v>0</v>
      </c>
      <c r="T109" s="65">
        <f>+IF('An Distinta Base'!$G41=0,0,+IF('An Distinta Base'!$G41=30,(T13+T37),+IF('An Distinta Base'!$G41=60,(SUM(S59:T59)+SUM(S84:T84)),(SUM(R59:T59)+SUM(R84:T84)))))</f>
        <v>0</v>
      </c>
      <c r="U109" s="65">
        <f>+IF('An Distinta Base'!$G41=0,0,+IF('An Distinta Base'!$G41=30,(U13+U37),+IF('An Distinta Base'!$G41=60,(SUM(T59:U59)+SUM(T84:U84)),(SUM(S59:U59)+SUM(S84:U84)))))</f>
        <v>0</v>
      </c>
      <c r="V109" s="65">
        <f>+IF('An Distinta Base'!$G41=0,0,+IF('An Distinta Base'!$G41=30,(V13+V37),+IF('An Distinta Base'!$G41=60,(SUM(U59:V59)+SUM(U84:V84)),(SUM(T59:V59)+SUM(T84:V84)))))</f>
        <v>0</v>
      </c>
      <c r="W109" s="65">
        <f>+IF('An Distinta Base'!$G41=0,0,+IF('An Distinta Base'!$G41=30,(W13+W37),+IF('An Distinta Base'!$G41=60,(SUM(V59:W59)+SUM(V84:W84)),(SUM(U59:W59)+SUM(U84:W84)))))</f>
        <v>0</v>
      </c>
      <c r="X109" s="65">
        <f>+IF('An Distinta Base'!$G41=0,0,+IF('An Distinta Base'!$G41=30,(X13+X37),+IF('An Distinta Base'!$G41=60,(SUM(W59:X59)+SUM(W84:X84)),(SUM(V59:X59)+SUM(V84:X84)))))</f>
        <v>0</v>
      </c>
      <c r="Y109" s="65">
        <f>+IF('An Distinta Base'!$G41=0,0,+IF('An Distinta Base'!$G41=30,(Y13+Y37),+IF('An Distinta Base'!$G41=60,(SUM(X59:Y59)+SUM(X84:Y84)),(SUM(W59:Y59)+SUM(W84:Y84)))))</f>
        <v>0</v>
      </c>
      <c r="Z109" s="65">
        <f>+IF('An Distinta Base'!$G41=0,0,+IF('An Distinta Base'!$G41=30,(Z13+Z37),+IF('An Distinta Base'!$G41=60,(SUM(Y59:Z59)+SUM(Y84:Z84)),(SUM(X59:Z59)+SUM(X84:Z84)))))</f>
        <v>0</v>
      </c>
      <c r="AA109" s="65">
        <f>+IF('An Distinta Base'!$G41=0,0,+IF('An Distinta Base'!$G41=30,(AA13+AA37),+IF('An Distinta Base'!$G41=60,(SUM(Z59:AA59)+SUM(Z84:AA84)),(SUM(Y59:AA59)+SUM(Y84:AA84)))))</f>
        <v>0</v>
      </c>
      <c r="AB109" s="65">
        <f>+IF('An Distinta Base'!$G41=0,0,+IF('An Distinta Base'!$G41=30,(AB13+AB37),+IF('An Distinta Base'!$G41=60,(SUM(AA59:AB59)+SUM(AA84:AB84)),(SUM(Z59:AB59)+SUM(Z84:AB84)))))</f>
        <v>0</v>
      </c>
      <c r="AC109" s="65">
        <f>+IF('An Distinta Base'!$G41=0,0,+IF('An Distinta Base'!$G41=30,(AC13+AC37),+IF('An Distinta Base'!$G41=60,(SUM(AB59:AC59)+SUM(AB84:AC84)),(SUM(AA59:AC59)+SUM(AA84:AC84)))))</f>
        <v>0</v>
      </c>
      <c r="AD109" s="65">
        <f>+IF('An Distinta Base'!$G41=0,0,+IF('An Distinta Base'!$G41=30,(AD13+AD37),+IF('An Distinta Base'!$G41=60,(SUM(AC59:AD59)+SUM(AC84:AD84)),(SUM(AB59:AD59)+SUM(AB84:AD84)))))</f>
        <v>0</v>
      </c>
      <c r="AE109" s="65">
        <f>+IF('An Distinta Base'!$G41=0,0,+IF('An Distinta Base'!$G41=30,(AE13+AE37),+IF('An Distinta Base'!$G41=60,(SUM(AD59:AE59)+SUM(AD84:AE84)),(SUM(AC59:AE59)+SUM(AC84:AE84)))))</f>
        <v>0</v>
      </c>
      <c r="AF109" s="65">
        <f>+IF('An Distinta Base'!$G41=0,0,+IF('An Distinta Base'!$G41=30,(AF13+AF37),+IF('An Distinta Base'!$G41=60,(SUM(AE59:AF59)+SUM(AE84:AF84)),(SUM(AD59:AF59)+SUM(AD84:AF84)))))</f>
        <v>0</v>
      </c>
      <c r="AG109" s="65">
        <f>+IF('An Distinta Base'!$G41=0,0,+IF('An Distinta Base'!$G41=30,(AG13+AG37),+IF('An Distinta Base'!$G41=60,(SUM(AF59:AG59)+SUM(AF84:AG84)),(SUM(AE59:AG59)+SUM(AE84:AG84)))))</f>
        <v>0</v>
      </c>
      <c r="AH109" s="65">
        <f>+IF('An Distinta Base'!$G41=0,0,+IF('An Distinta Base'!$G41=30,(AH13+AH37),+IF('An Distinta Base'!$G41=60,(SUM(AG59:AH59)+SUM(AG84:AH84)),(SUM(AF59:AH59)+SUM(AF84:AH84)))))</f>
        <v>0</v>
      </c>
      <c r="AI109" s="65">
        <f>+IF('An Distinta Base'!$G41=0,0,+IF('An Distinta Base'!$G41=30,(AI13+AI37),+IF('An Distinta Base'!$G41=60,(SUM(AH59:AI59)+SUM(AH84:AI84)),(SUM(AG59:AI59)+SUM(AG84:AI84)))))</f>
        <v>0</v>
      </c>
      <c r="AJ109" s="65">
        <f>+IF('An Distinta Base'!$G41=0,0,+IF('An Distinta Base'!$G41=30,(AJ13+AJ37),+IF('An Distinta Base'!$G41=60,(SUM(AI59:AJ59)+SUM(AI84:AJ84)),(SUM(AH59:AJ59)+SUM(AH84:AJ84)))))</f>
        <v>0</v>
      </c>
      <c r="AK109" s="65">
        <f>+IF('An Distinta Base'!$G41=0,0,+IF('An Distinta Base'!$G41=30,(AK13+AK37),+IF('An Distinta Base'!$G41=60,(SUM(AJ59:AK59)+SUM(AJ84:AK84)),(SUM(AI59:AK59)+SUM(AI84:AK84)))))</f>
        <v>0</v>
      </c>
      <c r="AL109" s="65">
        <f>+IF('An Distinta Base'!$G41=0,0,+IF('An Distinta Base'!$G41=30,(AL13+AL37),+IF('An Distinta Base'!$G41=60,(SUM(AK59:AL59)+SUM(AK84:AL84)),(SUM(AJ59:AL59)+SUM(AJ84:AL84)))))</f>
        <v>0</v>
      </c>
    </row>
    <row r="110" spans="2:38" x14ac:dyDescent="0.25">
      <c r="B110" s="47" t="str">
        <f t="shared" si="13"/>
        <v>Prodotto 12</v>
      </c>
      <c r="C110" s="65">
        <f>+IF('An Distinta Base'!$G42=0,0,(C60+C85))</f>
        <v>0</v>
      </c>
      <c r="D110" s="65">
        <f>+IF('An Distinta Base'!$G42=0,0,+IF('An Distinta Base'!$G42=30,(D14+D38),(SUM(C60:D60)+SUM(C85:D85))))</f>
        <v>0</v>
      </c>
      <c r="E110" s="65">
        <f>+IF('An Distinta Base'!$G42=0,0,+IF('An Distinta Base'!$G42=30,(E14+E38),+IF('An Distinta Base'!$G42=60,(SUM(D60:E60)+SUM(D85:E85)),(SUM(C60:E60)+SUM(C85:E85)))))</f>
        <v>0</v>
      </c>
      <c r="F110" s="65">
        <f>+IF('An Distinta Base'!$G42=0,0,+IF('An Distinta Base'!$G42=30,(F14+F38),+IF('An Distinta Base'!$G42=60,(SUM(E60:F60)+SUM(E85:F85)),(SUM(D60:F60)+SUM(D85:F85)))))</f>
        <v>0</v>
      </c>
      <c r="G110" s="65">
        <f>+IF('An Distinta Base'!$G42=0,0,+IF('An Distinta Base'!$G42=30,(G14+G38),+IF('An Distinta Base'!$G42=60,(SUM(F60:G60)+SUM(F85:G85)),(SUM(E60:G60)+SUM(E85:G85)))))</f>
        <v>0</v>
      </c>
      <c r="H110" s="65">
        <f>+IF('An Distinta Base'!$G42=0,0,+IF('An Distinta Base'!$G42=30,(H14+H38),+IF('An Distinta Base'!$G42=60,(SUM(G60:H60)+SUM(G85:H85)),(SUM(F60:H60)+SUM(F85:H85)))))</f>
        <v>0</v>
      </c>
      <c r="I110" s="65">
        <f>+IF('An Distinta Base'!$G42=0,0,+IF('An Distinta Base'!$G42=30,(I14+I38),+IF('An Distinta Base'!$G42=60,(SUM(H60:I60)+SUM(H85:I85)),(SUM(G60:I60)+SUM(G85:I85)))))</f>
        <v>0</v>
      </c>
      <c r="J110" s="65">
        <f>+IF('An Distinta Base'!$G42=0,0,+IF('An Distinta Base'!$G42=30,(J14+J38),+IF('An Distinta Base'!$G42=60,(SUM(I60:J60)+SUM(I85:J85)),(SUM(H60:J60)+SUM(H85:J85)))))</f>
        <v>0</v>
      </c>
      <c r="K110" s="65">
        <f>+IF('An Distinta Base'!$G42=0,0,+IF('An Distinta Base'!$G42=30,(K14+K38),+IF('An Distinta Base'!$G42=60,(SUM(J60:K60)+SUM(J85:K85)),(SUM(I60:K60)+SUM(I85:K85)))))</f>
        <v>0</v>
      </c>
      <c r="L110" s="65">
        <f>+IF('An Distinta Base'!$G42=0,0,+IF('An Distinta Base'!$G42=30,(L14+L38),+IF('An Distinta Base'!$G42=60,(SUM(K60:L60)+SUM(K85:L85)),(SUM(J60:L60)+SUM(J85:L85)))))</f>
        <v>0</v>
      </c>
      <c r="M110" s="65">
        <f>+IF('An Distinta Base'!$G42=0,0,+IF('An Distinta Base'!$G42=30,(M14+M38),+IF('An Distinta Base'!$G42=60,(SUM(L60:M60)+SUM(L85:M85)),(SUM(K60:M60)+SUM(K85:M85)))))</f>
        <v>0</v>
      </c>
      <c r="N110" s="65">
        <f>+IF('An Distinta Base'!$G42=0,0,+IF('An Distinta Base'!$G42=30,(N14+N38),+IF('An Distinta Base'!$G42=60,(SUM(M60:N60)+SUM(M85:N85)),(SUM(L60:N60)+SUM(L85:N85)))))</f>
        <v>0</v>
      </c>
      <c r="O110" s="65">
        <f>+IF('An Distinta Base'!$G42=0,0,+IF('An Distinta Base'!$G42=30,(O14+O38),+IF('An Distinta Base'!$G42=60,(SUM(N60:O60)+SUM(N85:O85)),(SUM(M60:O60)+SUM(M85:O85)))))</f>
        <v>0</v>
      </c>
      <c r="P110" s="65">
        <f>+IF('An Distinta Base'!$G42=0,0,+IF('An Distinta Base'!$G42=30,(P14+P38),+IF('An Distinta Base'!$G42=60,(SUM(O60:P60)+SUM(O85:P85)),(SUM(N60:P60)+SUM(N85:P85)))))</f>
        <v>0</v>
      </c>
      <c r="Q110" s="65">
        <f>+IF('An Distinta Base'!$G42=0,0,+IF('An Distinta Base'!$G42=30,(Q14+Q38),+IF('An Distinta Base'!$G42=60,(SUM(P60:Q60)+SUM(P85:Q85)),(SUM(O60:Q60)+SUM(O85:Q85)))))</f>
        <v>0</v>
      </c>
      <c r="R110" s="65">
        <f>+IF('An Distinta Base'!$G42=0,0,+IF('An Distinta Base'!$G42=30,(R14+R38),+IF('An Distinta Base'!$G42=60,(SUM(Q60:R60)+SUM(Q85:R85)),(SUM(P60:R60)+SUM(P85:R85)))))</f>
        <v>0</v>
      </c>
      <c r="S110" s="65">
        <f>+IF('An Distinta Base'!$G42=0,0,+IF('An Distinta Base'!$G42=30,(S14+S38),+IF('An Distinta Base'!$G42=60,(SUM(R60:S60)+SUM(R85:S85)),(SUM(Q60:S60)+SUM(Q85:S85)))))</f>
        <v>0</v>
      </c>
      <c r="T110" s="65">
        <f>+IF('An Distinta Base'!$G42=0,0,+IF('An Distinta Base'!$G42=30,(T14+T38),+IF('An Distinta Base'!$G42=60,(SUM(S60:T60)+SUM(S85:T85)),(SUM(R60:T60)+SUM(R85:T85)))))</f>
        <v>0</v>
      </c>
      <c r="U110" s="65">
        <f>+IF('An Distinta Base'!$G42=0,0,+IF('An Distinta Base'!$G42=30,(U14+U38),+IF('An Distinta Base'!$G42=60,(SUM(T60:U60)+SUM(T85:U85)),(SUM(S60:U60)+SUM(S85:U85)))))</f>
        <v>0</v>
      </c>
      <c r="V110" s="65">
        <f>+IF('An Distinta Base'!$G42=0,0,+IF('An Distinta Base'!$G42=30,(V14+V38),+IF('An Distinta Base'!$G42=60,(SUM(U60:V60)+SUM(U85:V85)),(SUM(T60:V60)+SUM(T85:V85)))))</f>
        <v>0</v>
      </c>
      <c r="W110" s="65">
        <f>+IF('An Distinta Base'!$G42=0,0,+IF('An Distinta Base'!$G42=30,(W14+W38),+IF('An Distinta Base'!$G42=60,(SUM(V60:W60)+SUM(V85:W85)),(SUM(U60:W60)+SUM(U85:W85)))))</f>
        <v>0</v>
      </c>
      <c r="X110" s="65">
        <f>+IF('An Distinta Base'!$G42=0,0,+IF('An Distinta Base'!$G42=30,(X14+X38),+IF('An Distinta Base'!$G42=60,(SUM(W60:X60)+SUM(W85:X85)),(SUM(V60:X60)+SUM(V85:X85)))))</f>
        <v>0</v>
      </c>
      <c r="Y110" s="65">
        <f>+IF('An Distinta Base'!$G42=0,0,+IF('An Distinta Base'!$G42=30,(Y14+Y38),+IF('An Distinta Base'!$G42=60,(SUM(X60:Y60)+SUM(X85:Y85)),(SUM(W60:Y60)+SUM(W85:Y85)))))</f>
        <v>0</v>
      </c>
      <c r="Z110" s="65">
        <f>+IF('An Distinta Base'!$G42=0,0,+IF('An Distinta Base'!$G42=30,(Z14+Z38),+IF('An Distinta Base'!$G42=60,(SUM(Y60:Z60)+SUM(Y85:Z85)),(SUM(X60:Z60)+SUM(X85:Z85)))))</f>
        <v>0</v>
      </c>
      <c r="AA110" s="65">
        <f>+IF('An Distinta Base'!$G42=0,0,+IF('An Distinta Base'!$G42=30,(AA14+AA38),+IF('An Distinta Base'!$G42=60,(SUM(Z60:AA60)+SUM(Z85:AA85)),(SUM(Y60:AA60)+SUM(Y85:AA85)))))</f>
        <v>0</v>
      </c>
      <c r="AB110" s="65">
        <f>+IF('An Distinta Base'!$G42=0,0,+IF('An Distinta Base'!$G42=30,(AB14+AB38),+IF('An Distinta Base'!$G42=60,(SUM(AA60:AB60)+SUM(AA85:AB85)),(SUM(Z60:AB60)+SUM(Z85:AB85)))))</f>
        <v>0</v>
      </c>
      <c r="AC110" s="65">
        <f>+IF('An Distinta Base'!$G42=0,0,+IF('An Distinta Base'!$G42=30,(AC14+AC38),+IF('An Distinta Base'!$G42=60,(SUM(AB60:AC60)+SUM(AB85:AC85)),(SUM(AA60:AC60)+SUM(AA85:AC85)))))</f>
        <v>0</v>
      </c>
      <c r="AD110" s="65">
        <f>+IF('An Distinta Base'!$G42=0,0,+IF('An Distinta Base'!$G42=30,(AD14+AD38),+IF('An Distinta Base'!$G42=60,(SUM(AC60:AD60)+SUM(AC85:AD85)),(SUM(AB60:AD60)+SUM(AB85:AD85)))))</f>
        <v>0</v>
      </c>
      <c r="AE110" s="65">
        <f>+IF('An Distinta Base'!$G42=0,0,+IF('An Distinta Base'!$G42=30,(AE14+AE38),+IF('An Distinta Base'!$G42=60,(SUM(AD60:AE60)+SUM(AD85:AE85)),(SUM(AC60:AE60)+SUM(AC85:AE85)))))</f>
        <v>0</v>
      </c>
      <c r="AF110" s="65">
        <f>+IF('An Distinta Base'!$G42=0,0,+IF('An Distinta Base'!$G42=30,(AF14+AF38),+IF('An Distinta Base'!$G42=60,(SUM(AE60:AF60)+SUM(AE85:AF85)),(SUM(AD60:AF60)+SUM(AD85:AF85)))))</f>
        <v>0</v>
      </c>
      <c r="AG110" s="65">
        <f>+IF('An Distinta Base'!$G42=0,0,+IF('An Distinta Base'!$G42=30,(AG14+AG38),+IF('An Distinta Base'!$G42=60,(SUM(AF60:AG60)+SUM(AF85:AG85)),(SUM(AE60:AG60)+SUM(AE85:AG85)))))</f>
        <v>0</v>
      </c>
      <c r="AH110" s="65">
        <f>+IF('An Distinta Base'!$G42=0,0,+IF('An Distinta Base'!$G42=30,(AH14+AH38),+IF('An Distinta Base'!$G42=60,(SUM(AG60:AH60)+SUM(AG85:AH85)),(SUM(AF60:AH60)+SUM(AF85:AH85)))))</f>
        <v>0</v>
      </c>
      <c r="AI110" s="65">
        <f>+IF('An Distinta Base'!$G42=0,0,+IF('An Distinta Base'!$G42=30,(AI14+AI38),+IF('An Distinta Base'!$G42=60,(SUM(AH60:AI60)+SUM(AH85:AI85)),(SUM(AG60:AI60)+SUM(AG85:AI85)))))</f>
        <v>0</v>
      </c>
      <c r="AJ110" s="65">
        <f>+IF('An Distinta Base'!$G42=0,0,+IF('An Distinta Base'!$G42=30,(AJ14+AJ38),+IF('An Distinta Base'!$G42=60,(SUM(AI60:AJ60)+SUM(AI85:AJ85)),(SUM(AH60:AJ60)+SUM(AH85:AJ85)))))</f>
        <v>0</v>
      </c>
      <c r="AK110" s="65">
        <f>+IF('An Distinta Base'!$G42=0,0,+IF('An Distinta Base'!$G42=30,(AK14+AK38),+IF('An Distinta Base'!$G42=60,(SUM(AJ60:AK60)+SUM(AJ85:AK85)),(SUM(AI60:AK60)+SUM(AI85:AK85)))))</f>
        <v>0</v>
      </c>
      <c r="AL110" s="65">
        <f>+IF('An Distinta Base'!$G42=0,0,+IF('An Distinta Base'!$G42=30,(AL14+AL38),+IF('An Distinta Base'!$G42=60,(SUM(AK60:AL60)+SUM(AK85:AL85)),(SUM(AJ60:AL60)+SUM(AJ85:AL85)))))</f>
        <v>0</v>
      </c>
    </row>
    <row r="111" spans="2:38" x14ac:dyDescent="0.25">
      <c r="B111" s="47" t="str">
        <f t="shared" si="13"/>
        <v>Prodotto 13</v>
      </c>
      <c r="C111" s="65">
        <f>+IF('An Distinta Base'!$G43=0,0,(C61+C86))</f>
        <v>0</v>
      </c>
      <c r="D111" s="65">
        <f>+IF('An Distinta Base'!$G43=0,0,+IF('An Distinta Base'!$G43=30,(D15+D39),(SUM(C61:D61)+SUM(C86:D86))))</f>
        <v>0</v>
      </c>
      <c r="E111" s="65">
        <f>+IF('An Distinta Base'!$G43=0,0,+IF('An Distinta Base'!$G43=30,(E15+E39),+IF('An Distinta Base'!$G43=60,(SUM(D61:E61)+SUM(D86:E86)),(SUM(C61:E61)+SUM(C86:E86)))))</f>
        <v>0</v>
      </c>
      <c r="F111" s="65">
        <f>+IF('An Distinta Base'!$G43=0,0,+IF('An Distinta Base'!$G43=30,(F15+F39),+IF('An Distinta Base'!$G43=60,(SUM(E61:F61)+SUM(E86:F86)),(SUM(D61:F61)+SUM(D86:F86)))))</f>
        <v>0</v>
      </c>
      <c r="G111" s="65">
        <f>+IF('An Distinta Base'!$G43=0,0,+IF('An Distinta Base'!$G43=30,(G15+G39),+IF('An Distinta Base'!$G43=60,(SUM(F61:G61)+SUM(F86:G86)),(SUM(E61:G61)+SUM(E86:G86)))))</f>
        <v>0</v>
      </c>
      <c r="H111" s="65">
        <f>+IF('An Distinta Base'!$G43=0,0,+IF('An Distinta Base'!$G43=30,(H15+H39),+IF('An Distinta Base'!$G43=60,(SUM(G61:H61)+SUM(G86:H86)),(SUM(F61:H61)+SUM(F86:H86)))))</f>
        <v>0</v>
      </c>
      <c r="I111" s="65">
        <f>+IF('An Distinta Base'!$G43=0,0,+IF('An Distinta Base'!$G43=30,(I15+I39),+IF('An Distinta Base'!$G43=60,(SUM(H61:I61)+SUM(H86:I86)),(SUM(G61:I61)+SUM(G86:I86)))))</f>
        <v>0</v>
      </c>
      <c r="J111" s="65">
        <f>+IF('An Distinta Base'!$G43=0,0,+IF('An Distinta Base'!$G43=30,(J15+J39),+IF('An Distinta Base'!$G43=60,(SUM(I61:J61)+SUM(I86:J86)),(SUM(H61:J61)+SUM(H86:J86)))))</f>
        <v>0</v>
      </c>
      <c r="K111" s="65">
        <f>+IF('An Distinta Base'!$G43=0,0,+IF('An Distinta Base'!$G43=30,(K15+K39),+IF('An Distinta Base'!$G43=60,(SUM(J61:K61)+SUM(J86:K86)),(SUM(I61:K61)+SUM(I86:K86)))))</f>
        <v>0</v>
      </c>
      <c r="L111" s="65">
        <f>+IF('An Distinta Base'!$G43=0,0,+IF('An Distinta Base'!$G43=30,(L15+L39),+IF('An Distinta Base'!$G43=60,(SUM(K61:L61)+SUM(K86:L86)),(SUM(J61:L61)+SUM(J86:L86)))))</f>
        <v>0</v>
      </c>
      <c r="M111" s="65">
        <f>+IF('An Distinta Base'!$G43=0,0,+IF('An Distinta Base'!$G43=30,(M15+M39),+IF('An Distinta Base'!$G43=60,(SUM(L61:M61)+SUM(L86:M86)),(SUM(K61:M61)+SUM(K86:M86)))))</f>
        <v>0</v>
      </c>
      <c r="N111" s="65">
        <f>+IF('An Distinta Base'!$G43=0,0,+IF('An Distinta Base'!$G43=30,(N15+N39),+IF('An Distinta Base'!$G43=60,(SUM(M61:N61)+SUM(M86:N86)),(SUM(L61:N61)+SUM(L86:N86)))))</f>
        <v>0</v>
      </c>
      <c r="O111" s="65">
        <f>+IF('An Distinta Base'!$G43=0,0,+IF('An Distinta Base'!$G43=30,(O15+O39),+IF('An Distinta Base'!$G43=60,(SUM(N61:O61)+SUM(N86:O86)),(SUM(M61:O61)+SUM(M86:O86)))))</f>
        <v>0</v>
      </c>
      <c r="P111" s="65">
        <f>+IF('An Distinta Base'!$G43=0,0,+IF('An Distinta Base'!$G43=30,(P15+P39),+IF('An Distinta Base'!$G43=60,(SUM(O61:P61)+SUM(O86:P86)),(SUM(N61:P61)+SUM(N86:P86)))))</f>
        <v>0</v>
      </c>
      <c r="Q111" s="65">
        <f>+IF('An Distinta Base'!$G43=0,0,+IF('An Distinta Base'!$G43=30,(Q15+Q39),+IF('An Distinta Base'!$G43=60,(SUM(P61:Q61)+SUM(P86:Q86)),(SUM(O61:Q61)+SUM(O86:Q86)))))</f>
        <v>0</v>
      </c>
      <c r="R111" s="65">
        <f>+IF('An Distinta Base'!$G43=0,0,+IF('An Distinta Base'!$G43=30,(R15+R39),+IF('An Distinta Base'!$G43=60,(SUM(Q61:R61)+SUM(Q86:R86)),(SUM(P61:R61)+SUM(P86:R86)))))</f>
        <v>0</v>
      </c>
      <c r="S111" s="65">
        <f>+IF('An Distinta Base'!$G43=0,0,+IF('An Distinta Base'!$G43=30,(S15+S39),+IF('An Distinta Base'!$G43=60,(SUM(R61:S61)+SUM(R86:S86)),(SUM(Q61:S61)+SUM(Q86:S86)))))</f>
        <v>0</v>
      </c>
      <c r="T111" s="65">
        <f>+IF('An Distinta Base'!$G43=0,0,+IF('An Distinta Base'!$G43=30,(T15+T39),+IF('An Distinta Base'!$G43=60,(SUM(S61:T61)+SUM(S86:T86)),(SUM(R61:T61)+SUM(R86:T86)))))</f>
        <v>0</v>
      </c>
      <c r="U111" s="65">
        <f>+IF('An Distinta Base'!$G43=0,0,+IF('An Distinta Base'!$G43=30,(U15+U39),+IF('An Distinta Base'!$G43=60,(SUM(T61:U61)+SUM(T86:U86)),(SUM(S61:U61)+SUM(S86:U86)))))</f>
        <v>0</v>
      </c>
      <c r="V111" s="65">
        <f>+IF('An Distinta Base'!$G43=0,0,+IF('An Distinta Base'!$G43=30,(V15+V39),+IF('An Distinta Base'!$G43=60,(SUM(U61:V61)+SUM(U86:V86)),(SUM(T61:V61)+SUM(T86:V86)))))</f>
        <v>0</v>
      </c>
      <c r="W111" s="65">
        <f>+IF('An Distinta Base'!$G43=0,0,+IF('An Distinta Base'!$G43=30,(W15+W39),+IF('An Distinta Base'!$G43=60,(SUM(V61:W61)+SUM(V86:W86)),(SUM(U61:W61)+SUM(U86:W86)))))</f>
        <v>0</v>
      </c>
      <c r="X111" s="65">
        <f>+IF('An Distinta Base'!$G43=0,0,+IF('An Distinta Base'!$G43=30,(X15+X39),+IF('An Distinta Base'!$G43=60,(SUM(W61:X61)+SUM(W86:X86)),(SUM(V61:X61)+SUM(V86:X86)))))</f>
        <v>0</v>
      </c>
      <c r="Y111" s="65">
        <f>+IF('An Distinta Base'!$G43=0,0,+IF('An Distinta Base'!$G43=30,(Y15+Y39),+IF('An Distinta Base'!$G43=60,(SUM(X61:Y61)+SUM(X86:Y86)),(SUM(W61:Y61)+SUM(W86:Y86)))))</f>
        <v>0</v>
      </c>
      <c r="Z111" s="65">
        <f>+IF('An Distinta Base'!$G43=0,0,+IF('An Distinta Base'!$G43=30,(Z15+Z39),+IF('An Distinta Base'!$G43=60,(SUM(Y61:Z61)+SUM(Y86:Z86)),(SUM(X61:Z61)+SUM(X86:Z86)))))</f>
        <v>0</v>
      </c>
      <c r="AA111" s="65">
        <f>+IF('An Distinta Base'!$G43=0,0,+IF('An Distinta Base'!$G43=30,(AA15+AA39),+IF('An Distinta Base'!$G43=60,(SUM(Z61:AA61)+SUM(Z86:AA86)),(SUM(Y61:AA61)+SUM(Y86:AA86)))))</f>
        <v>0</v>
      </c>
      <c r="AB111" s="65">
        <f>+IF('An Distinta Base'!$G43=0,0,+IF('An Distinta Base'!$G43=30,(AB15+AB39),+IF('An Distinta Base'!$G43=60,(SUM(AA61:AB61)+SUM(AA86:AB86)),(SUM(Z61:AB61)+SUM(Z86:AB86)))))</f>
        <v>0</v>
      </c>
      <c r="AC111" s="65">
        <f>+IF('An Distinta Base'!$G43=0,0,+IF('An Distinta Base'!$G43=30,(AC15+AC39),+IF('An Distinta Base'!$G43=60,(SUM(AB61:AC61)+SUM(AB86:AC86)),(SUM(AA61:AC61)+SUM(AA86:AC86)))))</f>
        <v>0</v>
      </c>
      <c r="AD111" s="65">
        <f>+IF('An Distinta Base'!$G43=0,0,+IF('An Distinta Base'!$G43=30,(AD15+AD39),+IF('An Distinta Base'!$G43=60,(SUM(AC61:AD61)+SUM(AC86:AD86)),(SUM(AB61:AD61)+SUM(AB86:AD86)))))</f>
        <v>0</v>
      </c>
      <c r="AE111" s="65">
        <f>+IF('An Distinta Base'!$G43=0,0,+IF('An Distinta Base'!$G43=30,(AE15+AE39),+IF('An Distinta Base'!$G43=60,(SUM(AD61:AE61)+SUM(AD86:AE86)),(SUM(AC61:AE61)+SUM(AC86:AE86)))))</f>
        <v>0</v>
      </c>
      <c r="AF111" s="65">
        <f>+IF('An Distinta Base'!$G43=0,0,+IF('An Distinta Base'!$G43=30,(AF15+AF39),+IF('An Distinta Base'!$G43=60,(SUM(AE61:AF61)+SUM(AE86:AF86)),(SUM(AD61:AF61)+SUM(AD86:AF86)))))</f>
        <v>0</v>
      </c>
      <c r="AG111" s="65">
        <f>+IF('An Distinta Base'!$G43=0,0,+IF('An Distinta Base'!$G43=30,(AG15+AG39),+IF('An Distinta Base'!$G43=60,(SUM(AF61:AG61)+SUM(AF86:AG86)),(SUM(AE61:AG61)+SUM(AE86:AG86)))))</f>
        <v>0</v>
      </c>
      <c r="AH111" s="65">
        <f>+IF('An Distinta Base'!$G43=0,0,+IF('An Distinta Base'!$G43=30,(AH15+AH39),+IF('An Distinta Base'!$G43=60,(SUM(AG61:AH61)+SUM(AG86:AH86)),(SUM(AF61:AH61)+SUM(AF86:AH86)))))</f>
        <v>0</v>
      </c>
      <c r="AI111" s="65">
        <f>+IF('An Distinta Base'!$G43=0,0,+IF('An Distinta Base'!$G43=30,(AI15+AI39),+IF('An Distinta Base'!$G43=60,(SUM(AH61:AI61)+SUM(AH86:AI86)),(SUM(AG61:AI61)+SUM(AG86:AI86)))))</f>
        <v>0</v>
      </c>
      <c r="AJ111" s="65">
        <f>+IF('An Distinta Base'!$G43=0,0,+IF('An Distinta Base'!$G43=30,(AJ15+AJ39),+IF('An Distinta Base'!$G43=60,(SUM(AI61:AJ61)+SUM(AI86:AJ86)),(SUM(AH61:AJ61)+SUM(AH86:AJ86)))))</f>
        <v>0</v>
      </c>
      <c r="AK111" s="65">
        <f>+IF('An Distinta Base'!$G43=0,0,+IF('An Distinta Base'!$G43=30,(AK15+AK39),+IF('An Distinta Base'!$G43=60,(SUM(AJ61:AK61)+SUM(AJ86:AK86)),(SUM(AI61:AK61)+SUM(AI86:AK86)))))</f>
        <v>0</v>
      </c>
      <c r="AL111" s="65">
        <f>+IF('An Distinta Base'!$G43=0,0,+IF('An Distinta Base'!$G43=30,(AL15+AL39),+IF('An Distinta Base'!$G43=60,(SUM(AK61:AL61)+SUM(AK86:AL86)),(SUM(AJ61:AL61)+SUM(AJ86:AL86)))))</f>
        <v>0</v>
      </c>
    </row>
    <row r="112" spans="2:38" x14ac:dyDescent="0.25">
      <c r="B112" s="47" t="str">
        <f t="shared" si="13"/>
        <v>Prodotto 14</v>
      </c>
      <c r="C112" s="65">
        <f>+IF('An Distinta Base'!$G44=0,0,(C62+C87))</f>
        <v>0</v>
      </c>
      <c r="D112" s="65">
        <f>+IF('An Distinta Base'!$G44=0,0,+IF('An Distinta Base'!$G44=30,(D16+D40),(SUM(C62:D62)+SUM(C87:D87))))</f>
        <v>0</v>
      </c>
      <c r="E112" s="65">
        <f>+IF('An Distinta Base'!$G44=0,0,+IF('An Distinta Base'!$G44=30,(E16+E40),+IF('An Distinta Base'!$G44=60,(SUM(D62:E62)+SUM(D87:E87)),(SUM(C62:E62)+SUM(C87:E87)))))</f>
        <v>0</v>
      </c>
      <c r="F112" s="65">
        <f>+IF('An Distinta Base'!$G44=0,0,+IF('An Distinta Base'!$G44=30,(F16+F40),+IF('An Distinta Base'!$G44=60,(SUM(E62:F62)+SUM(E87:F87)),(SUM(D62:F62)+SUM(D87:F87)))))</f>
        <v>0</v>
      </c>
      <c r="G112" s="65">
        <f>+IF('An Distinta Base'!$G44=0,0,+IF('An Distinta Base'!$G44=30,(G16+G40),+IF('An Distinta Base'!$G44=60,(SUM(F62:G62)+SUM(F87:G87)),(SUM(E62:G62)+SUM(E87:G87)))))</f>
        <v>0</v>
      </c>
      <c r="H112" s="65">
        <f>+IF('An Distinta Base'!$G44=0,0,+IF('An Distinta Base'!$G44=30,(H16+H40),+IF('An Distinta Base'!$G44=60,(SUM(G62:H62)+SUM(G87:H87)),(SUM(F62:H62)+SUM(F87:H87)))))</f>
        <v>0</v>
      </c>
      <c r="I112" s="65">
        <f>+IF('An Distinta Base'!$G44=0,0,+IF('An Distinta Base'!$G44=30,(I16+I40),+IF('An Distinta Base'!$G44=60,(SUM(H62:I62)+SUM(H87:I87)),(SUM(G62:I62)+SUM(G87:I87)))))</f>
        <v>0</v>
      </c>
      <c r="J112" s="65">
        <f>+IF('An Distinta Base'!$G44=0,0,+IF('An Distinta Base'!$G44=30,(J16+J40),+IF('An Distinta Base'!$G44=60,(SUM(I62:J62)+SUM(I87:J87)),(SUM(H62:J62)+SUM(H87:J87)))))</f>
        <v>0</v>
      </c>
      <c r="K112" s="65">
        <f>+IF('An Distinta Base'!$G44=0,0,+IF('An Distinta Base'!$G44=30,(K16+K40),+IF('An Distinta Base'!$G44=60,(SUM(J62:K62)+SUM(J87:K87)),(SUM(I62:K62)+SUM(I87:K87)))))</f>
        <v>0</v>
      </c>
      <c r="L112" s="65">
        <f>+IF('An Distinta Base'!$G44=0,0,+IF('An Distinta Base'!$G44=30,(L16+L40),+IF('An Distinta Base'!$G44=60,(SUM(K62:L62)+SUM(K87:L87)),(SUM(J62:L62)+SUM(J87:L87)))))</f>
        <v>0</v>
      </c>
      <c r="M112" s="65">
        <f>+IF('An Distinta Base'!$G44=0,0,+IF('An Distinta Base'!$G44=30,(M16+M40),+IF('An Distinta Base'!$G44=60,(SUM(L62:M62)+SUM(L87:M87)),(SUM(K62:M62)+SUM(K87:M87)))))</f>
        <v>0</v>
      </c>
      <c r="N112" s="65">
        <f>+IF('An Distinta Base'!$G44=0,0,+IF('An Distinta Base'!$G44=30,(N16+N40),+IF('An Distinta Base'!$G44=60,(SUM(M62:N62)+SUM(M87:N87)),(SUM(L62:N62)+SUM(L87:N87)))))</f>
        <v>0</v>
      </c>
      <c r="O112" s="65">
        <f>+IF('An Distinta Base'!$G44=0,0,+IF('An Distinta Base'!$G44=30,(O16+O40),+IF('An Distinta Base'!$G44=60,(SUM(N62:O62)+SUM(N87:O87)),(SUM(M62:O62)+SUM(M87:O87)))))</f>
        <v>0</v>
      </c>
      <c r="P112" s="65">
        <f>+IF('An Distinta Base'!$G44=0,0,+IF('An Distinta Base'!$G44=30,(P16+P40),+IF('An Distinta Base'!$G44=60,(SUM(O62:P62)+SUM(O87:P87)),(SUM(N62:P62)+SUM(N87:P87)))))</f>
        <v>0</v>
      </c>
      <c r="Q112" s="65">
        <f>+IF('An Distinta Base'!$G44=0,0,+IF('An Distinta Base'!$G44=30,(Q16+Q40),+IF('An Distinta Base'!$G44=60,(SUM(P62:Q62)+SUM(P87:Q87)),(SUM(O62:Q62)+SUM(O87:Q87)))))</f>
        <v>0</v>
      </c>
      <c r="R112" s="65">
        <f>+IF('An Distinta Base'!$G44=0,0,+IF('An Distinta Base'!$G44=30,(R16+R40),+IF('An Distinta Base'!$G44=60,(SUM(Q62:R62)+SUM(Q87:R87)),(SUM(P62:R62)+SUM(P87:R87)))))</f>
        <v>0</v>
      </c>
      <c r="S112" s="65">
        <f>+IF('An Distinta Base'!$G44=0,0,+IF('An Distinta Base'!$G44=30,(S16+S40),+IF('An Distinta Base'!$G44=60,(SUM(R62:S62)+SUM(R87:S87)),(SUM(Q62:S62)+SUM(Q87:S87)))))</f>
        <v>0</v>
      </c>
      <c r="T112" s="65">
        <f>+IF('An Distinta Base'!$G44=0,0,+IF('An Distinta Base'!$G44=30,(T16+T40),+IF('An Distinta Base'!$G44=60,(SUM(S62:T62)+SUM(S87:T87)),(SUM(R62:T62)+SUM(R87:T87)))))</f>
        <v>0</v>
      </c>
      <c r="U112" s="65">
        <f>+IF('An Distinta Base'!$G44=0,0,+IF('An Distinta Base'!$G44=30,(U16+U40),+IF('An Distinta Base'!$G44=60,(SUM(T62:U62)+SUM(T87:U87)),(SUM(S62:U62)+SUM(S87:U87)))))</f>
        <v>0</v>
      </c>
      <c r="V112" s="65">
        <f>+IF('An Distinta Base'!$G44=0,0,+IF('An Distinta Base'!$G44=30,(V16+V40),+IF('An Distinta Base'!$G44=60,(SUM(U62:V62)+SUM(U87:V87)),(SUM(T62:V62)+SUM(T87:V87)))))</f>
        <v>0</v>
      </c>
      <c r="W112" s="65">
        <f>+IF('An Distinta Base'!$G44=0,0,+IF('An Distinta Base'!$G44=30,(W16+W40),+IF('An Distinta Base'!$G44=60,(SUM(V62:W62)+SUM(V87:W87)),(SUM(U62:W62)+SUM(U87:W87)))))</f>
        <v>0</v>
      </c>
      <c r="X112" s="65">
        <f>+IF('An Distinta Base'!$G44=0,0,+IF('An Distinta Base'!$G44=30,(X16+X40),+IF('An Distinta Base'!$G44=60,(SUM(W62:X62)+SUM(W87:X87)),(SUM(V62:X62)+SUM(V87:X87)))))</f>
        <v>0</v>
      </c>
      <c r="Y112" s="65">
        <f>+IF('An Distinta Base'!$G44=0,0,+IF('An Distinta Base'!$G44=30,(Y16+Y40),+IF('An Distinta Base'!$G44=60,(SUM(X62:Y62)+SUM(X87:Y87)),(SUM(W62:Y62)+SUM(W87:Y87)))))</f>
        <v>0</v>
      </c>
      <c r="Z112" s="65">
        <f>+IF('An Distinta Base'!$G44=0,0,+IF('An Distinta Base'!$G44=30,(Z16+Z40),+IF('An Distinta Base'!$G44=60,(SUM(Y62:Z62)+SUM(Y87:Z87)),(SUM(X62:Z62)+SUM(X87:Z87)))))</f>
        <v>0</v>
      </c>
      <c r="AA112" s="65">
        <f>+IF('An Distinta Base'!$G44=0,0,+IF('An Distinta Base'!$G44=30,(AA16+AA40),+IF('An Distinta Base'!$G44=60,(SUM(Z62:AA62)+SUM(Z87:AA87)),(SUM(Y62:AA62)+SUM(Y87:AA87)))))</f>
        <v>0</v>
      </c>
      <c r="AB112" s="65">
        <f>+IF('An Distinta Base'!$G44=0,0,+IF('An Distinta Base'!$G44=30,(AB16+AB40),+IF('An Distinta Base'!$G44=60,(SUM(AA62:AB62)+SUM(AA87:AB87)),(SUM(Z62:AB62)+SUM(Z87:AB87)))))</f>
        <v>0</v>
      </c>
      <c r="AC112" s="65">
        <f>+IF('An Distinta Base'!$G44=0,0,+IF('An Distinta Base'!$G44=30,(AC16+AC40),+IF('An Distinta Base'!$G44=60,(SUM(AB62:AC62)+SUM(AB87:AC87)),(SUM(AA62:AC62)+SUM(AA87:AC87)))))</f>
        <v>0</v>
      </c>
      <c r="AD112" s="65">
        <f>+IF('An Distinta Base'!$G44=0,0,+IF('An Distinta Base'!$G44=30,(AD16+AD40),+IF('An Distinta Base'!$G44=60,(SUM(AC62:AD62)+SUM(AC87:AD87)),(SUM(AB62:AD62)+SUM(AB87:AD87)))))</f>
        <v>0</v>
      </c>
      <c r="AE112" s="65">
        <f>+IF('An Distinta Base'!$G44=0,0,+IF('An Distinta Base'!$G44=30,(AE16+AE40),+IF('An Distinta Base'!$G44=60,(SUM(AD62:AE62)+SUM(AD87:AE87)),(SUM(AC62:AE62)+SUM(AC87:AE87)))))</f>
        <v>0</v>
      </c>
      <c r="AF112" s="65">
        <f>+IF('An Distinta Base'!$G44=0,0,+IF('An Distinta Base'!$G44=30,(AF16+AF40),+IF('An Distinta Base'!$G44=60,(SUM(AE62:AF62)+SUM(AE87:AF87)),(SUM(AD62:AF62)+SUM(AD87:AF87)))))</f>
        <v>0</v>
      </c>
      <c r="AG112" s="65">
        <f>+IF('An Distinta Base'!$G44=0,0,+IF('An Distinta Base'!$G44=30,(AG16+AG40),+IF('An Distinta Base'!$G44=60,(SUM(AF62:AG62)+SUM(AF87:AG87)),(SUM(AE62:AG62)+SUM(AE87:AG87)))))</f>
        <v>0</v>
      </c>
      <c r="AH112" s="65">
        <f>+IF('An Distinta Base'!$G44=0,0,+IF('An Distinta Base'!$G44=30,(AH16+AH40),+IF('An Distinta Base'!$G44=60,(SUM(AG62:AH62)+SUM(AG87:AH87)),(SUM(AF62:AH62)+SUM(AF87:AH87)))))</f>
        <v>0</v>
      </c>
      <c r="AI112" s="65">
        <f>+IF('An Distinta Base'!$G44=0,0,+IF('An Distinta Base'!$G44=30,(AI16+AI40),+IF('An Distinta Base'!$G44=60,(SUM(AH62:AI62)+SUM(AH87:AI87)),(SUM(AG62:AI62)+SUM(AG87:AI87)))))</f>
        <v>0</v>
      </c>
      <c r="AJ112" s="65">
        <f>+IF('An Distinta Base'!$G44=0,0,+IF('An Distinta Base'!$G44=30,(AJ16+AJ40),+IF('An Distinta Base'!$G44=60,(SUM(AI62:AJ62)+SUM(AI87:AJ87)),(SUM(AH62:AJ62)+SUM(AH87:AJ87)))))</f>
        <v>0</v>
      </c>
      <c r="AK112" s="65">
        <f>+IF('An Distinta Base'!$G44=0,0,+IF('An Distinta Base'!$G44=30,(AK16+AK40),+IF('An Distinta Base'!$G44=60,(SUM(AJ62:AK62)+SUM(AJ87:AK87)),(SUM(AI62:AK62)+SUM(AI87:AK87)))))</f>
        <v>0</v>
      </c>
      <c r="AL112" s="65">
        <f>+IF('An Distinta Base'!$G44=0,0,+IF('An Distinta Base'!$G44=30,(AL16+AL40),+IF('An Distinta Base'!$G44=60,(SUM(AK62:AL62)+SUM(AK87:AL87)),(SUM(AJ62:AL62)+SUM(AJ87:AL87)))))</f>
        <v>0</v>
      </c>
    </row>
    <row r="113" spans="2:38" x14ac:dyDescent="0.25">
      <c r="B113" s="47" t="str">
        <f t="shared" si="13"/>
        <v>Prodotto 15</v>
      </c>
      <c r="C113" s="65">
        <f>+IF('An Distinta Base'!$G45=0,0,(C63+C88))</f>
        <v>0</v>
      </c>
      <c r="D113" s="65">
        <f>+IF('An Distinta Base'!$G45=0,0,+IF('An Distinta Base'!$G45=30,(D17+D41),(SUM(C63:D63)+SUM(C88:D88))))</f>
        <v>0</v>
      </c>
      <c r="E113" s="65">
        <f>+IF('An Distinta Base'!$G45=0,0,+IF('An Distinta Base'!$G45=30,(E17+E41),+IF('An Distinta Base'!$G45=60,(SUM(D63:E63)+SUM(D88:E88)),(SUM(C63:E63)+SUM(C88:E88)))))</f>
        <v>0</v>
      </c>
      <c r="F113" s="65">
        <f>+IF('An Distinta Base'!$G45=0,0,+IF('An Distinta Base'!$G45=30,(F17+F41),+IF('An Distinta Base'!$G45=60,(SUM(E63:F63)+SUM(E88:F88)),(SUM(D63:F63)+SUM(D88:F88)))))</f>
        <v>0</v>
      </c>
      <c r="G113" s="65">
        <f>+IF('An Distinta Base'!$G45=0,0,+IF('An Distinta Base'!$G45=30,(G17+G41),+IF('An Distinta Base'!$G45=60,(SUM(F63:G63)+SUM(F88:G88)),(SUM(E63:G63)+SUM(E88:G88)))))</f>
        <v>0</v>
      </c>
      <c r="H113" s="65">
        <f>+IF('An Distinta Base'!$G45=0,0,+IF('An Distinta Base'!$G45=30,(H17+H41),+IF('An Distinta Base'!$G45=60,(SUM(G63:H63)+SUM(G88:H88)),(SUM(F63:H63)+SUM(F88:H88)))))</f>
        <v>0</v>
      </c>
      <c r="I113" s="65">
        <f>+IF('An Distinta Base'!$G45=0,0,+IF('An Distinta Base'!$G45=30,(I17+I41),+IF('An Distinta Base'!$G45=60,(SUM(H63:I63)+SUM(H88:I88)),(SUM(G63:I63)+SUM(G88:I88)))))</f>
        <v>0</v>
      </c>
      <c r="J113" s="65">
        <f>+IF('An Distinta Base'!$G45=0,0,+IF('An Distinta Base'!$G45=30,(J17+J41),+IF('An Distinta Base'!$G45=60,(SUM(I63:J63)+SUM(I88:J88)),(SUM(H63:J63)+SUM(H88:J88)))))</f>
        <v>0</v>
      </c>
      <c r="K113" s="65">
        <f>+IF('An Distinta Base'!$G45=0,0,+IF('An Distinta Base'!$G45=30,(K17+K41),+IF('An Distinta Base'!$G45=60,(SUM(J63:K63)+SUM(J88:K88)),(SUM(I63:K63)+SUM(I88:K88)))))</f>
        <v>0</v>
      </c>
      <c r="L113" s="65">
        <f>+IF('An Distinta Base'!$G45=0,0,+IF('An Distinta Base'!$G45=30,(L17+L41),+IF('An Distinta Base'!$G45=60,(SUM(K63:L63)+SUM(K88:L88)),(SUM(J63:L63)+SUM(J88:L88)))))</f>
        <v>0</v>
      </c>
      <c r="M113" s="65">
        <f>+IF('An Distinta Base'!$G45=0,0,+IF('An Distinta Base'!$G45=30,(M17+M41),+IF('An Distinta Base'!$G45=60,(SUM(L63:M63)+SUM(L88:M88)),(SUM(K63:M63)+SUM(K88:M88)))))</f>
        <v>0</v>
      </c>
      <c r="N113" s="65">
        <f>+IF('An Distinta Base'!$G45=0,0,+IF('An Distinta Base'!$G45=30,(N17+N41),+IF('An Distinta Base'!$G45=60,(SUM(M63:N63)+SUM(M88:N88)),(SUM(L63:N63)+SUM(L88:N88)))))</f>
        <v>0</v>
      </c>
      <c r="O113" s="65">
        <f>+IF('An Distinta Base'!$G45=0,0,+IF('An Distinta Base'!$G45=30,(O17+O41),+IF('An Distinta Base'!$G45=60,(SUM(N63:O63)+SUM(N88:O88)),(SUM(M63:O63)+SUM(M88:O88)))))</f>
        <v>0</v>
      </c>
      <c r="P113" s="65">
        <f>+IF('An Distinta Base'!$G45=0,0,+IF('An Distinta Base'!$G45=30,(P17+P41),+IF('An Distinta Base'!$G45=60,(SUM(O63:P63)+SUM(O88:P88)),(SUM(N63:P63)+SUM(N88:P88)))))</f>
        <v>0</v>
      </c>
      <c r="Q113" s="65">
        <f>+IF('An Distinta Base'!$G45=0,0,+IF('An Distinta Base'!$G45=30,(Q17+Q41),+IF('An Distinta Base'!$G45=60,(SUM(P63:Q63)+SUM(P88:Q88)),(SUM(O63:Q63)+SUM(O88:Q88)))))</f>
        <v>0</v>
      </c>
      <c r="R113" s="65">
        <f>+IF('An Distinta Base'!$G45=0,0,+IF('An Distinta Base'!$G45=30,(R17+R41),+IF('An Distinta Base'!$G45=60,(SUM(Q63:R63)+SUM(Q88:R88)),(SUM(P63:R63)+SUM(P88:R88)))))</f>
        <v>0</v>
      </c>
      <c r="S113" s="65">
        <f>+IF('An Distinta Base'!$G45=0,0,+IF('An Distinta Base'!$G45=30,(S17+S41),+IF('An Distinta Base'!$G45=60,(SUM(R63:S63)+SUM(R88:S88)),(SUM(Q63:S63)+SUM(Q88:S88)))))</f>
        <v>0</v>
      </c>
      <c r="T113" s="65">
        <f>+IF('An Distinta Base'!$G45=0,0,+IF('An Distinta Base'!$G45=30,(T17+T41),+IF('An Distinta Base'!$G45=60,(SUM(S63:T63)+SUM(S88:T88)),(SUM(R63:T63)+SUM(R88:T88)))))</f>
        <v>0</v>
      </c>
      <c r="U113" s="65">
        <f>+IF('An Distinta Base'!$G45=0,0,+IF('An Distinta Base'!$G45=30,(U17+U41),+IF('An Distinta Base'!$G45=60,(SUM(T63:U63)+SUM(T88:U88)),(SUM(S63:U63)+SUM(S88:U88)))))</f>
        <v>0</v>
      </c>
      <c r="V113" s="65">
        <f>+IF('An Distinta Base'!$G45=0,0,+IF('An Distinta Base'!$G45=30,(V17+V41),+IF('An Distinta Base'!$G45=60,(SUM(U63:V63)+SUM(U88:V88)),(SUM(T63:V63)+SUM(T88:V88)))))</f>
        <v>0</v>
      </c>
      <c r="W113" s="65">
        <f>+IF('An Distinta Base'!$G45=0,0,+IF('An Distinta Base'!$G45=30,(W17+W41),+IF('An Distinta Base'!$G45=60,(SUM(V63:W63)+SUM(V88:W88)),(SUM(U63:W63)+SUM(U88:W88)))))</f>
        <v>0</v>
      </c>
      <c r="X113" s="65">
        <f>+IF('An Distinta Base'!$G45=0,0,+IF('An Distinta Base'!$G45=30,(X17+X41),+IF('An Distinta Base'!$G45=60,(SUM(W63:X63)+SUM(W88:X88)),(SUM(V63:X63)+SUM(V88:X88)))))</f>
        <v>0</v>
      </c>
      <c r="Y113" s="65">
        <f>+IF('An Distinta Base'!$G45=0,0,+IF('An Distinta Base'!$G45=30,(Y17+Y41),+IF('An Distinta Base'!$G45=60,(SUM(X63:Y63)+SUM(X88:Y88)),(SUM(W63:Y63)+SUM(W88:Y88)))))</f>
        <v>0</v>
      </c>
      <c r="Z113" s="65">
        <f>+IF('An Distinta Base'!$G45=0,0,+IF('An Distinta Base'!$G45=30,(Z17+Z41),+IF('An Distinta Base'!$G45=60,(SUM(Y63:Z63)+SUM(Y88:Z88)),(SUM(X63:Z63)+SUM(X88:Z88)))))</f>
        <v>0</v>
      </c>
      <c r="AA113" s="65">
        <f>+IF('An Distinta Base'!$G45=0,0,+IF('An Distinta Base'!$G45=30,(AA17+AA41),+IF('An Distinta Base'!$G45=60,(SUM(Z63:AA63)+SUM(Z88:AA88)),(SUM(Y63:AA63)+SUM(Y88:AA88)))))</f>
        <v>0</v>
      </c>
      <c r="AB113" s="65">
        <f>+IF('An Distinta Base'!$G45=0,0,+IF('An Distinta Base'!$G45=30,(AB17+AB41),+IF('An Distinta Base'!$G45=60,(SUM(AA63:AB63)+SUM(AA88:AB88)),(SUM(Z63:AB63)+SUM(Z88:AB88)))))</f>
        <v>0</v>
      </c>
      <c r="AC113" s="65">
        <f>+IF('An Distinta Base'!$G45=0,0,+IF('An Distinta Base'!$G45=30,(AC17+AC41),+IF('An Distinta Base'!$G45=60,(SUM(AB63:AC63)+SUM(AB88:AC88)),(SUM(AA63:AC63)+SUM(AA88:AC88)))))</f>
        <v>0</v>
      </c>
      <c r="AD113" s="65">
        <f>+IF('An Distinta Base'!$G45=0,0,+IF('An Distinta Base'!$G45=30,(AD17+AD41),+IF('An Distinta Base'!$G45=60,(SUM(AC63:AD63)+SUM(AC88:AD88)),(SUM(AB63:AD63)+SUM(AB88:AD88)))))</f>
        <v>0</v>
      </c>
      <c r="AE113" s="65">
        <f>+IF('An Distinta Base'!$G45=0,0,+IF('An Distinta Base'!$G45=30,(AE17+AE41),+IF('An Distinta Base'!$G45=60,(SUM(AD63:AE63)+SUM(AD88:AE88)),(SUM(AC63:AE63)+SUM(AC88:AE88)))))</f>
        <v>0</v>
      </c>
      <c r="AF113" s="65">
        <f>+IF('An Distinta Base'!$G45=0,0,+IF('An Distinta Base'!$G45=30,(AF17+AF41),+IF('An Distinta Base'!$G45=60,(SUM(AE63:AF63)+SUM(AE88:AF88)),(SUM(AD63:AF63)+SUM(AD88:AF88)))))</f>
        <v>0</v>
      </c>
      <c r="AG113" s="65">
        <f>+IF('An Distinta Base'!$G45=0,0,+IF('An Distinta Base'!$G45=30,(AG17+AG41),+IF('An Distinta Base'!$G45=60,(SUM(AF63:AG63)+SUM(AF88:AG88)),(SUM(AE63:AG63)+SUM(AE88:AG88)))))</f>
        <v>0</v>
      </c>
      <c r="AH113" s="65">
        <f>+IF('An Distinta Base'!$G45=0,0,+IF('An Distinta Base'!$G45=30,(AH17+AH41),+IF('An Distinta Base'!$G45=60,(SUM(AG63:AH63)+SUM(AG88:AH88)),(SUM(AF63:AH63)+SUM(AF88:AH88)))))</f>
        <v>0</v>
      </c>
      <c r="AI113" s="65">
        <f>+IF('An Distinta Base'!$G45=0,0,+IF('An Distinta Base'!$G45=30,(AI17+AI41),+IF('An Distinta Base'!$G45=60,(SUM(AH63:AI63)+SUM(AH88:AI88)),(SUM(AG63:AI63)+SUM(AG88:AI88)))))</f>
        <v>0</v>
      </c>
      <c r="AJ113" s="65">
        <f>+IF('An Distinta Base'!$G45=0,0,+IF('An Distinta Base'!$G45=30,(AJ17+AJ41),+IF('An Distinta Base'!$G45=60,(SUM(AI63:AJ63)+SUM(AI88:AJ88)),(SUM(AH63:AJ63)+SUM(AH88:AJ88)))))</f>
        <v>0</v>
      </c>
      <c r="AK113" s="65">
        <f>+IF('An Distinta Base'!$G45=0,0,+IF('An Distinta Base'!$G45=30,(AK17+AK41),+IF('An Distinta Base'!$G45=60,(SUM(AJ63:AK63)+SUM(AJ88:AK88)),(SUM(AI63:AK63)+SUM(AI88:AK88)))))</f>
        <v>0</v>
      </c>
      <c r="AL113" s="65">
        <f>+IF('An Distinta Base'!$G45=0,0,+IF('An Distinta Base'!$G45=30,(AL17+AL41),+IF('An Distinta Base'!$G45=60,(SUM(AK63:AL63)+SUM(AK88:AL88)),(SUM(AJ63:AL63)+SUM(AJ88:AL88)))))</f>
        <v>0</v>
      </c>
    </row>
    <row r="114" spans="2:38" x14ac:dyDescent="0.25">
      <c r="B114" s="47" t="str">
        <f t="shared" si="13"/>
        <v>Prodotto 16</v>
      </c>
      <c r="C114" s="65">
        <f>+IF('An Distinta Base'!$G46=0,0,(C64+C89))</f>
        <v>0</v>
      </c>
      <c r="D114" s="65">
        <f>+IF('An Distinta Base'!$G46=0,0,+IF('An Distinta Base'!$G46=30,(D18+D42),(SUM(C64:D64)+SUM(C89:D89))))</f>
        <v>0</v>
      </c>
      <c r="E114" s="65">
        <f>+IF('An Distinta Base'!$G46=0,0,+IF('An Distinta Base'!$G46=30,(E18+E42),+IF('An Distinta Base'!$G46=60,(SUM(D64:E64)+SUM(D89:E89)),(SUM(C64:E64)+SUM(C89:E89)))))</f>
        <v>0</v>
      </c>
      <c r="F114" s="65">
        <f>+IF('An Distinta Base'!$G46=0,0,+IF('An Distinta Base'!$G46=30,(F18+F42),+IF('An Distinta Base'!$G46=60,(SUM(E64:F64)+SUM(E89:F89)),(SUM(D64:F64)+SUM(D89:F89)))))</f>
        <v>0</v>
      </c>
      <c r="G114" s="65">
        <f>+IF('An Distinta Base'!$G46=0,0,+IF('An Distinta Base'!$G46=30,(G18+G42),+IF('An Distinta Base'!$G46=60,(SUM(F64:G64)+SUM(F89:G89)),(SUM(E64:G64)+SUM(E89:G89)))))</f>
        <v>0</v>
      </c>
      <c r="H114" s="65">
        <f>+IF('An Distinta Base'!$G46=0,0,+IF('An Distinta Base'!$G46=30,(H18+H42),+IF('An Distinta Base'!$G46=60,(SUM(G64:H64)+SUM(G89:H89)),(SUM(F64:H64)+SUM(F89:H89)))))</f>
        <v>0</v>
      </c>
      <c r="I114" s="65">
        <f>+IF('An Distinta Base'!$G46=0,0,+IF('An Distinta Base'!$G46=30,(I18+I42),+IF('An Distinta Base'!$G46=60,(SUM(H64:I64)+SUM(H89:I89)),(SUM(G64:I64)+SUM(G89:I89)))))</f>
        <v>0</v>
      </c>
      <c r="J114" s="65">
        <f>+IF('An Distinta Base'!$G46=0,0,+IF('An Distinta Base'!$G46=30,(J18+J42),+IF('An Distinta Base'!$G46=60,(SUM(I64:J64)+SUM(I89:J89)),(SUM(H64:J64)+SUM(H89:J89)))))</f>
        <v>0</v>
      </c>
      <c r="K114" s="65">
        <f>+IF('An Distinta Base'!$G46=0,0,+IF('An Distinta Base'!$G46=30,(K18+K42),+IF('An Distinta Base'!$G46=60,(SUM(J64:K64)+SUM(J89:K89)),(SUM(I64:K64)+SUM(I89:K89)))))</f>
        <v>0</v>
      </c>
      <c r="L114" s="65">
        <f>+IF('An Distinta Base'!$G46=0,0,+IF('An Distinta Base'!$G46=30,(L18+L42),+IF('An Distinta Base'!$G46=60,(SUM(K64:L64)+SUM(K89:L89)),(SUM(J64:L64)+SUM(J89:L89)))))</f>
        <v>0</v>
      </c>
      <c r="M114" s="65">
        <f>+IF('An Distinta Base'!$G46=0,0,+IF('An Distinta Base'!$G46=30,(M18+M42),+IF('An Distinta Base'!$G46=60,(SUM(L64:M64)+SUM(L89:M89)),(SUM(K64:M64)+SUM(K89:M89)))))</f>
        <v>0</v>
      </c>
      <c r="N114" s="65">
        <f>+IF('An Distinta Base'!$G46=0,0,+IF('An Distinta Base'!$G46=30,(N18+N42),+IF('An Distinta Base'!$G46=60,(SUM(M64:N64)+SUM(M89:N89)),(SUM(L64:N64)+SUM(L89:N89)))))</f>
        <v>0</v>
      </c>
      <c r="O114" s="65">
        <f>+IF('An Distinta Base'!$G46=0,0,+IF('An Distinta Base'!$G46=30,(O18+O42),+IF('An Distinta Base'!$G46=60,(SUM(N64:O64)+SUM(N89:O89)),(SUM(M64:O64)+SUM(M89:O89)))))</f>
        <v>0</v>
      </c>
      <c r="P114" s="65">
        <f>+IF('An Distinta Base'!$G46=0,0,+IF('An Distinta Base'!$G46=30,(P18+P42),+IF('An Distinta Base'!$G46=60,(SUM(O64:P64)+SUM(O89:P89)),(SUM(N64:P64)+SUM(N89:P89)))))</f>
        <v>0</v>
      </c>
      <c r="Q114" s="65">
        <f>+IF('An Distinta Base'!$G46=0,0,+IF('An Distinta Base'!$G46=30,(Q18+Q42),+IF('An Distinta Base'!$G46=60,(SUM(P64:Q64)+SUM(P89:Q89)),(SUM(O64:Q64)+SUM(O89:Q89)))))</f>
        <v>0</v>
      </c>
      <c r="R114" s="65">
        <f>+IF('An Distinta Base'!$G46=0,0,+IF('An Distinta Base'!$G46=30,(R18+R42),+IF('An Distinta Base'!$G46=60,(SUM(Q64:R64)+SUM(Q89:R89)),(SUM(P64:R64)+SUM(P89:R89)))))</f>
        <v>0</v>
      </c>
      <c r="S114" s="65">
        <f>+IF('An Distinta Base'!$G46=0,0,+IF('An Distinta Base'!$G46=30,(S18+S42),+IF('An Distinta Base'!$G46=60,(SUM(R64:S64)+SUM(R89:S89)),(SUM(Q64:S64)+SUM(Q89:S89)))))</f>
        <v>0</v>
      </c>
      <c r="T114" s="65">
        <f>+IF('An Distinta Base'!$G46=0,0,+IF('An Distinta Base'!$G46=30,(T18+T42),+IF('An Distinta Base'!$G46=60,(SUM(S64:T64)+SUM(S89:T89)),(SUM(R64:T64)+SUM(R89:T89)))))</f>
        <v>0</v>
      </c>
      <c r="U114" s="65">
        <f>+IF('An Distinta Base'!$G46=0,0,+IF('An Distinta Base'!$G46=30,(U18+U42),+IF('An Distinta Base'!$G46=60,(SUM(T64:U64)+SUM(T89:U89)),(SUM(S64:U64)+SUM(S89:U89)))))</f>
        <v>0</v>
      </c>
      <c r="V114" s="65">
        <f>+IF('An Distinta Base'!$G46=0,0,+IF('An Distinta Base'!$G46=30,(V18+V42),+IF('An Distinta Base'!$G46=60,(SUM(U64:V64)+SUM(U89:V89)),(SUM(T64:V64)+SUM(T89:V89)))))</f>
        <v>0</v>
      </c>
      <c r="W114" s="65">
        <f>+IF('An Distinta Base'!$G46=0,0,+IF('An Distinta Base'!$G46=30,(W18+W42),+IF('An Distinta Base'!$G46=60,(SUM(V64:W64)+SUM(V89:W89)),(SUM(U64:W64)+SUM(U89:W89)))))</f>
        <v>0</v>
      </c>
      <c r="X114" s="65">
        <f>+IF('An Distinta Base'!$G46=0,0,+IF('An Distinta Base'!$G46=30,(X18+X42),+IF('An Distinta Base'!$G46=60,(SUM(W64:X64)+SUM(W89:X89)),(SUM(V64:X64)+SUM(V89:X89)))))</f>
        <v>0</v>
      </c>
      <c r="Y114" s="65">
        <f>+IF('An Distinta Base'!$G46=0,0,+IF('An Distinta Base'!$G46=30,(Y18+Y42),+IF('An Distinta Base'!$G46=60,(SUM(X64:Y64)+SUM(X89:Y89)),(SUM(W64:Y64)+SUM(W89:Y89)))))</f>
        <v>0</v>
      </c>
      <c r="Z114" s="65">
        <f>+IF('An Distinta Base'!$G46=0,0,+IF('An Distinta Base'!$G46=30,(Z18+Z42),+IF('An Distinta Base'!$G46=60,(SUM(Y64:Z64)+SUM(Y89:Z89)),(SUM(X64:Z64)+SUM(X89:Z89)))))</f>
        <v>0</v>
      </c>
      <c r="AA114" s="65">
        <f>+IF('An Distinta Base'!$G46=0,0,+IF('An Distinta Base'!$G46=30,(AA18+AA42),+IF('An Distinta Base'!$G46=60,(SUM(Z64:AA64)+SUM(Z89:AA89)),(SUM(Y64:AA64)+SUM(Y89:AA89)))))</f>
        <v>0</v>
      </c>
      <c r="AB114" s="65">
        <f>+IF('An Distinta Base'!$G46=0,0,+IF('An Distinta Base'!$G46=30,(AB18+AB42),+IF('An Distinta Base'!$G46=60,(SUM(AA64:AB64)+SUM(AA89:AB89)),(SUM(Z64:AB64)+SUM(Z89:AB89)))))</f>
        <v>0</v>
      </c>
      <c r="AC114" s="65">
        <f>+IF('An Distinta Base'!$G46=0,0,+IF('An Distinta Base'!$G46=30,(AC18+AC42),+IF('An Distinta Base'!$G46=60,(SUM(AB64:AC64)+SUM(AB89:AC89)),(SUM(AA64:AC64)+SUM(AA89:AC89)))))</f>
        <v>0</v>
      </c>
      <c r="AD114" s="65">
        <f>+IF('An Distinta Base'!$G46=0,0,+IF('An Distinta Base'!$G46=30,(AD18+AD42),+IF('An Distinta Base'!$G46=60,(SUM(AC64:AD64)+SUM(AC89:AD89)),(SUM(AB64:AD64)+SUM(AB89:AD89)))))</f>
        <v>0</v>
      </c>
      <c r="AE114" s="65">
        <f>+IF('An Distinta Base'!$G46=0,0,+IF('An Distinta Base'!$G46=30,(AE18+AE42),+IF('An Distinta Base'!$G46=60,(SUM(AD64:AE64)+SUM(AD89:AE89)),(SUM(AC64:AE64)+SUM(AC89:AE89)))))</f>
        <v>0</v>
      </c>
      <c r="AF114" s="65">
        <f>+IF('An Distinta Base'!$G46=0,0,+IF('An Distinta Base'!$G46=30,(AF18+AF42),+IF('An Distinta Base'!$G46=60,(SUM(AE64:AF64)+SUM(AE89:AF89)),(SUM(AD64:AF64)+SUM(AD89:AF89)))))</f>
        <v>0</v>
      </c>
      <c r="AG114" s="65">
        <f>+IF('An Distinta Base'!$G46=0,0,+IF('An Distinta Base'!$G46=30,(AG18+AG42),+IF('An Distinta Base'!$G46=60,(SUM(AF64:AG64)+SUM(AF89:AG89)),(SUM(AE64:AG64)+SUM(AE89:AG89)))))</f>
        <v>0</v>
      </c>
      <c r="AH114" s="65">
        <f>+IF('An Distinta Base'!$G46=0,0,+IF('An Distinta Base'!$G46=30,(AH18+AH42),+IF('An Distinta Base'!$G46=60,(SUM(AG64:AH64)+SUM(AG89:AH89)),(SUM(AF64:AH64)+SUM(AF89:AH89)))))</f>
        <v>0</v>
      </c>
      <c r="AI114" s="65">
        <f>+IF('An Distinta Base'!$G46=0,0,+IF('An Distinta Base'!$G46=30,(AI18+AI42),+IF('An Distinta Base'!$G46=60,(SUM(AH64:AI64)+SUM(AH89:AI89)),(SUM(AG64:AI64)+SUM(AG89:AI89)))))</f>
        <v>0</v>
      </c>
      <c r="AJ114" s="65">
        <f>+IF('An Distinta Base'!$G46=0,0,+IF('An Distinta Base'!$G46=30,(AJ18+AJ42),+IF('An Distinta Base'!$G46=60,(SUM(AI64:AJ64)+SUM(AI89:AJ89)),(SUM(AH64:AJ64)+SUM(AH89:AJ89)))))</f>
        <v>0</v>
      </c>
      <c r="AK114" s="65">
        <f>+IF('An Distinta Base'!$G46=0,0,+IF('An Distinta Base'!$G46=30,(AK18+AK42),+IF('An Distinta Base'!$G46=60,(SUM(AJ64:AK64)+SUM(AJ89:AK89)),(SUM(AI64:AK64)+SUM(AI89:AK89)))))</f>
        <v>0</v>
      </c>
      <c r="AL114" s="65">
        <f>+IF('An Distinta Base'!$G46=0,0,+IF('An Distinta Base'!$G46=30,(AL18+AL42),+IF('An Distinta Base'!$G46=60,(SUM(AK64:AL64)+SUM(AK89:AL89)),(SUM(AJ64:AL64)+SUM(AJ89:AL89)))))</f>
        <v>0</v>
      </c>
    </row>
    <row r="115" spans="2:38" x14ac:dyDescent="0.25">
      <c r="B115" s="47" t="str">
        <f t="shared" si="13"/>
        <v>Prodotto 17</v>
      </c>
      <c r="C115" s="65">
        <f>+IF('An Distinta Base'!$G47=0,0,(C65+C90))</f>
        <v>0</v>
      </c>
      <c r="D115" s="65">
        <f>+IF('An Distinta Base'!$G47=0,0,+IF('An Distinta Base'!$G47=30,(D19+D43),(SUM(C65:D65)+SUM(C90:D90))))</f>
        <v>0</v>
      </c>
      <c r="E115" s="65">
        <f>+IF('An Distinta Base'!$G47=0,0,+IF('An Distinta Base'!$G47=30,(E19+E43),+IF('An Distinta Base'!$G47=60,(SUM(D65:E65)+SUM(D90:E90)),(SUM(C65:E65)+SUM(C90:E90)))))</f>
        <v>0</v>
      </c>
      <c r="F115" s="65">
        <f>+IF('An Distinta Base'!$G47=0,0,+IF('An Distinta Base'!$G47=30,(F19+F43),+IF('An Distinta Base'!$G47=60,(SUM(E65:F65)+SUM(E90:F90)),(SUM(D65:F65)+SUM(D90:F90)))))</f>
        <v>0</v>
      </c>
      <c r="G115" s="65">
        <f>+IF('An Distinta Base'!$G47=0,0,+IF('An Distinta Base'!$G47=30,(G19+G43),+IF('An Distinta Base'!$G47=60,(SUM(F65:G65)+SUM(F90:G90)),(SUM(E65:G65)+SUM(E90:G90)))))</f>
        <v>0</v>
      </c>
      <c r="H115" s="65">
        <f>+IF('An Distinta Base'!$G47=0,0,+IF('An Distinta Base'!$G47=30,(H19+H43),+IF('An Distinta Base'!$G47=60,(SUM(G65:H65)+SUM(G90:H90)),(SUM(F65:H65)+SUM(F90:H90)))))</f>
        <v>0</v>
      </c>
      <c r="I115" s="65">
        <f>+IF('An Distinta Base'!$G47=0,0,+IF('An Distinta Base'!$G47=30,(I19+I43),+IF('An Distinta Base'!$G47=60,(SUM(H65:I65)+SUM(H90:I90)),(SUM(G65:I65)+SUM(G90:I90)))))</f>
        <v>0</v>
      </c>
      <c r="J115" s="65">
        <f>+IF('An Distinta Base'!$G47=0,0,+IF('An Distinta Base'!$G47=30,(J19+J43),+IF('An Distinta Base'!$G47=60,(SUM(I65:J65)+SUM(I90:J90)),(SUM(H65:J65)+SUM(H90:J90)))))</f>
        <v>0</v>
      </c>
      <c r="K115" s="65">
        <f>+IF('An Distinta Base'!$G47=0,0,+IF('An Distinta Base'!$G47=30,(K19+K43),+IF('An Distinta Base'!$G47=60,(SUM(J65:K65)+SUM(J90:K90)),(SUM(I65:K65)+SUM(I90:K90)))))</f>
        <v>0</v>
      </c>
      <c r="L115" s="65">
        <f>+IF('An Distinta Base'!$G47=0,0,+IF('An Distinta Base'!$G47=30,(L19+L43),+IF('An Distinta Base'!$G47=60,(SUM(K65:L65)+SUM(K90:L90)),(SUM(J65:L65)+SUM(J90:L90)))))</f>
        <v>0</v>
      </c>
      <c r="M115" s="65">
        <f>+IF('An Distinta Base'!$G47=0,0,+IF('An Distinta Base'!$G47=30,(M19+M43),+IF('An Distinta Base'!$G47=60,(SUM(L65:M65)+SUM(L90:M90)),(SUM(K65:M65)+SUM(K90:M90)))))</f>
        <v>0</v>
      </c>
      <c r="N115" s="65">
        <f>+IF('An Distinta Base'!$G47=0,0,+IF('An Distinta Base'!$G47=30,(N19+N43),+IF('An Distinta Base'!$G47=60,(SUM(M65:N65)+SUM(M90:N90)),(SUM(L65:N65)+SUM(L90:N90)))))</f>
        <v>0</v>
      </c>
      <c r="O115" s="65">
        <f>+IF('An Distinta Base'!$G47=0,0,+IF('An Distinta Base'!$G47=30,(O19+O43),+IF('An Distinta Base'!$G47=60,(SUM(N65:O65)+SUM(N90:O90)),(SUM(M65:O65)+SUM(M90:O90)))))</f>
        <v>0</v>
      </c>
      <c r="P115" s="65">
        <f>+IF('An Distinta Base'!$G47=0,0,+IF('An Distinta Base'!$G47=30,(P19+P43),+IF('An Distinta Base'!$G47=60,(SUM(O65:P65)+SUM(O90:P90)),(SUM(N65:P65)+SUM(N90:P90)))))</f>
        <v>0</v>
      </c>
      <c r="Q115" s="65">
        <f>+IF('An Distinta Base'!$G47=0,0,+IF('An Distinta Base'!$G47=30,(Q19+Q43),+IF('An Distinta Base'!$G47=60,(SUM(P65:Q65)+SUM(P90:Q90)),(SUM(O65:Q65)+SUM(O90:Q90)))))</f>
        <v>0</v>
      </c>
      <c r="R115" s="65">
        <f>+IF('An Distinta Base'!$G47=0,0,+IF('An Distinta Base'!$G47=30,(R19+R43),+IF('An Distinta Base'!$G47=60,(SUM(Q65:R65)+SUM(Q90:R90)),(SUM(P65:R65)+SUM(P90:R90)))))</f>
        <v>0</v>
      </c>
      <c r="S115" s="65">
        <f>+IF('An Distinta Base'!$G47=0,0,+IF('An Distinta Base'!$G47=30,(S19+S43),+IF('An Distinta Base'!$G47=60,(SUM(R65:S65)+SUM(R90:S90)),(SUM(Q65:S65)+SUM(Q90:S90)))))</f>
        <v>0</v>
      </c>
      <c r="T115" s="65">
        <f>+IF('An Distinta Base'!$G47=0,0,+IF('An Distinta Base'!$G47=30,(T19+T43),+IF('An Distinta Base'!$G47=60,(SUM(S65:T65)+SUM(S90:T90)),(SUM(R65:T65)+SUM(R90:T90)))))</f>
        <v>0</v>
      </c>
      <c r="U115" s="65">
        <f>+IF('An Distinta Base'!$G47=0,0,+IF('An Distinta Base'!$G47=30,(U19+U43),+IF('An Distinta Base'!$G47=60,(SUM(T65:U65)+SUM(T90:U90)),(SUM(S65:U65)+SUM(S90:U90)))))</f>
        <v>0</v>
      </c>
      <c r="V115" s="65">
        <f>+IF('An Distinta Base'!$G47=0,0,+IF('An Distinta Base'!$G47=30,(V19+V43),+IF('An Distinta Base'!$G47=60,(SUM(U65:V65)+SUM(U90:V90)),(SUM(T65:V65)+SUM(T90:V90)))))</f>
        <v>0</v>
      </c>
      <c r="W115" s="65">
        <f>+IF('An Distinta Base'!$G47=0,0,+IF('An Distinta Base'!$G47=30,(W19+W43),+IF('An Distinta Base'!$G47=60,(SUM(V65:W65)+SUM(V90:W90)),(SUM(U65:W65)+SUM(U90:W90)))))</f>
        <v>0</v>
      </c>
      <c r="X115" s="65">
        <f>+IF('An Distinta Base'!$G47=0,0,+IF('An Distinta Base'!$G47=30,(X19+X43),+IF('An Distinta Base'!$G47=60,(SUM(W65:X65)+SUM(W90:X90)),(SUM(V65:X65)+SUM(V90:X90)))))</f>
        <v>0</v>
      </c>
      <c r="Y115" s="65">
        <f>+IF('An Distinta Base'!$G47=0,0,+IF('An Distinta Base'!$G47=30,(Y19+Y43),+IF('An Distinta Base'!$G47=60,(SUM(X65:Y65)+SUM(X90:Y90)),(SUM(W65:Y65)+SUM(W90:Y90)))))</f>
        <v>0</v>
      </c>
      <c r="Z115" s="65">
        <f>+IF('An Distinta Base'!$G47=0,0,+IF('An Distinta Base'!$G47=30,(Z19+Z43),+IF('An Distinta Base'!$G47=60,(SUM(Y65:Z65)+SUM(Y90:Z90)),(SUM(X65:Z65)+SUM(X90:Z90)))))</f>
        <v>0</v>
      </c>
      <c r="AA115" s="65">
        <f>+IF('An Distinta Base'!$G47=0,0,+IF('An Distinta Base'!$G47=30,(AA19+AA43),+IF('An Distinta Base'!$G47=60,(SUM(Z65:AA65)+SUM(Z90:AA90)),(SUM(Y65:AA65)+SUM(Y90:AA90)))))</f>
        <v>0</v>
      </c>
      <c r="AB115" s="65">
        <f>+IF('An Distinta Base'!$G47=0,0,+IF('An Distinta Base'!$G47=30,(AB19+AB43),+IF('An Distinta Base'!$G47=60,(SUM(AA65:AB65)+SUM(AA90:AB90)),(SUM(Z65:AB65)+SUM(Z90:AB90)))))</f>
        <v>0</v>
      </c>
      <c r="AC115" s="65">
        <f>+IF('An Distinta Base'!$G47=0,0,+IF('An Distinta Base'!$G47=30,(AC19+AC43),+IF('An Distinta Base'!$G47=60,(SUM(AB65:AC65)+SUM(AB90:AC90)),(SUM(AA65:AC65)+SUM(AA90:AC90)))))</f>
        <v>0</v>
      </c>
      <c r="AD115" s="65">
        <f>+IF('An Distinta Base'!$G47=0,0,+IF('An Distinta Base'!$G47=30,(AD19+AD43),+IF('An Distinta Base'!$G47=60,(SUM(AC65:AD65)+SUM(AC90:AD90)),(SUM(AB65:AD65)+SUM(AB90:AD90)))))</f>
        <v>0</v>
      </c>
      <c r="AE115" s="65">
        <f>+IF('An Distinta Base'!$G47=0,0,+IF('An Distinta Base'!$G47=30,(AE19+AE43),+IF('An Distinta Base'!$G47=60,(SUM(AD65:AE65)+SUM(AD90:AE90)),(SUM(AC65:AE65)+SUM(AC90:AE90)))))</f>
        <v>0</v>
      </c>
      <c r="AF115" s="65">
        <f>+IF('An Distinta Base'!$G47=0,0,+IF('An Distinta Base'!$G47=30,(AF19+AF43),+IF('An Distinta Base'!$G47=60,(SUM(AE65:AF65)+SUM(AE90:AF90)),(SUM(AD65:AF65)+SUM(AD90:AF90)))))</f>
        <v>0</v>
      </c>
      <c r="AG115" s="65">
        <f>+IF('An Distinta Base'!$G47=0,0,+IF('An Distinta Base'!$G47=30,(AG19+AG43),+IF('An Distinta Base'!$G47=60,(SUM(AF65:AG65)+SUM(AF90:AG90)),(SUM(AE65:AG65)+SUM(AE90:AG90)))))</f>
        <v>0</v>
      </c>
      <c r="AH115" s="65">
        <f>+IF('An Distinta Base'!$G47=0,0,+IF('An Distinta Base'!$G47=30,(AH19+AH43),+IF('An Distinta Base'!$G47=60,(SUM(AG65:AH65)+SUM(AG90:AH90)),(SUM(AF65:AH65)+SUM(AF90:AH90)))))</f>
        <v>0</v>
      </c>
      <c r="AI115" s="65">
        <f>+IF('An Distinta Base'!$G47=0,0,+IF('An Distinta Base'!$G47=30,(AI19+AI43),+IF('An Distinta Base'!$G47=60,(SUM(AH65:AI65)+SUM(AH90:AI90)),(SUM(AG65:AI65)+SUM(AG90:AI90)))))</f>
        <v>0</v>
      </c>
      <c r="AJ115" s="65">
        <f>+IF('An Distinta Base'!$G47=0,0,+IF('An Distinta Base'!$G47=30,(AJ19+AJ43),+IF('An Distinta Base'!$G47=60,(SUM(AI65:AJ65)+SUM(AI90:AJ90)),(SUM(AH65:AJ65)+SUM(AH90:AJ90)))))</f>
        <v>0</v>
      </c>
      <c r="AK115" s="65">
        <f>+IF('An Distinta Base'!$G47=0,0,+IF('An Distinta Base'!$G47=30,(AK19+AK43),+IF('An Distinta Base'!$G47=60,(SUM(AJ65:AK65)+SUM(AJ90:AK90)),(SUM(AI65:AK65)+SUM(AI90:AK90)))))</f>
        <v>0</v>
      </c>
      <c r="AL115" s="65">
        <f>+IF('An Distinta Base'!$G47=0,0,+IF('An Distinta Base'!$G47=30,(AL19+AL43),+IF('An Distinta Base'!$G47=60,(SUM(AK65:AL65)+SUM(AK90:AL90)),(SUM(AJ65:AL65)+SUM(AJ90:AL90)))))</f>
        <v>0</v>
      </c>
    </row>
    <row r="116" spans="2:38" x14ac:dyDescent="0.25">
      <c r="B116" s="47" t="str">
        <f t="shared" ref="B116:B118" si="14">+B91</f>
        <v>Prodotto 18</v>
      </c>
      <c r="C116" s="65">
        <f>+IF('An Distinta Base'!$G48=0,0,(C66+C91))</f>
        <v>0</v>
      </c>
      <c r="D116" s="65">
        <f>+IF('An Distinta Base'!$G48=0,0,+IF('An Distinta Base'!$G48=30,(D20+D44),(SUM(C66:D66)+SUM(C91:D91))))</f>
        <v>0</v>
      </c>
      <c r="E116" s="65">
        <f>+IF('An Distinta Base'!$G48=0,0,+IF('An Distinta Base'!$G48=30,(E20+E44),+IF('An Distinta Base'!$G48=60,(SUM(D66:E66)+SUM(D91:E91)),(SUM(C66:E66)+SUM(C91:E91)))))</f>
        <v>0</v>
      </c>
      <c r="F116" s="65">
        <f>+IF('An Distinta Base'!$G48=0,0,+IF('An Distinta Base'!$G48=30,(F20+F44),+IF('An Distinta Base'!$G48=60,(SUM(E66:F66)+SUM(E91:F91)),(SUM(D66:F66)+SUM(D91:F91)))))</f>
        <v>0</v>
      </c>
      <c r="G116" s="65">
        <f>+IF('An Distinta Base'!$G48=0,0,+IF('An Distinta Base'!$G48=30,(G20+G44),+IF('An Distinta Base'!$G48=60,(SUM(F66:G66)+SUM(F91:G91)),(SUM(E66:G66)+SUM(E91:G91)))))</f>
        <v>0</v>
      </c>
      <c r="H116" s="65">
        <f>+IF('An Distinta Base'!$G48=0,0,+IF('An Distinta Base'!$G48=30,(H20+H44),+IF('An Distinta Base'!$G48=60,(SUM(G66:H66)+SUM(G91:H91)),(SUM(F66:H66)+SUM(F91:H91)))))</f>
        <v>0</v>
      </c>
      <c r="I116" s="65">
        <f>+IF('An Distinta Base'!$G48=0,0,+IF('An Distinta Base'!$G48=30,(I20+I44),+IF('An Distinta Base'!$G48=60,(SUM(H66:I66)+SUM(H91:I91)),(SUM(G66:I66)+SUM(G91:I91)))))</f>
        <v>0</v>
      </c>
      <c r="J116" s="65">
        <f>+IF('An Distinta Base'!$G48=0,0,+IF('An Distinta Base'!$G48=30,(J20+J44),+IF('An Distinta Base'!$G48=60,(SUM(I66:J66)+SUM(I91:J91)),(SUM(H66:J66)+SUM(H91:J91)))))</f>
        <v>0</v>
      </c>
      <c r="K116" s="65">
        <f>+IF('An Distinta Base'!$G48=0,0,+IF('An Distinta Base'!$G48=30,(K20+K44),+IF('An Distinta Base'!$G48=60,(SUM(J66:K66)+SUM(J91:K91)),(SUM(I66:K66)+SUM(I91:K91)))))</f>
        <v>0</v>
      </c>
      <c r="L116" s="65">
        <f>+IF('An Distinta Base'!$G48=0,0,+IF('An Distinta Base'!$G48=30,(L20+L44),+IF('An Distinta Base'!$G48=60,(SUM(K66:L66)+SUM(K91:L91)),(SUM(J66:L66)+SUM(J91:L91)))))</f>
        <v>0</v>
      </c>
      <c r="M116" s="65">
        <f>+IF('An Distinta Base'!$G48=0,0,+IF('An Distinta Base'!$G48=30,(M20+M44),+IF('An Distinta Base'!$G48=60,(SUM(L66:M66)+SUM(L91:M91)),(SUM(K66:M66)+SUM(K91:M91)))))</f>
        <v>0</v>
      </c>
      <c r="N116" s="65">
        <f>+IF('An Distinta Base'!$G48=0,0,+IF('An Distinta Base'!$G48=30,(N20+N44),+IF('An Distinta Base'!$G48=60,(SUM(M66:N66)+SUM(M91:N91)),(SUM(L66:N66)+SUM(L91:N91)))))</f>
        <v>0</v>
      </c>
      <c r="O116" s="65">
        <f>+IF('An Distinta Base'!$G48=0,0,+IF('An Distinta Base'!$G48=30,(O20+O44),+IF('An Distinta Base'!$G48=60,(SUM(N66:O66)+SUM(N91:O91)),(SUM(M66:O66)+SUM(M91:O91)))))</f>
        <v>0</v>
      </c>
      <c r="P116" s="65">
        <f>+IF('An Distinta Base'!$G48=0,0,+IF('An Distinta Base'!$G48=30,(P20+P44),+IF('An Distinta Base'!$G48=60,(SUM(O66:P66)+SUM(O91:P91)),(SUM(N66:P66)+SUM(N91:P91)))))</f>
        <v>0</v>
      </c>
      <c r="Q116" s="65">
        <f>+IF('An Distinta Base'!$G48=0,0,+IF('An Distinta Base'!$G48=30,(Q20+Q44),+IF('An Distinta Base'!$G48=60,(SUM(P66:Q66)+SUM(P91:Q91)),(SUM(O66:Q66)+SUM(O91:Q91)))))</f>
        <v>0</v>
      </c>
      <c r="R116" s="65">
        <f>+IF('An Distinta Base'!$G48=0,0,+IF('An Distinta Base'!$G48=30,(R20+R44),+IF('An Distinta Base'!$G48=60,(SUM(Q66:R66)+SUM(Q91:R91)),(SUM(P66:R66)+SUM(P91:R91)))))</f>
        <v>0</v>
      </c>
      <c r="S116" s="65">
        <f>+IF('An Distinta Base'!$G48=0,0,+IF('An Distinta Base'!$G48=30,(S20+S44),+IF('An Distinta Base'!$G48=60,(SUM(R66:S66)+SUM(R91:S91)),(SUM(Q66:S66)+SUM(Q91:S91)))))</f>
        <v>0</v>
      </c>
      <c r="T116" s="65">
        <f>+IF('An Distinta Base'!$G48=0,0,+IF('An Distinta Base'!$G48=30,(T20+T44),+IF('An Distinta Base'!$G48=60,(SUM(S66:T66)+SUM(S91:T91)),(SUM(R66:T66)+SUM(R91:T91)))))</f>
        <v>0</v>
      </c>
      <c r="U116" s="65">
        <f>+IF('An Distinta Base'!$G48=0,0,+IF('An Distinta Base'!$G48=30,(U20+U44),+IF('An Distinta Base'!$G48=60,(SUM(T66:U66)+SUM(T91:U91)),(SUM(S66:U66)+SUM(S91:U91)))))</f>
        <v>0</v>
      </c>
      <c r="V116" s="65">
        <f>+IF('An Distinta Base'!$G48=0,0,+IF('An Distinta Base'!$G48=30,(V20+V44),+IF('An Distinta Base'!$G48=60,(SUM(U66:V66)+SUM(U91:V91)),(SUM(T66:V66)+SUM(T91:V91)))))</f>
        <v>0</v>
      </c>
      <c r="W116" s="65">
        <f>+IF('An Distinta Base'!$G48=0,0,+IF('An Distinta Base'!$G48=30,(W20+W44),+IF('An Distinta Base'!$G48=60,(SUM(V66:W66)+SUM(V91:W91)),(SUM(U66:W66)+SUM(U91:W91)))))</f>
        <v>0</v>
      </c>
      <c r="X116" s="65">
        <f>+IF('An Distinta Base'!$G48=0,0,+IF('An Distinta Base'!$G48=30,(X20+X44),+IF('An Distinta Base'!$G48=60,(SUM(W66:X66)+SUM(W91:X91)),(SUM(V66:X66)+SUM(V91:X91)))))</f>
        <v>0</v>
      </c>
      <c r="Y116" s="65">
        <f>+IF('An Distinta Base'!$G48=0,0,+IF('An Distinta Base'!$G48=30,(Y20+Y44),+IF('An Distinta Base'!$G48=60,(SUM(X66:Y66)+SUM(X91:Y91)),(SUM(W66:Y66)+SUM(W91:Y91)))))</f>
        <v>0</v>
      </c>
      <c r="Z116" s="65">
        <f>+IF('An Distinta Base'!$G48=0,0,+IF('An Distinta Base'!$G48=30,(Z20+Z44),+IF('An Distinta Base'!$G48=60,(SUM(Y66:Z66)+SUM(Y91:Z91)),(SUM(X66:Z66)+SUM(X91:Z91)))))</f>
        <v>0</v>
      </c>
      <c r="AA116" s="65">
        <f>+IF('An Distinta Base'!$G48=0,0,+IF('An Distinta Base'!$G48=30,(AA20+AA44),+IF('An Distinta Base'!$G48=60,(SUM(Z66:AA66)+SUM(Z91:AA91)),(SUM(Y66:AA66)+SUM(Y91:AA91)))))</f>
        <v>0</v>
      </c>
      <c r="AB116" s="65">
        <f>+IF('An Distinta Base'!$G48=0,0,+IF('An Distinta Base'!$G48=30,(AB20+AB44),+IF('An Distinta Base'!$G48=60,(SUM(AA66:AB66)+SUM(AA91:AB91)),(SUM(Z66:AB66)+SUM(Z91:AB91)))))</f>
        <v>0</v>
      </c>
      <c r="AC116" s="65">
        <f>+IF('An Distinta Base'!$G48=0,0,+IF('An Distinta Base'!$G48=30,(AC20+AC44),+IF('An Distinta Base'!$G48=60,(SUM(AB66:AC66)+SUM(AB91:AC91)),(SUM(AA66:AC66)+SUM(AA91:AC91)))))</f>
        <v>0</v>
      </c>
      <c r="AD116" s="65">
        <f>+IF('An Distinta Base'!$G48=0,0,+IF('An Distinta Base'!$G48=30,(AD20+AD44),+IF('An Distinta Base'!$G48=60,(SUM(AC66:AD66)+SUM(AC91:AD91)),(SUM(AB66:AD66)+SUM(AB91:AD91)))))</f>
        <v>0</v>
      </c>
      <c r="AE116" s="65">
        <f>+IF('An Distinta Base'!$G48=0,0,+IF('An Distinta Base'!$G48=30,(AE20+AE44),+IF('An Distinta Base'!$G48=60,(SUM(AD66:AE66)+SUM(AD91:AE91)),(SUM(AC66:AE66)+SUM(AC91:AE91)))))</f>
        <v>0</v>
      </c>
      <c r="AF116" s="65">
        <f>+IF('An Distinta Base'!$G48=0,0,+IF('An Distinta Base'!$G48=30,(AF20+AF44),+IF('An Distinta Base'!$G48=60,(SUM(AE66:AF66)+SUM(AE91:AF91)),(SUM(AD66:AF66)+SUM(AD91:AF91)))))</f>
        <v>0</v>
      </c>
      <c r="AG116" s="65">
        <f>+IF('An Distinta Base'!$G48=0,0,+IF('An Distinta Base'!$G48=30,(AG20+AG44),+IF('An Distinta Base'!$G48=60,(SUM(AF66:AG66)+SUM(AF91:AG91)),(SUM(AE66:AG66)+SUM(AE91:AG91)))))</f>
        <v>0</v>
      </c>
      <c r="AH116" s="65">
        <f>+IF('An Distinta Base'!$G48=0,0,+IF('An Distinta Base'!$G48=30,(AH20+AH44),+IF('An Distinta Base'!$G48=60,(SUM(AG66:AH66)+SUM(AG91:AH91)),(SUM(AF66:AH66)+SUM(AF91:AH91)))))</f>
        <v>0</v>
      </c>
      <c r="AI116" s="65">
        <f>+IF('An Distinta Base'!$G48=0,0,+IF('An Distinta Base'!$G48=30,(AI20+AI44),+IF('An Distinta Base'!$G48=60,(SUM(AH66:AI66)+SUM(AH91:AI91)),(SUM(AG66:AI66)+SUM(AG91:AI91)))))</f>
        <v>0</v>
      </c>
      <c r="AJ116" s="65">
        <f>+IF('An Distinta Base'!$G48=0,0,+IF('An Distinta Base'!$G48=30,(AJ20+AJ44),+IF('An Distinta Base'!$G48=60,(SUM(AI66:AJ66)+SUM(AI91:AJ91)),(SUM(AH66:AJ66)+SUM(AH91:AJ91)))))</f>
        <v>0</v>
      </c>
      <c r="AK116" s="65">
        <f>+IF('An Distinta Base'!$G48=0,0,+IF('An Distinta Base'!$G48=30,(AK20+AK44),+IF('An Distinta Base'!$G48=60,(SUM(AJ66:AK66)+SUM(AJ91:AK91)),(SUM(AI66:AK66)+SUM(AI91:AK91)))))</f>
        <v>0</v>
      </c>
      <c r="AL116" s="65">
        <f>+IF('An Distinta Base'!$G48=0,0,+IF('An Distinta Base'!$G48=30,(AL20+AL44),+IF('An Distinta Base'!$G48=60,(SUM(AK66:AL66)+SUM(AK91:AL91)),(SUM(AJ66:AL66)+SUM(AJ91:AL91)))))</f>
        <v>0</v>
      </c>
    </row>
    <row r="117" spans="2:38" x14ac:dyDescent="0.25">
      <c r="B117" s="47" t="str">
        <f t="shared" si="14"/>
        <v>Prodotto 19</v>
      </c>
      <c r="C117" s="65">
        <f>+IF('An Distinta Base'!$G49=0,0,(C67+C92))</f>
        <v>0</v>
      </c>
      <c r="D117" s="65">
        <f>+IF('An Distinta Base'!$G49=0,0,+IF('An Distinta Base'!$G49=30,(D21+D45),(SUM(C67:D67)+SUM(C92:D92))))</f>
        <v>0</v>
      </c>
      <c r="E117" s="65">
        <f>+IF('An Distinta Base'!$G49=0,0,+IF('An Distinta Base'!$G49=30,(E21+E45),+IF('An Distinta Base'!$G49=60,(SUM(D67:E67)+SUM(D92:E92)),(SUM(C67:E67)+SUM(C92:E92)))))</f>
        <v>0</v>
      </c>
      <c r="F117" s="65">
        <f>+IF('An Distinta Base'!$G49=0,0,+IF('An Distinta Base'!$G49=30,(F21+F45),+IF('An Distinta Base'!$G49=60,(SUM(E67:F67)+SUM(E92:F92)),(SUM(D67:F67)+SUM(D92:F92)))))</f>
        <v>0</v>
      </c>
      <c r="G117" s="65">
        <f>+IF('An Distinta Base'!$G49=0,0,+IF('An Distinta Base'!$G49=30,(G21+G45),+IF('An Distinta Base'!$G49=60,(SUM(F67:G67)+SUM(F92:G92)),(SUM(E67:G67)+SUM(E92:G92)))))</f>
        <v>0</v>
      </c>
      <c r="H117" s="65">
        <f>+IF('An Distinta Base'!$G49=0,0,+IF('An Distinta Base'!$G49=30,(H21+H45),+IF('An Distinta Base'!$G49=60,(SUM(G67:H67)+SUM(G92:H92)),(SUM(F67:H67)+SUM(F92:H92)))))</f>
        <v>0</v>
      </c>
      <c r="I117" s="65">
        <f>+IF('An Distinta Base'!$G49=0,0,+IF('An Distinta Base'!$G49=30,(I21+I45),+IF('An Distinta Base'!$G49=60,(SUM(H67:I67)+SUM(H92:I92)),(SUM(G67:I67)+SUM(G92:I92)))))</f>
        <v>0</v>
      </c>
      <c r="J117" s="65">
        <f>+IF('An Distinta Base'!$G49=0,0,+IF('An Distinta Base'!$G49=30,(J21+J45),+IF('An Distinta Base'!$G49=60,(SUM(I67:J67)+SUM(I92:J92)),(SUM(H67:J67)+SUM(H92:J92)))))</f>
        <v>0</v>
      </c>
      <c r="K117" s="65">
        <f>+IF('An Distinta Base'!$G49=0,0,+IF('An Distinta Base'!$G49=30,(K21+K45),+IF('An Distinta Base'!$G49=60,(SUM(J67:K67)+SUM(J92:K92)),(SUM(I67:K67)+SUM(I92:K92)))))</f>
        <v>0</v>
      </c>
      <c r="L117" s="65">
        <f>+IF('An Distinta Base'!$G49=0,0,+IF('An Distinta Base'!$G49=30,(L21+L45),+IF('An Distinta Base'!$G49=60,(SUM(K67:L67)+SUM(K92:L92)),(SUM(J67:L67)+SUM(J92:L92)))))</f>
        <v>0</v>
      </c>
      <c r="M117" s="65">
        <f>+IF('An Distinta Base'!$G49=0,0,+IF('An Distinta Base'!$G49=30,(M21+M45),+IF('An Distinta Base'!$G49=60,(SUM(L67:M67)+SUM(L92:M92)),(SUM(K67:M67)+SUM(K92:M92)))))</f>
        <v>0</v>
      </c>
      <c r="N117" s="65">
        <f>+IF('An Distinta Base'!$G49=0,0,+IF('An Distinta Base'!$G49=30,(N21+N45),+IF('An Distinta Base'!$G49=60,(SUM(M67:N67)+SUM(M92:N92)),(SUM(L67:N67)+SUM(L92:N92)))))</f>
        <v>0</v>
      </c>
      <c r="O117" s="65">
        <f>+IF('An Distinta Base'!$G49=0,0,+IF('An Distinta Base'!$G49=30,(O21+O45),+IF('An Distinta Base'!$G49=60,(SUM(N67:O67)+SUM(N92:O92)),(SUM(M67:O67)+SUM(M92:O92)))))</f>
        <v>0</v>
      </c>
      <c r="P117" s="65">
        <f>+IF('An Distinta Base'!$G49=0,0,+IF('An Distinta Base'!$G49=30,(P21+P45),+IF('An Distinta Base'!$G49=60,(SUM(O67:P67)+SUM(O92:P92)),(SUM(N67:P67)+SUM(N92:P92)))))</f>
        <v>0</v>
      </c>
      <c r="Q117" s="65">
        <f>+IF('An Distinta Base'!$G49=0,0,+IF('An Distinta Base'!$G49=30,(Q21+Q45),+IF('An Distinta Base'!$G49=60,(SUM(P67:Q67)+SUM(P92:Q92)),(SUM(O67:Q67)+SUM(O92:Q92)))))</f>
        <v>0</v>
      </c>
      <c r="R117" s="65">
        <f>+IF('An Distinta Base'!$G49=0,0,+IF('An Distinta Base'!$G49=30,(R21+R45),+IF('An Distinta Base'!$G49=60,(SUM(Q67:R67)+SUM(Q92:R92)),(SUM(P67:R67)+SUM(P92:R92)))))</f>
        <v>0</v>
      </c>
      <c r="S117" s="65">
        <f>+IF('An Distinta Base'!$G49=0,0,+IF('An Distinta Base'!$G49=30,(S21+S45),+IF('An Distinta Base'!$G49=60,(SUM(R67:S67)+SUM(R92:S92)),(SUM(Q67:S67)+SUM(Q92:S92)))))</f>
        <v>0</v>
      </c>
      <c r="T117" s="65">
        <f>+IF('An Distinta Base'!$G49=0,0,+IF('An Distinta Base'!$G49=30,(T21+T45),+IF('An Distinta Base'!$G49=60,(SUM(S67:T67)+SUM(S92:T92)),(SUM(R67:T67)+SUM(R92:T92)))))</f>
        <v>0</v>
      </c>
      <c r="U117" s="65">
        <f>+IF('An Distinta Base'!$G49=0,0,+IF('An Distinta Base'!$G49=30,(U21+U45),+IF('An Distinta Base'!$G49=60,(SUM(T67:U67)+SUM(T92:U92)),(SUM(S67:U67)+SUM(S92:U92)))))</f>
        <v>0</v>
      </c>
      <c r="V117" s="65">
        <f>+IF('An Distinta Base'!$G49=0,0,+IF('An Distinta Base'!$G49=30,(V21+V45),+IF('An Distinta Base'!$G49=60,(SUM(U67:V67)+SUM(U92:V92)),(SUM(T67:V67)+SUM(T92:V92)))))</f>
        <v>0</v>
      </c>
      <c r="W117" s="65">
        <f>+IF('An Distinta Base'!$G49=0,0,+IF('An Distinta Base'!$G49=30,(W21+W45),+IF('An Distinta Base'!$G49=60,(SUM(V67:W67)+SUM(V92:W92)),(SUM(U67:W67)+SUM(U92:W92)))))</f>
        <v>0</v>
      </c>
      <c r="X117" s="65">
        <f>+IF('An Distinta Base'!$G49=0,0,+IF('An Distinta Base'!$G49=30,(X21+X45),+IF('An Distinta Base'!$G49=60,(SUM(W67:X67)+SUM(W92:X92)),(SUM(V67:X67)+SUM(V92:X92)))))</f>
        <v>0</v>
      </c>
      <c r="Y117" s="65">
        <f>+IF('An Distinta Base'!$G49=0,0,+IF('An Distinta Base'!$G49=30,(Y21+Y45),+IF('An Distinta Base'!$G49=60,(SUM(X67:Y67)+SUM(X92:Y92)),(SUM(W67:Y67)+SUM(W92:Y92)))))</f>
        <v>0</v>
      </c>
      <c r="Z117" s="65">
        <f>+IF('An Distinta Base'!$G49=0,0,+IF('An Distinta Base'!$G49=30,(Z21+Z45),+IF('An Distinta Base'!$G49=60,(SUM(Y67:Z67)+SUM(Y92:Z92)),(SUM(X67:Z67)+SUM(X92:Z92)))))</f>
        <v>0</v>
      </c>
      <c r="AA117" s="65">
        <f>+IF('An Distinta Base'!$G49=0,0,+IF('An Distinta Base'!$G49=30,(AA21+AA45),+IF('An Distinta Base'!$G49=60,(SUM(Z67:AA67)+SUM(Z92:AA92)),(SUM(Y67:AA67)+SUM(Y92:AA92)))))</f>
        <v>0</v>
      </c>
      <c r="AB117" s="65">
        <f>+IF('An Distinta Base'!$G49=0,0,+IF('An Distinta Base'!$G49=30,(AB21+AB45),+IF('An Distinta Base'!$G49=60,(SUM(AA67:AB67)+SUM(AA92:AB92)),(SUM(Z67:AB67)+SUM(Z92:AB92)))))</f>
        <v>0</v>
      </c>
      <c r="AC117" s="65">
        <f>+IF('An Distinta Base'!$G49=0,0,+IF('An Distinta Base'!$G49=30,(AC21+AC45),+IF('An Distinta Base'!$G49=60,(SUM(AB67:AC67)+SUM(AB92:AC92)),(SUM(AA67:AC67)+SUM(AA92:AC92)))))</f>
        <v>0</v>
      </c>
      <c r="AD117" s="65">
        <f>+IF('An Distinta Base'!$G49=0,0,+IF('An Distinta Base'!$G49=30,(AD21+AD45),+IF('An Distinta Base'!$G49=60,(SUM(AC67:AD67)+SUM(AC92:AD92)),(SUM(AB67:AD67)+SUM(AB92:AD92)))))</f>
        <v>0</v>
      </c>
      <c r="AE117" s="65">
        <f>+IF('An Distinta Base'!$G49=0,0,+IF('An Distinta Base'!$G49=30,(AE21+AE45),+IF('An Distinta Base'!$G49=60,(SUM(AD67:AE67)+SUM(AD92:AE92)),(SUM(AC67:AE67)+SUM(AC92:AE92)))))</f>
        <v>0</v>
      </c>
      <c r="AF117" s="65">
        <f>+IF('An Distinta Base'!$G49=0,0,+IF('An Distinta Base'!$G49=30,(AF21+AF45),+IF('An Distinta Base'!$G49=60,(SUM(AE67:AF67)+SUM(AE92:AF92)),(SUM(AD67:AF67)+SUM(AD92:AF92)))))</f>
        <v>0</v>
      </c>
      <c r="AG117" s="65">
        <f>+IF('An Distinta Base'!$G49=0,0,+IF('An Distinta Base'!$G49=30,(AG21+AG45),+IF('An Distinta Base'!$G49=60,(SUM(AF67:AG67)+SUM(AF92:AG92)),(SUM(AE67:AG67)+SUM(AE92:AG92)))))</f>
        <v>0</v>
      </c>
      <c r="AH117" s="65">
        <f>+IF('An Distinta Base'!$G49=0,0,+IF('An Distinta Base'!$G49=30,(AH21+AH45),+IF('An Distinta Base'!$G49=60,(SUM(AG67:AH67)+SUM(AG92:AH92)),(SUM(AF67:AH67)+SUM(AF92:AH92)))))</f>
        <v>0</v>
      </c>
      <c r="AI117" s="65">
        <f>+IF('An Distinta Base'!$G49=0,0,+IF('An Distinta Base'!$G49=30,(AI21+AI45),+IF('An Distinta Base'!$G49=60,(SUM(AH67:AI67)+SUM(AH92:AI92)),(SUM(AG67:AI67)+SUM(AG92:AI92)))))</f>
        <v>0</v>
      </c>
      <c r="AJ117" s="65">
        <f>+IF('An Distinta Base'!$G49=0,0,+IF('An Distinta Base'!$G49=30,(AJ21+AJ45),+IF('An Distinta Base'!$G49=60,(SUM(AI67:AJ67)+SUM(AI92:AJ92)),(SUM(AH67:AJ67)+SUM(AH92:AJ92)))))</f>
        <v>0</v>
      </c>
      <c r="AK117" s="65">
        <f>+IF('An Distinta Base'!$G49=0,0,+IF('An Distinta Base'!$G49=30,(AK21+AK45),+IF('An Distinta Base'!$G49=60,(SUM(AJ67:AK67)+SUM(AJ92:AK92)),(SUM(AI67:AK67)+SUM(AI92:AK92)))))</f>
        <v>0</v>
      </c>
      <c r="AL117" s="65">
        <f>+IF('An Distinta Base'!$G49=0,0,+IF('An Distinta Base'!$G49=30,(AL21+AL45),+IF('An Distinta Base'!$G49=60,(SUM(AK67:AL67)+SUM(AK92:AL92)),(SUM(AJ67:AL67)+SUM(AJ92:AL92)))))</f>
        <v>0</v>
      </c>
    </row>
    <row r="118" spans="2:38" x14ac:dyDescent="0.25">
      <c r="B118" s="47" t="str">
        <f t="shared" si="14"/>
        <v>Prodotto 20</v>
      </c>
      <c r="C118" s="65">
        <f>+IF('An Distinta Base'!$G50=0,0,(C68+C93))</f>
        <v>0</v>
      </c>
      <c r="D118" s="65">
        <f>+IF('An Distinta Base'!$G50=0,0,+IF('An Distinta Base'!$G50=30,(D22+D46),(SUM(C68:D68)+SUM(C93:D93))))</f>
        <v>0</v>
      </c>
      <c r="E118" s="65">
        <f>+IF('An Distinta Base'!$G50=0,0,+IF('An Distinta Base'!$G50=30,(E22+E46),+IF('An Distinta Base'!$G50=60,(SUM(D68:E68)+SUM(D93:E93)),(SUM(C68:E68)+SUM(C93:E93)))))</f>
        <v>0</v>
      </c>
      <c r="F118" s="65">
        <f>+IF('An Distinta Base'!$G50=0,0,+IF('An Distinta Base'!$G50=30,(F22+F46),+IF('An Distinta Base'!$G50=60,(SUM(E68:F68)+SUM(E93:F93)),(SUM(D68:F68)+SUM(D93:F93)))))</f>
        <v>0</v>
      </c>
      <c r="G118" s="65">
        <f>+IF('An Distinta Base'!$G50=0,0,+IF('An Distinta Base'!$G50=30,(G22+G46),+IF('An Distinta Base'!$G50=60,(SUM(F68:G68)+SUM(F93:G93)),(SUM(E68:G68)+SUM(E93:G93)))))</f>
        <v>0</v>
      </c>
      <c r="H118" s="65">
        <f>+IF('An Distinta Base'!$G50=0,0,+IF('An Distinta Base'!$G50=30,(H22+H46),+IF('An Distinta Base'!$G50=60,(SUM(G68:H68)+SUM(G93:H93)),(SUM(F68:H68)+SUM(F93:H93)))))</f>
        <v>0</v>
      </c>
      <c r="I118" s="65">
        <f>+IF('An Distinta Base'!$G50=0,0,+IF('An Distinta Base'!$G50=30,(I22+I46),+IF('An Distinta Base'!$G50=60,(SUM(H68:I68)+SUM(H93:I93)),(SUM(G68:I68)+SUM(G93:I93)))))</f>
        <v>0</v>
      </c>
      <c r="J118" s="65">
        <f>+IF('An Distinta Base'!$G50=0,0,+IF('An Distinta Base'!$G50=30,(J22+J46),+IF('An Distinta Base'!$G50=60,(SUM(I68:J68)+SUM(I93:J93)),(SUM(H68:J68)+SUM(H93:J93)))))</f>
        <v>0</v>
      </c>
      <c r="K118" s="65">
        <f>+IF('An Distinta Base'!$G50=0,0,+IF('An Distinta Base'!$G50=30,(K22+K46),+IF('An Distinta Base'!$G50=60,(SUM(J68:K68)+SUM(J93:K93)),(SUM(I68:K68)+SUM(I93:K93)))))</f>
        <v>0</v>
      </c>
      <c r="L118" s="65">
        <f>+IF('An Distinta Base'!$G50=0,0,+IF('An Distinta Base'!$G50=30,(L22+L46),+IF('An Distinta Base'!$G50=60,(SUM(K68:L68)+SUM(K93:L93)),(SUM(J68:L68)+SUM(J93:L93)))))</f>
        <v>0</v>
      </c>
      <c r="M118" s="65">
        <f>+IF('An Distinta Base'!$G50=0,0,+IF('An Distinta Base'!$G50=30,(M22+M46),+IF('An Distinta Base'!$G50=60,(SUM(L68:M68)+SUM(L93:M93)),(SUM(K68:M68)+SUM(K93:M93)))))</f>
        <v>0</v>
      </c>
      <c r="N118" s="65">
        <f>+IF('An Distinta Base'!$G50=0,0,+IF('An Distinta Base'!$G50=30,(N22+N46),+IF('An Distinta Base'!$G50=60,(SUM(M68:N68)+SUM(M93:N93)),(SUM(L68:N68)+SUM(L93:N93)))))</f>
        <v>0</v>
      </c>
      <c r="O118" s="65">
        <f>+IF('An Distinta Base'!$G50=0,0,+IF('An Distinta Base'!$G50=30,(O22+O46),+IF('An Distinta Base'!$G50=60,(SUM(N68:O68)+SUM(N93:O93)),(SUM(M68:O68)+SUM(M93:O93)))))</f>
        <v>0</v>
      </c>
      <c r="P118" s="65">
        <f>+IF('An Distinta Base'!$G50=0,0,+IF('An Distinta Base'!$G50=30,(P22+P46),+IF('An Distinta Base'!$G50=60,(SUM(O68:P68)+SUM(O93:P93)),(SUM(N68:P68)+SUM(N93:P93)))))</f>
        <v>0</v>
      </c>
      <c r="Q118" s="65">
        <f>+IF('An Distinta Base'!$G50=0,0,+IF('An Distinta Base'!$G50=30,(Q22+Q46),+IF('An Distinta Base'!$G50=60,(SUM(P68:Q68)+SUM(P93:Q93)),(SUM(O68:Q68)+SUM(O93:Q93)))))</f>
        <v>0</v>
      </c>
      <c r="R118" s="65">
        <f>+IF('An Distinta Base'!$G50=0,0,+IF('An Distinta Base'!$G50=30,(R22+R46),+IF('An Distinta Base'!$G50=60,(SUM(Q68:R68)+SUM(Q93:R93)),(SUM(P68:R68)+SUM(P93:R93)))))</f>
        <v>0</v>
      </c>
      <c r="S118" s="65">
        <f>+IF('An Distinta Base'!$G50=0,0,+IF('An Distinta Base'!$G50=30,(S22+S46),+IF('An Distinta Base'!$G50=60,(SUM(R68:S68)+SUM(R93:S93)),(SUM(Q68:S68)+SUM(Q93:S93)))))</f>
        <v>0</v>
      </c>
      <c r="T118" s="65">
        <f>+IF('An Distinta Base'!$G50=0,0,+IF('An Distinta Base'!$G50=30,(T22+T46),+IF('An Distinta Base'!$G50=60,(SUM(S68:T68)+SUM(S93:T93)),(SUM(R68:T68)+SUM(R93:T93)))))</f>
        <v>0</v>
      </c>
      <c r="U118" s="65">
        <f>+IF('An Distinta Base'!$G50=0,0,+IF('An Distinta Base'!$G50=30,(U22+U46),+IF('An Distinta Base'!$G50=60,(SUM(T68:U68)+SUM(T93:U93)),(SUM(S68:U68)+SUM(S93:U93)))))</f>
        <v>0</v>
      </c>
      <c r="V118" s="65">
        <f>+IF('An Distinta Base'!$G50=0,0,+IF('An Distinta Base'!$G50=30,(V22+V46),+IF('An Distinta Base'!$G50=60,(SUM(U68:V68)+SUM(U93:V93)),(SUM(T68:V68)+SUM(T93:V93)))))</f>
        <v>0</v>
      </c>
      <c r="W118" s="65">
        <f>+IF('An Distinta Base'!$G50=0,0,+IF('An Distinta Base'!$G50=30,(W22+W46),+IF('An Distinta Base'!$G50=60,(SUM(V68:W68)+SUM(V93:W93)),(SUM(U68:W68)+SUM(U93:W93)))))</f>
        <v>0</v>
      </c>
      <c r="X118" s="65">
        <f>+IF('An Distinta Base'!$G50=0,0,+IF('An Distinta Base'!$G50=30,(X22+X46),+IF('An Distinta Base'!$G50=60,(SUM(W68:X68)+SUM(W93:X93)),(SUM(V68:X68)+SUM(V93:X93)))))</f>
        <v>0</v>
      </c>
      <c r="Y118" s="65">
        <f>+IF('An Distinta Base'!$G50=0,0,+IF('An Distinta Base'!$G50=30,(Y22+Y46),+IF('An Distinta Base'!$G50=60,(SUM(X68:Y68)+SUM(X93:Y93)),(SUM(W68:Y68)+SUM(W93:Y93)))))</f>
        <v>0</v>
      </c>
      <c r="Z118" s="65">
        <f>+IF('An Distinta Base'!$G50=0,0,+IF('An Distinta Base'!$G50=30,(Z22+Z46),+IF('An Distinta Base'!$G50=60,(SUM(Y68:Z68)+SUM(Y93:Z93)),(SUM(X68:Z68)+SUM(X93:Z93)))))</f>
        <v>0</v>
      </c>
      <c r="AA118" s="65">
        <f>+IF('An Distinta Base'!$G50=0,0,+IF('An Distinta Base'!$G50=30,(AA22+AA46),+IF('An Distinta Base'!$G50=60,(SUM(Z68:AA68)+SUM(Z93:AA93)),(SUM(Y68:AA68)+SUM(Y93:AA93)))))</f>
        <v>0</v>
      </c>
      <c r="AB118" s="65">
        <f>+IF('An Distinta Base'!$G50=0,0,+IF('An Distinta Base'!$G50=30,(AB22+AB46),+IF('An Distinta Base'!$G50=60,(SUM(AA68:AB68)+SUM(AA93:AB93)),(SUM(Z68:AB68)+SUM(Z93:AB93)))))</f>
        <v>0</v>
      </c>
      <c r="AC118" s="65">
        <f>+IF('An Distinta Base'!$G50=0,0,+IF('An Distinta Base'!$G50=30,(AC22+AC46),+IF('An Distinta Base'!$G50=60,(SUM(AB68:AC68)+SUM(AB93:AC93)),(SUM(AA68:AC68)+SUM(AA93:AC93)))))</f>
        <v>0</v>
      </c>
      <c r="AD118" s="65">
        <f>+IF('An Distinta Base'!$G50=0,0,+IF('An Distinta Base'!$G50=30,(AD22+AD46),+IF('An Distinta Base'!$G50=60,(SUM(AC68:AD68)+SUM(AC93:AD93)),(SUM(AB68:AD68)+SUM(AB93:AD93)))))</f>
        <v>0</v>
      </c>
      <c r="AE118" s="65">
        <f>+IF('An Distinta Base'!$G50=0,0,+IF('An Distinta Base'!$G50=30,(AE22+AE46),+IF('An Distinta Base'!$G50=60,(SUM(AD68:AE68)+SUM(AD93:AE93)),(SUM(AC68:AE68)+SUM(AC93:AE93)))))</f>
        <v>0</v>
      </c>
      <c r="AF118" s="65">
        <f>+IF('An Distinta Base'!$G50=0,0,+IF('An Distinta Base'!$G50=30,(AF22+AF46),+IF('An Distinta Base'!$G50=60,(SUM(AE68:AF68)+SUM(AE93:AF93)),(SUM(AD68:AF68)+SUM(AD93:AF93)))))</f>
        <v>0</v>
      </c>
      <c r="AG118" s="65">
        <f>+IF('An Distinta Base'!$G50=0,0,+IF('An Distinta Base'!$G50=30,(AG22+AG46),+IF('An Distinta Base'!$G50=60,(SUM(AF68:AG68)+SUM(AF93:AG93)),(SUM(AE68:AG68)+SUM(AE93:AG93)))))</f>
        <v>0</v>
      </c>
      <c r="AH118" s="65">
        <f>+IF('An Distinta Base'!$G50=0,0,+IF('An Distinta Base'!$G50=30,(AH22+AH46),+IF('An Distinta Base'!$G50=60,(SUM(AG68:AH68)+SUM(AG93:AH93)),(SUM(AF68:AH68)+SUM(AF93:AH93)))))</f>
        <v>0</v>
      </c>
      <c r="AI118" s="65">
        <f>+IF('An Distinta Base'!$G50=0,0,+IF('An Distinta Base'!$G50=30,(AI22+AI46),+IF('An Distinta Base'!$G50=60,(SUM(AH68:AI68)+SUM(AH93:AI93)),(SUM(AG68:AI68)+SUM(AG93:AI93)))))</f>
        <v>0</v>
      </c>
      <c r="AJ118" s="65">
        <f>+IF('An Distinta Base'!$G50=0,0,+IF('An Distinta Base'!$G50=30,(AJ22+AJ46),+IF('An Distinta Base'!$G50=60,(SUM(AI68:AJ68)+SUM(AI93:AJ93)),(SUM(AH68:AJ68)+SUM(AH93:AJ93)))))</f>
        <v>0</v>
      </c>
      <c r="AK118" s="65">
        <f>+IF('An Distinta Base'!$G50=0,0,+IF('An Distinta Base'!$G50=30,(AK22+AK46),+IF('An Distinta Base'!$G50=60,(SUM(AJ68:AK68)+SUM(AJ93:AK93)),(SUM(AI68:AK68)+SUM(AI93:AK93)))))</f>
        <v>0</v>
      </c>
      <c r="AL118" s="65">
        <f>+IF('An Distinta Base'!$G50=0,0,+IF('An Distinta Base'!$G50=30,(AL22+AL46),+IF('An Distinta Base'!$G50=60,(SUM(AK68:AL68)+SUM(AK93:AL93)),(SUM(AJ68:AL68)+SUM(AJ93:AL93)))))</f>
        <v>0</v>
      </c>
    </row>
    <row r="119" spans="2:38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316</v>
      </c>
      <c r="C120" s="63">
        <f>SUM(C99:C118)</f>
        <v>329422.5</v>
      </c>
      <c r="D120" s="63">
        <f t="shared" ref="D120:AL120" si="15">SUM(D99:D118)</f>
        <v>662650.44999999995</v>
      </c>
      <c r="E120" s="63">
        <f t="shared" si="15"/>
        <v>666455.9</v>
      </c>
      <c r="F120" s="63">
        <f t="shared" si="15"/>
        <v>681357.05</v>
      </c>
      <c r="G120" s="63">
        <f t="shared" si="15"/>
        <v>696258.2</v>
      </c>
      <c r="H120" s="63">
        <f t="shared" si="15"/>
        <v>701497.5</v>
      </c>
      <c r="I120" s="63">
        <f t="shared" si="15"/>
        <v>709533.35200000007</v>
      </c>
      <c r="J120" s="63">
        <f t="shared" si="15"/>
        <v>717829.35400000005</v>
      </c>
      <c r="K120" s="63">
        <f t="shared" si="15"/>
        <v>723964.29600000009</v>
      </c>
      <c r="L120" s="63">
        <f t="shared" si="15"/>
        <v>724599.78800000006</v>
      </c>
      <c r="M120" s="63">
        <f t="shared" si="15"/>
        <v>726280.92630500009</v>
      </c>
      <c r="N120" s="63">
        <f t="shared" si="15"/>
        <v>727962.06461000012</v>
      </c>
      <c r="O120" s="63">
        <f t="shared" si="15"/>
        <v>727962.06461000012</v>
      </c>
      <c r="P120" s="63">
        <f t="shared" si="15"/>
        <v>727962.06461000012</v>
      </c>
      <c r="Q120" s="63">
        <f t="shared" si="15"/>
        <v>727962.06461000012</v>
      </c>
      <c r="R120" s="63">
        <f t="shared" si="15"/>
        <v>727962.06461000012</v>
      </c>
      <c r="S120" s="63">
        <f t="shared" si="15"/>
        <v>727962.06461000012</v>
      </c>
      <c r="T120" s="63">
        <f t="shared" si="15"/>
        <v>727962.06461000012</v>
      </c>
      <c r="U120" s="63">
        <f t="shared" si="15"/>
        <v>727962.06461000012</v>
      </c>
      <c r="V120" s="63">
        <f t="shared" si="15"/>
        <v>727962.06461000012</v>
      </c>
      <c r="W120" s="63">
        <f t="shared" si="15"/>
        <v>727962.06461000012</v>
      </c>
      <c r="X120" s="63">
        <f t="shared" si="15"/>
        <v>727962.06461000012</v>
      </c>
      <c r="Y120" s="63">
        <f t="shared" si="15"/>
        <v>727962.06461000012</v>
      </c>
      <c r="Z120" s="63">
        <f t="shared" si="15"/>
        <v>727962.06461000012</v>
      </c>
      <c r="AA120" s="63">
        <f t="shared" si="15"/>
        <v>727962.06461000012</v>
      </c>
      <c r="AB120" s="63">
        <f t="shared" si="15"/>
        <v>727962.06461000012</v>
      </c>
      <c r="AC120" s="63">
        <f t="shared" si="15"/>
        <v>727962.06461000012</v>
      </c>
      <c r="AD120" s="63">
        <f t="shared" si="15"/>
        <v>727962.06461000012</v>
      </c>
      <c r="AE120" s="63">
        <f t="shared" si="15"/>
        <v>727962.06461000012</v>
      </c>
      <c r="AF120" s="63">
        <f t="shared" si="15"/>
        <v>727962.06461000012</v>
      </c>
      <c r="AG120" s="63">
        <f t="shared" si="15"/>
        <v>727962.06461000012</v>
      </c>
      <c r="AH120" s="63">
        <f t="shared" si="15"/>
        <v>727962.06461000012</v>
      </c>
      <c r="AI120" s="63">
        <f t="shared" si="15"/>
        <v>727962.06461000012</v>
      </c>
      <c r="AJ120" s="63">
        <f t="shared" si="15"/>
        <v>727962.06461000012</v>
      </c>
      <c r="AK120" s="63">
        <f t="shared" si="15"/>
        <v>727962.06461000012</v>
      </c>
      <c r="AL120" s="63">
        <f t="shared" si="15"/>
        <v>727962.06461000012</v>
      </c>
    </row>
    <row r="123" spans="2:38" x14ac:dyDescent="0.25">
      <c r="B123" s="47" t="s">
        <v>360</v>
      </c>
      <c r="C123" s="47" t="str">
        <f>+C98</f>
        <v>A1 M1</v>
      </c>
      <c r="D123" s="47" t="str">
        <f t="shared" ref="D123:AL123" si="16">+D98</f>
        <v>A1 M2</v>
      </c>
      <c r="E123" s="47" t="str">
        <f t="shared" si="16"/>
        <v>A1 M3</v>
      </c>
      <c r="F123" s="47" t="str">
        <f t="shared" si="16"/>
        <v>A1 M4</v>
      </c>
      <c r="G123" s="47" t="str">
        <f t="shared" si="16"/>
        <v>A1 M5</v>
      </c>
      <c r="H123" s="47" t="str">
        <f t="shared" si="16"/>
        <v>A1 M6</v>
      </c>
      <c r="I123" s="47" t="str">
        <f t="shared" si="16"/>
        <v>A1 M7</v>
      </c>
      <c r="J123" s="47" t="str">
        <f t="shared" si="16"/>
        <v>A1 M8</v>
      </c>
      <c r="K123" s="47" t="str">
        <f t="shared" si="16"/>
        <v>A1 M9</v>
      </c>
      <c r="L123" s="47" t="str">
        <f t="shared" si="16"/>
        <v>A1 M10</v>
      </c>
      <c r="M123" s="47" t="str">
        <f t="shared" si="16"/>
        <v>A1 M11</v>
      </c>
      <c r="N123" s="47" t="str">
        <f t="shared" si="16"/>
        <v>A1 M12</v>
      </c>
      <c r="O123" s="47" t="str">
        <f t="shared" si="16"/>
        <v>A2 M1</v>
      </c>
      <c r="P123" s="47" t="str">
        <f t="shared" si="16"/>
        <v>A2 M2</v>
      </c>
      <c r="Q123" s="47" t="str">
        <f t="shared" si="16"/>
        <v>A2 M3</v>
      </c>
      <c r="R123" s="47" t="str">
        <f t="shared" si="16"/>
        <v>A2 M4</v>
      </c>
      <c r="S123" s="47" t="str">
        <f t="shared" si="16"/>
        <v>A2 M5</v>
      </c>
      <c r="T123" s="47" t="str">
        <f t="shared" si="16"/>
        <v>A2 M6</v>
      </c>
      <c r="U123" s="47" t="str">
        <f t="shared" si="16"/>
        <v>A2 M7</v>
      </c>
      <c r="V123" s="47" t="str">
        <f t="shared" si="16"/>
        <v>A2 M8</v>
      </c>
      <c r="W123" s="47" t="str">
        <f t="shared" si="16"/>
        <v>A2 M9</v>
      </c>
      <c r="X123" s="47" t="str">
        <f t="shared" si="16"/>
        <v>A2 M10</v>
      </c>
      <c r="Y123" s="47" t="str">
        <f t="shared" si="16"/>
        <v>A2 M11</v>
      </c>
      <c r="Z123" s="47" t="str">
        <f t="shared" si="16"/>
        <v>A2 M12</v>
      </c>
      <c r="AA123" s="47" t="str">
        <f t="shared" si="16"/>
        <v>A3 M1</v>
      </c>
      <c r="AB123" s="47" t="str">
        <f t="shared" si="16"/>
        <v>A3 M2</v>
      </c>
      <c r="AC123" s="47" t="str">
        <f t="shared" si="16"/>
        <v>A3 M3</v>
      </c>
      <c r="AD123" s="47" t="str">
        <f t="shared" si="16"/>
        <v>A3 M4</v>
      </c>
      <c r="AE123" s="47" t="str">
        <f t="shared" si="16"/>
        <v>A3 M5</v>
      </c>
      <c r="AF123" s="47" t="str">
        <f t="shared" si="16"/>
        <v>A3 M6</v>
      </c>
      <c r="AG123" s="47" t="str">
        <f t="shared" si="16"/>
        <v>A3 M7</v>
      </c>
      <c r="AH123" s="47" t="str">
        <f t="shared" si="16"/>
        <v>A3 M8</v>
      </c>
      <c r="AI123" s="47" t="str">
        <f t="shared" si="16"/>
        <v>A3 M9</v>
      </c>
      <c r="AJ123" s="47" t="str">
        <f t="shared" si="16"/>
        <v>A3 M10</v>
      </c>
      <c r="AK123" s="47" t="str">
        <f t="shared" si="16"/>
        <v>A3 M11</v>
      </c>
      <c r="AL123" s="47" t="str">
        <f t="shared" si="16"/>
        <v>A3 M12</v>
      </c>
    </row>
    <row r="124" spans="2:38" x14ac:dyDescent="0.25">
      <c r="B124" s="47" t="str">
        <f>+B99</f>
        <v>Prodotto 1</v>
      </c>
      <c r="C124" s="65">
        <f>+C49+C74-C99</f>
        <v>0</v>
      </c>
      <c r="D124" s="65">
        <f>+D49+D74+C99-D99</f>
        <v>0</v>
      </c>
      <c r="E124" s="65">
        <f>+E49+E74+D99-E99</f>
        <v>87120</v>
      </c>
      <c r="F124" s="65">
        <f t="shared" ref="F124:U139" si="17">+F49+F74+E99-F99</f>
        <v>89733.599999999977</v>
      </c>
      <c r="G124" s="65">
        <f t="shared" si="17"/>
        <v>89733.600000000035</v>
      </c>
      <c r="H124" s="65">
        <f t="shared" si="17"/>
        <v>93218.399999999965</v>
      </c>
      <c r="I124" s="65">
        <f>+I49+I74+H99-I99</f>
        <v>93218.399999999965</v>
      </c>
      <c r="J124" s="65">
        <f t="shared" ref="J124:AL132" si="18">+J49+J74+I99-J99</f>
        <v>93218.399999999965</v>
      </c>
      <c r="K124" s="65">
        <f t="shared" si="18"/>
        <v>96014.95199999999</v>
      </c>
      <c r="L124" s="65">
        <f t="shared" si="18"/>
        <v>96014.95199999999</v>
      </c>
      <c r="M124" s="65">
        <f t="shared" si="18"/>
        <v>96014.95199999999</v>
      </c>
      <c r="N124" s="65">
        <f t="shared" si="18"/>
        <v>96014.95199999999</v>
      </c>
      <c r="O124" s="65">
        <f t="shared" si="18"/>
        <v>96014.95199999999</v>
      </c>
      <c r="P124" s="65">
        <f t="shared" si="18"/>
        <v>96014.95199999999</v>
      </c>
      <c r="Q124" s="65">
        <f t="shared" si="18"/>
        <v>96014.95199999999</v>
      </c>
      <c r="R124" s="65">
        <f t="shared" si="18"/>
        <v>96014.95199999999</v>
      </c>
      <c r="S124" s="65">
        <f t="shared" si="18"/>
        <v>96014.95199999999</v>
      </c>
      <c r="T124" s="65">
        <f t="shared" si="18"/>
        <v>96014.95199999999</v>
      </c>
      <c r="U124" s="65">
        <f t="shared" si="18"/>
        <v>96014.95199999999</v>
      </c>
      <c r="V124" s="65">
        <f t="shared" si="18"/>
        <v>96014.95199999999</v>
      </c>
      <c r="W124" s="65">
        <f t="shared" si="18"/>
        <v>96014.95199999999</v>
      </c>
      <c r="X124" s="65">
        <f t="shared" si="18"/>
        <v>96014.95199999999</v>
      </c>
      <c r="Y124" s="65">
        <f t="shared" si="18"/>
        <v>96014.95199999999</v>
      </c>
      <c r="Z124" s="65">
        <f t="shared" si="18"/>
        <v>96014.95199999999</v>
      </c>
      <c r="AA124" s="65">
        <f t="shared" si="18"/>
        <v>96014.95199999999</v>
      </c>
      <c r="AB124" s="65">
        <f t="shared" si="18"/>
        <v>96014.95199999999</v>
      </c>
      <c r="AC124" s="65">
        <f t="shared" si="18"/>
        <v>96014.95199999999</v>
      </c>
      <c r="AD124" s="65">
        <f t="shared" si="18"/>
        <v>96014.95199999999</v>
      </c>
      <c r="AE124" s="65">
        <f t="shared" si="18"/>
        <v>96014.95199999999</v>
      </c>
      <c r="AF124" s="65">
        <f t="shared" si="18"/>
        <v>96014.95199999999</v>
      </c>
      <c r="AG124" s="65">
        <f t="shared" si="18"/>
        <v>96014.95199999999</v>
      </c>
      <c r="AH124" s="65">
        <f t="shared" si="18"/>
        <v>96014.95199999999</v>
      </c>
      <c r="AI124" s="65">
        <f t="shared" si="18"/>
        <v>96014.95199999999</v>
      </c>
      <c r="AJ124" s="65">
        <f t="shared" si="18"/>
        <v>96014.95199999999</v>
      </c>
      <c r="AK124" s="65">
        <f t="shared" si="18"/>
        <v>96014.95199999999</v>
      </c>
      <c r="AL124" s="65">
        <f t="shared" si="18"/>
        <v>96014.95199999999</v>
      </c>
    </row>
    <row r="125" spans="2:38" x14ac:dyDescent="0.25">
      <c r="B125" s="47" t="str">
        <f t="shared" ref="B125:B143" si="19">+B100</f>
        <v>Prodotto 2</v>
      </c>
      <c r="C125" s="65">
        <f t="shared" ref="C125:C143" si="20">+C50+C75-C100</f>
        <v>0</v>
      </c>
      <c r="D125" s="65">
        <f t="shared" ref="D125:S140" si="21">+D50+D75+C100-D100</f>
        <v>0</v>
      </c>
      <c r="E125" s="65">
        <f t="shared" si="21"/>
        <v>15125</v>
      </c>
      <c r="F125" s="65">
        <f t="shared" si="17"/>
        <v>15427.5</v>
      </c>
      <c r="G125" s="65">
        <f t="shared" si="17"/>
        <v>15427.5</v>
      </c>
      <c r="H125" s="65">
        <f t="shared" si="17"/>
        <v>15427.5</v>
      </c>
      <c r="I125" s="65">
        <f t="shared" si="17"/>
        <v>15427.5</v>
      </c>
      <c r="J125" s="65">
        <f t="shared" si="18"/>
        <v>15730</v>
      </c>
      <c r="K125" s="65">
        <f t="shared" si="18"/>
        <v>15730</v>
      </c>
      <c r="L125" s="65">
        <f t="shared" si="18"/>
        <v>15729.999999999996</v>
      </c>
      <c r="M125" s="65">
        <f t="shared" si="18"/>
        <v>16044.600000000002</v>
      </c>
      <c r="N125" s="65">
        <f t="shared" si="18"/>
        <v>16044.600000000002</v>
      </c>
      <c r="O125" s="65">
        <f t="shared" si="18"/>
        <v>16044.600000000002</v>
      </c>
      <c r="P125" s="65">
        <f t="shared" si="18"/>
        <v>16044.600000000002</v>
      </c>
      <c r="Q125" s="65">
        <f t="shared" si="18"/>
        <v>16044.600000000002</v>
      </c>
      <c r="R125" s="65">
        <f t="shared" si="18"/>
        <v>16044.600000000002</v>
      </c>
      <c r="S125" s="65">
        <f t="shared" si="18"/>
        <v>16044.600000000002</v>
      </c>
      <c r="T125" s="65">
        <f t="shared" si="18"/>
        <v>16044.600000000002</v>
      </c>
      <c r="U125" s="65">
        <f t="shared" si="18"/>
        <v>16044.600000000002</v>
      </c>
      <c r="V125" s="65">
        <f t="shared" si="18"/>
        <v>16044.600000000002</v>
      </c>
      <c r="W125" s="65">
        <f t="shared" si="18"/>
        <v>16044.600000000002</v>
      </c>
      <c r="X125" s="65">
        <f t="shared" si="18"/>
        <v>16044.600000000002</v>
      </c>
      <c r="Y125" s="65">
        <f t="shared" si="18"/>
        <v>16044.600000000002</v>
      </c>
      <c r="Z125" s="65">
        <f t="shared" si="18"/>
        <v>16044.600000000002</v>
      </c>
      <c r="AA125" s="65">
        <f t="shared" si="18"/>
        <v>16044.600000000002</v>
      </c>
      <c r="AB125" s="65">
        <f t="shared" si="18"/>
        <v>16044.600000000002</v>
      </c>
      <c r="AC125" s="65">
        <f t="shared" si="18"/>
        <v>16044.600000000002</v>
      </c>
      <c r="AD125" s="65">
        <f t="shared" si="18"/>
        <v>16044.600000000002</v>
      </c>
      <c r="AE125" s="65">
        <f t="shared" si="18"/>
        <v>16044.600000000002</v>
      </c>
      <c r="AF125" s="65">
        <f t="shared" si="18"/>
        <v>16044.600000000002</v>
      </c>
      <c r="AG125" s="65">
        <f t="shared" si="18"/>
        <v>16044.600000000002</v>
      </c>
      <c r="AH125" s="65">
        <f t="shared" si="18"/>
        <v>16044.600000000002</v>
      </c>
      <c r="AI125" s="65">
        <f t="shared" si="18"/>
        <v>16044.600000000002</v>
      </c>
      <c r="AJ125" s="65">
        <f t="shared" si="18"/>
        <v>16044.600000000002</v>
      </c>
      <c r="AK125" s="65">
        <f t="shared" si="18"/>
        <v>16044.600000000002</v>
      </c>
      <c r="AL125" s="65">
        <f t="shared" si="18"/>
        <v>16044.600000000002</v>
      </c>
    </row>
    <row r="126" spans="2:38" x14ac:dyDescent="0.25">
      <c r="B126" s="47" t="str">
        <f t="shared" si="19"/>
        <v>Prodotto 3</v>
      </c>
      <c r="C126" s="65">
        <f t="shared" si="20"/>
        <v>0</v>
      </c>
      <c r="D126" s="65">
        <f t="shared" si="21"/>
        <v>0</v>
      </c>
      <c r="E126" s="65">
        <f t="shared" si="21"/>
        <v>29645</v>
      </c>
      <c r="F126" s="65">
        <f t="shared" si="17"/>
        <v>30534.349999999991</v>
      </c>
      <c r="G126" s="65">
        <f t="shared" si="17"/>
        <v>30534.349999999991</v>
      </c>
      <c r="H126" s="65">
        <f t="shared" si="17"/>
        <v>30534.349999999991</v>
      </c>
      <c r="I126" s="65">
        <f t="shared" si="17"/>
        <v>30534.349999999991</v>
      </c>
      <c r="J126" s="65">
        <f t="shared" si="18"/>
        <v>30534.349999999991</v>
      </c>
      <c r="K126" s="65">
        <f t="shared" si="18"/>
        <v>30534.35</v>
      </c>
      <c r="L126" s="65">
        <f t="shared" si="18"/>
        <v>30839.693500000001</v>
      </c>
      <c r="M126" s="65">
        <f t="shared" si="18"/>
        <v>30839.693500000001</v>
      </c>
      <c r="N126" s="65">
        <f t="shared" si="18"/>
        <v>30839.693499999994</v>
      </c>
      <c r="O126" s="65">
        <f t="shared" si="18"/>
        <v>31764.884305</v>
      </c>
      <c r="P126" s="65">
        <f t="shared" si="18"/>
        <v>31764.884305</v>
      </c>
      <c r="Q126" s="65">
        <f t="shared" si="18"/>
        <v>31764.884305</v>
      </c>
      <c r="R126" s="65">
        <f t="shared" si="18"/>
        <v>31764.884305</v>
      </c>
      <c r="S126" s="65">
        <f t="shared" si="18"/>
        <v>31764.884305</v>
      </c>
      <c r="T126" s="65">
        <f t="shared" si="18"/>
        <v>31764.884305</v>
      </c>
      <c r="U126" s="65">
        <f t="shared" si="18"/>
        <v>31764.884305</v>
      </c>
      <c r="V126" s="65">
        <f t="shared" si="18"/>
        <v>31764.884305</v>
      </c>
      <c r="W126" s="65">
        <f t="shared" si="18"/>
        <v>31764.884305</v>
      </c>
      <c r="X126" s="65">
        <f t="shared" si="18"/>
        <v>31764.884305</v>
      </c>
      <c r="Y126" s="65">
        <f t="shared" si="18"/>
        <v>31764.884305</v>
      </c>
      <c r="Z126" s="65">
        <f t="shared" si="18"/>
        <v>31764.884305</v>
      </c>
      <c r="AA126" s="65">
        <f t="shared" si="18"/>
        <v>31764.884305</v>
      </c>
      <c r="AB126" s="65">
        <f t="shared" si="18"/>
        <v>31764.884305</v>
      </c>
      <c r="AC126" s="65">
        <f t="shared" si="18"/>
        <v>31764.884305</v>
      </c>
      <c r="AD126" s="65">
        <f t="shared" si="18"/>
        <v>31764.884305</v>
      </c>
      <c r="AE126" s="65">
        <f t="shared" si="18"/>
        <v>31764.884305</v>
      </c>
      <c r="AF126" s="65">
        <f t="shared" si="18"/>
        <v>31764.884305</v>
      </c>
      <c r="AG126" s="65">
        <f t="shared" si="18"/>
        <v>31764.884305</v>
      </c>
      <c r="AH126" s="65">
        <f t="shared" si="18"/>
        <v>31764.884305</v>
      </c>
      <c r="AI126" s="65">
        <f t="shared" si="18"/>
        <v>31764.884305</v>
      </c>
      <c r="AJ126" s="65">
        <f t="shared" si="18"/>
        <v>31764.884305</v>
      </c>
      <c r="AK126" s="65">
        <f t="shared" si="18"/>
        <v>31764.884305</v>
      </c>
      <c r="AL126" s="65">
        <f t="shared" si="18"/>
        <v>31764.884305</v>
      </c>
    </row>
    <row r="127" spans="2:38" x14ac:dyDescent="0.25">
      <c r="B127" s="47" t="str">
        <f t="shared" si="19"/>
        <v>Prodotto 4</v>
      </c>
      <c r="C127" s="65">
        <f t="shared" si="20"/>
        <v>0</v>
      </c>
      <c r="D127" s="65">
        <f t="shared" si="21"/>
        <v>0</v>
      </c>
      <c r="E127" s="65">
        <f t="shared" si="21"/>
        <v>15427.5</v>
      </c>
      <c r="F127" s="65">
        <f t="shared" si="17"/>
        <v>15427.500000000004</v>
      </c>
      <c r="G127" s="65">
        <f t="shared" si="17"/>
        <v>15427.5</v>
      </c>
      <c r="H127" s="65">
        <f t="shared" si="17"/>
        <v>15736.049999999996</v>
      </c>
      <c r="I127" s="65">
        <f t="shared" si="17"/>
        <v>15736.05</v>
      </c>
      <c r="J127" s="65">
        <f t="shared" si="18"/>
        <v>16044.600000000002</v>
      </c>
      <c r="K127" s="65">
        <f t="shared" si="18"/>
        <v>16044.600000000002</v>
      </c>
      <c r="L127" s="65">
        <f t="shared" si="18"/>
        <v>16044.600000000002</v>
      </c>
      <c r="M127" s="65">
        <f t="shared" si="18"/>
        <v>16365.492000000002</v>
      </c>
      <c r="N127" s="65">
        <f t="shared" si="18"/>
        <v>16365.492000000002</v>
      </c>
      <c r="O127" s="65">
        <f t="shared" si="18"/>
        <v>16365.492000000002</v>
      </c>
      <c r="P127" s="65">
        <f t="shared" si="18"/>
        <v>16365.492000000002</v>
      </c>
      <c r="Q127" s="65">
        <f t="shared" si="18"/>
        <v>16365.492000000002</v>
      </c>
      <c r="R127" s="65">
        <f t="shared" si="18"/>
        <v>16365.492000000002</v>
      </c>
      <c r="S127" s="65">
        <f t="shared" si="18"/>
        <v>16365.492000000002</v>
      </c>
      <c r="T127" s="65">
        <f t="shared" si="18"/>
        <v>16365.492000000002</v>
      </c>
      <c r="U127" s="65">
        <f t="shared" si="18"/>
        <v>16365.492000000002</v>
      </c>
      <c r="V127" s="65">
        <f t="shared" si="18"/>
        <v>16365.492000000002</v>
      </c>
      <c r="W127" s="65">
        <f t="shared" si="18"/>
        <v>16365.492000000002</v>
      </c>
      <c r="X127" s="65">
        <f t="shared" si="18"/>
        <v>16365.492000000002</v>
      </c>
      <c r="Y127" s="65">
        <f t="shared" si="18"/>
        <v>16365.492000000002</v>
      </c>
      <c r="Z127" s="65">
        <f t="shared" si="18"/>
        <v>16365.492000000002</v>
      </c>
      <c r="AA127" s="65">
        <f t="shared" si="18"/>
        <v>16365.492000000002</v>
      </c>
      <c r="AB127" s="65">
        <f t="shared" si="18"/>
        <v>16365.492000000002</v>
      </c>
      <c r="AC127" s="65">
        <f t="shared" si="18"/>
        <v>16365.492000000002</v>
      </c>
      <c r="AD127" s="65">
        <f t="shared" si="18"/>
        <v>16365.492000000002</v>
      </c>
      <c r="AE127" s="65">
        <f t="shared" si="18"/>
        <v>16365.492000000002</v>
      </c>
      <c r="AF127" s="65">
        <f t="shared" si="18"/>
        <v>16365.492000000002</v>
      </c>
      <c r="AG127" s="65">
        <f t="shared" si="18"/>
        <v>16365.492000000002</v>
      </c>
      <c r="AH127" s="65">
        <f t="shared" si="18"/>
        <v>16365.492000000002</v>
      </c>
      <c r="AI127" s="65">
        <f t="shared" si="18"/>
        <v>16365.492000000002</v>
      </c>
      <c r="AJ127" s="65">
        <f t="shared" si="18"/>
        <v>16365.492000000002</v>
      </c>
      <c r="AK127" s="65">
        <f t="shared" si="18"/>
        <v>16365.492000000002</v>
      </c>
      <c r="AL127" s="65">
        <f t="shared" si="18"/>
        <v>16365.492000000002</v>
      </c>
    </row>
    <row r="128" spans="2:38" x14ac:dyDescent="0.25">
      <c r="B128" s="47" t="str">
        <f t="shared" si="19"/>
        <v>Prodotto 5</v>
      </c>
      <c r="C128" s="65">
        <f t="shared" si="20"/>
        <v>0</v>
      </c>
      <c r="D128" s="65">
        <f t="shared" si="21"/>
        <v>0</v>
      </c>
      <c r="E128" s="65">
        <f t="shared" si="21"/>
        <v>107992.5</v>
      </c>
      <c r="F128" s="65">
        <f t="shared" si="17"/>
        <v>107992.5</v>
      </c>
      <c r="G128" s="65">
        <f t="shared" si="17"/>
        <v>107992.49999999997</v>
      </c>
      <c r="H128" s="65">
        <f t="shared" si="17"/>
        <v>119100.30000000002</v>
      </c>
      <c r="I128" s="65">
        <f t="shared" si="17"/>
        <v>119100.30000000002</v>
      </c>
      <c r="J128" s="65">
        <f t="shared" si="18"/>
        <v>123728.54999999999</v>
      </c>
      <c r="K128" s="65">
        <f t="shared" si="18"/>
        <v>123728.54999999999</v>
      </c>
      <c r="L128" s="65">
        <f t="shared" si="18"/>
        <v>127440.40649999998</v>
      </c>
      <c r="M128" s="65">
        <f t="shared" si="18"/>
        <v>127440.40649999998</v>
      </c>
      <c r="N128" s="65">
        <f t="shared" si="18"/>
        <v>127440.40649999998</v>
      </c>
      <c r="O128" s="65">
        <f t="shared" si="18"/>
        <v>127440.40649999998</v>
      </c>
      <c r="P128" s="65">
        <f t="shared" si="18"/>
        <v>127440.40649999998</v>
      </c>
      <c r="Q128" s="65">
        <f t="shared" si="18"/>
        <v>127440.40649999998</v>
      </c>
      <c r="R128" s="65">
        <f t="shared" si="18"/>
        <v>127440.40649999998</v>
      </c>
      <c r="S128" s="65">
        <f t="shared" si="18"/>
        <v>127440.40649999998</v>
      </c>
      <c r="T128" s="65">
        <f t="shared" si="18"/>
        <v>127440.40649999998</v>
      </c>
      <c r="U128" s="65">
        <f t="shared" si="18"/>
        <v>127440.40649999998</v>
      </c>
      <c r="V128" s="65">
        <f t="shared" si="18"/>
        <v>127440.40649999998</v>
      </c>
      <c r="W128" s="65">
        <f t="shared" si="18"/>
        <v>127440.40649999998</v>
      </c>
      <c r="X128" s="65">
        <f t="shared" si="18"/>
        <v>127440.40649999998</v>
      </c>
      <c r="Y128" s="65">
        <f t="shared" si="18"/>
        <v>127440.40649999998</v>
      </c>
      <c r="Z128" s="65">
        <f t="shared" si="18"/>
        <v>127440.40649999998</v>
      </c>
      <c r="AA128" s="65">
        <f t="shared" si="18"/>
        <v>127440.40649999998</v>
      </c>
      <c r="AB128" s="65">
        <f t="shared" si="18"/>
        <v>127440.40649999998</v>
      </c>
      <c r="AC128" s="65">
        <f t="shared" si="18"/>
        <v>127440.40649999998</v>
      </c>
      <c r="AD128" s="65">
        <f t="shared" si="18"/>
        <v>127440.40649999998</v>
      </c>
      <c r="AE128" s="65">
        <f t="shared" si="18"/>
        <v>127440.40649999998</v>
      </c>
      <c r="AF128" s="65">
        <f t="shared" si="18"/>
        <v>127440.40649999998</v>
      </c>
      <c r="AG128" s="65">
        <f t="shared" si="18"/>
        <v>127440.40649999998</v>
      </c>
      <c r="AH128" s="65">
        <f t="shared" si="18"/>
        <v>127440.40649999998</v>
      </c>
      <c r="AI128" s="65">
        <f t="shared" si="18"/>
        <v>127440.40649999998</v>
      </c>
      <c r="AJ128" s="65">
        <f t="shared" si="18"/>
        <v>127440.40649999998</v>
      </c>
      <c r="AK128" s="65">
        <f t="shared" si="18"/>
        <v>127440.40649999998</v>
      </c>
      <c r="AL128" s="65">
        <f t="shared" si="18"/>
        <v>127440.40649999998</v>
      </c>
    </row>
    <row r="129" spans="2:38" x14ac:dyDescent="0.25">
      <c r="B129" s="47" t="str">
        <f t="shared" si="19"/>
        <v>Prodotto 6</v>
      </c>
      <c r="C129" s="65">
        <f t="shared" si="20"/>
        <v>0</v>
      </c>
      <c r="D129" s="65">
        <f t="shared" si="21"/>
        <v>0</v>
      </c>
      <c r="E129" s="65">
        <f t="shared" si="21"/>
        <v>74112.5</v>
      </c>
      <c r="F129" s="65">
        <f t="shared" si="17"/>
        <v>74112.5</v>
      </c>
      <c r="G129" s="65">
        <f t="shared" si="17"/>
        <v>74112.5</v>
      </c>
      <c r="H129" s="65">
        <f t="shared" si="17"/>
        <v>74112.5</v>
      </c>
      <c r="I129" s="65">
        <f t="shared" si="17"/>
        <v>74112.5</v>
      </c>
      <c r="J129" s="65">
        <f t="shared" si="18"/>
        <v>74112.5</v>
      </c>
      <c r="K129" s="65">
        <f t="shared" si="18"/>
        <v>74112.5</v>
      </c>
      <c r="L129" s="65">
        <f t="shared" si="18"/>
        <v>75594.75</v>
      </c>
      <c r="M129" s="65">
        <f t="shared" si="18"/>
        <v>75594.75</v>
      </c>
      <c r="N129" s="65">
        <f t="shared" si="18"/>
        <v>75594.750000000029</v>
      </c>
      <c r="O129" s="65">
        <f t="shared" si="18"/>
        <v>76350.69749999998</v>
      </c>
      <c r="P129" s="65">
        <f t="shared" si="18"/>
        <v>76350.69749999998</v>
      </c>
      <c r="Q129" s="65">
        <f t="shared" si="18"/>
        <v>76350.69749999998</v>
      </c>
      <c r="R129" s="65">
        <f t="shared" si="18"/>
        <v>76350.69749999998</v>
      </c>
      <c r="S129" s="65">
        <f t="shared" si="18"/>
        <v>76350.69749999998</v>
      </c>
      <c r="T129" s="65">
        <f t="shared" si="18"/>
        <v>76350.69749999998</v>
      </c>
      <c r="U129" s="65">
        <f t="shared" si="18"/>
        <v>76350.69749999998</v>
      </c>
      <c r="V129" s="65">
        <f t="shared" si="18"/>
        <v>76350.69749999998</v>
      </c>
      <c r="W129" s="65">
        <f t="shared" si="18"/>
        <v>76350.69749999998</v>
      </c>
      <c r="X129" s="65">
        <f t="shared" si="18"/>
        <v>76350.69749999998</v>
      </c>
      <c r="Y129" s="65">
        <f t="shared" si="18"/>
        <v>76350.69749999998</v>
      </c>
      <c r="Z129" s="65">
        <f t="shared" si="18"/>
        <v>76350.69749999998</v>
      </c>
      <c r="AA129" s="65">
        <f t="shared" si="18"/>
        <v>76350.69749999998</v>
      </c>
      <c r="AB129" s="65">
        <f t="shared" si="18"/>
        <v>76350.69749999998</v>
      </c>
      <c r="AC129" s="65">
        <f t="shared" si="18"/>
        <v>76350.69749999998</v>
      </c>
      <c r="AD129" s="65">
        <f t="shared" si="18"/>
        <v>76350.69749999998</v>
      </c>
      <c r="AE129" s="65">
        <f t="shared" si="18"/>
        <v>76350.69749999998</v>
      </c>
      <c r="AF129" s="65">
        <f t="shared" si="18"/>
        <v>76350.69749999998</v>
      </c>
      <c r="AG129" s="65">
        <f t="shared" si="18"/>
        <v>76350.69749999998</v>
      </c>
      <c r="AH129" s="65">
        <f t="shared" si="18"/>
        <v>76350.69749999998</v>
      </c>
      <c r="AI129" s="65">
        <f t="shared" si="18"/>
        <v>76350.69749999998</v>
      </c>
      <c r="AJ129" s="65">
        <f t="shared" si="18"/>
        <v>76350.69749999998</v>
      </c>
      <c r="AK129" s="65">
        <f t="shared" si="18"/>
        <v>76350.69749999998</v>
      </c>
      <c r="AL129" s="65">
        <f t="shared" si="18"/>
        <v>76350.69749999998</v>
      </c>
    </row>
    <row r="130" spans="2:38" x14ac:dyDescent="0.25">
      <c r="B130" s="47" t="str">
        <f t="shared" si="19"/>
        <v>Prodotto 7</v>
      </c>
      <c r="C130" s="65">
        <f t="shared" si="20"/>
        <v>0</v>
      </c>
      <c r="D130" s="65">
        <f t="shared" si="21"/>
        <v>0</v>
      </c>
      <c r="E130" s="65">
        <f t="shared" si="21"/>
        <v>0</v>
      </c>
      <c r="F130" s="65">
        <f t="shared" si="17"/>
        <v>0</v>
      </c>
      <c r="G130" s="65">
        <f t="shared" si="17"/>
        <v>0</v>
      </c>
      <c r="H130" s="65">
        <f t="shared" si="17"/>
        <v>0</v>
      </c>
      <c r="I130" s="65">
        <f t="shared" si="17"/>
        <v>0</v>
      </c>
      <c r="J130" s="65">
        <f t="shared" si="18"/>
        <v>0</v>
      </c>
      <c r="K130" s="65">
        <f t="shared" si="18"/>
        <v>0</v>
      </c>
      <c r="L130" s="65">
        <f t="shared" si="18"/>
        <v>0</v>
      </c>
      <c r="M130" s="65">
        <f t="shared" si="18"/>
        <v>0</v>
      </c>
      <c r="N130" s="65">
        <f t="shared" si="18"/>
        <v>0</v>
      </c>
      <c r="O130" s="65">
        <f t="shared" si="18"/>
        <v>0</v>
      </c>
      <c r="P130" s="65">
        <f t="shared" si="18"/>
        <v>0</v>
      </c>
      <c r="Q130" s="65">
        <f t="shared" si="18"/>
        <v>0</v>
      </c>
      <c r="R130" s="65">
        <f t="shared" si="18"/>
        <v>0</v>
      </c>
      <c r="S130" s="65">
        <f t="shared" si="18"/>
        <v>0</v>
      </c>
      <c r="T130" s="65">
        <f t="shared" si="18"/>
        <v>0</v>
      </c>
      <c r="U130" s="65">
        <f t="shared" si="18"/>
        <v>0</v>
      </c>
      <c r="V130" s="65">
        <f t="shared" si="18"/>
        <v>0</v>
      </c>
      <c r="W130" s="65">
        <f t="shared" si="18"/>
        <v>0</v>
      </c>
      <c r="X130" s="65">
        <f t="shared" si="18"/>
        <v>0</v>
      </c>
      <c r="Y130" s="65">
        <f t="shared" si="18"/>
        <v>0</v>
      </c>
      <c r="Z130" s="65">
        <f t="shared" si="18"/>
        <v>0</v>
      </c>
      <c r="AA130" s="65">
        <f t="shared" si="18"/>
        <v>0</v>
      </c>
      <c r="AB130" s="65">
        <f t="shared" si="18"/>
        <v>0</v>
      </c>
      <c r="AC130" s="65">
        <f t="shared" si="18"/>
        <v>0</v>
      </c>
      <c r="AD130" s="65">
        <f t="shared" si="18"/>
        <v>0</v>
      </c>
      <c r="AE130" s="65">
        <f t="shared" si="18"/>
        <v>0</v>
      </c>
      <c r="AF130" s="65">
        <f t="shared" si="18"/>
        <v>0</v>
      </c>
      <c r="AG130" s="65">
        <f t="shared" si="18"/>
        <v>0</v>
      </c>
      <c r="AH130" s="65">
        <f t="shared" si="18"/>
        <v>0</v>
      </c>
      <c r="AI130" s="65">
        <f t="shared" si="18"/>
        <v>0</v>
      </c>
      <c r="AJ130" s="65">
        <f t="shared" si="18"/>
        <v>0</v>
      </c>
      <c r="AK130" s="65">
        <f t="shared" si="18"/>
        <v>0</v>
      </c>
      <c r="AL130" s="65">
        <f t="shared" si="18"/>
        <v>0</v>
      </c>
    </row>
    <row r="131" spans="2:38" x14ac:dyDescent="0.25">
      <c r="B131" s="47" t="str">
        <f t="shared" si="19"/>
        <v>Prodotto 8</v>
      </c>
      <c r="C131" s="65">
        <f t="shared" si="20"/>
        <v>0</v>
      </c>
      <c r="D131" s="65">
        <f t="shared" si="21"/>
        <v>0</v>
      </c>
      <c r="E131" s="65">
        <f t="shared" si="21"/>
        <v>0</v>
      </c>
      <c r="F131" s="65">
        <f t="shared" si="17"/>
        <v>0</v>
      </c>
      <c r="G131" s="65">
        <f t="shared" si="17"/>
        <v>0</v>
      </c>
      <c r="H131" s="65">
        <f t="shared" si="17"/>
        <v>0</v>
      </c>
      <c r="I131" s="65">
        <f t="shared" si="17"/>
        <v>0</v>
      </c>
      <c r="J131" s="65">
        <f t="shared" si="18"/>
        <v>0</v>
      </c>
      <c r="K131" s="65">
        <f t="shared" si="18"/>
        <v>0</v>
      </c>
      <c r="L131" s="65">
        <f t="shared" si="18"/>
        <v>0</v>
      </c>
      <c r="M131" s="65">
        <f t="shared" si="18"/>
        <v>0</v>
      </c>
      <c r="N131" s="65">
        <f t="shared" si="18"/>
        <v>0</v>
      </c>
      <c r="O131" s="65">
        <f t="shared" si="18"/>
        <v>0</v>
      </c>
      <c r="P131" s="65">
        <f t="shared" si="18"/>
        <v>0</v>
      </c>
      <c r="Q131" s="65">
        <f t="shared" si="18"/>
        <v>0</v>
      </c>
      <c r="R131" s="65">
        <f t="shared" si="18"/>
        <v>0</v>
      </c>
      <c r="S131" s="65">
        <f t="shared" si="18"/>
        <v>0</v>
      </c>
      <c r="T131" s="65">
        <f t="shared" si="18"/>
        <v>0</v>
      </c>
      <c r="U131" s="65">
        <f t="shared" si="18"/>
        <v>0</v>
      </c>
      <c r="V131" s="65">
        <f t="shared" si="18"/>
        <v>0</v>
      </c>
      <c r="W131" s="65">
        <f t="shared" si="18"/>
        <v>0</v>
      </c>
      <c r="X131" s="65">
        <f t="shared" si="18"/>
        <v>0</v>
      </c>
      <c r="Y131" s="65">
        <f t="shared" si="18"/>
        <v>0</v>
      </c>
      <c r="Z131" s="65">
        <f t="shared" si="18"/>
        <v>0</v>
      </c>
      <c r="AA131" s="65">
        <f t="shared" si="18"/>
        <v>0</v>
      </c>
      <c r="AB131" s="65">
        <f t="shared" si="18"/>
        <v>0</v>
      </c>
      <c r="AC131" s="65">
        <f t="shared" si="18"/>
        <v>0</v>
      </c>
      <c r="AD131" s="65">
        <f t="shared" si="18"/>
        <v>0</v>
      </c>
      <c r="AE131" s="65">
        <f t="shared" si="18"/>
        <v>0</v>
      </c>
      <c r="AF131" s="65">
        <f t="shared" si="18"/>
        <v>0</v>
      </c>
      <c r="AG131" s="65">
        <f t="shared" si="18"/>
        <v>0</v>
      </c>
      <c r="AH131" s="65">
        <f t="shared" si="18"/>
        <v>0</v>
      </c>
      <c r="AI131" s="65">
        <f t="shared" si="18"/>
        <v>0</v>
      </c>
      <c r="AJ131" s="65">
        <f t="shared" si="18"/>
        <v>0</v>
      </c>
      <c r="AK131" s="65">
        <f t="shared" si="18"/>
        <v>0</v>
      </c>
      <c r="AL131" s="65">
        <f t="shared" si="18"/>
        <v>0</v>
      </c>
    </row>
    <row r="132" spans="2:38" x14ac:dyDescent="0.25">
      <c r="B132" s="47" t="str">
        <f t="shared" si="19"/>
        <v>Prodotto 9</v>
      </c>
      <c r="C132" s="65">
        <f t="shared" si="20"/>
        <v>0</v>
      </c>
      <c r="D132" s="65">
        <f t="shared" si="21"/>
        <v>0</v>
      </c>
      <c r="E132" s="65">
        <f t="shared" si="21"/>
        <v>0</v>
      </c>
      <c r="F132" s="65">
        <f t="shared" si="17"/>
        <v>0</v>
      </c>
      <c r="G132" s="65">
        <f t="shared" si="17"/>
        <v>0</v>
      </c>
      <c r="H132" s="65">
        <f t="shared" si="17"/>
        <v>0</v>
      </c>
      <c r="I132" s="65">
        <f t="shared" si="17"/>
        <v>0</v>
      </c>
      <c r="J132" s="65">
        <f t="shared" si="18"/>
        <v>0</v>
      </c>
      <c r="K132" s="65">
        <f t="shared" si="18"/>
        <v>0</v>
      </c>
      <c r="L132" s="65">
        <f t="shared" si="18"/>
        <v>0</v>
      </c>
      <c r="M132" s="65">
        <f t="shared" si="18"/>
        <v>0</v>
      </c>
      <c r="N132" s="65">
        <f t="shared" si="18"/>
        <v>0</v>
      </c>
      <c r="O132" s="65">
        <f t="shared" si="18"/>
        <v>0</v>
      </c>
      <c r="P132" s="65">
        <f t="shared" si="18"/>
        <v>0</v>
      </c>
      <c r="Q132" s="65">
        <f t="shared" si="18"/>
        <v>0</v>
      </c>
      <c r="R132" s="65">
        <f t="shared" si="18"/>
        <v>0</v>
      </c>
      <c r="S132" s="65">
        <f t="shared" si="18"/>
        <v>0</v>
      </c>
      <c r="T132" s="65">
        <f t="shared" si="18"/>
        <v>0</v>
      </c>
      <c r="U132" s="65">
        <f t="shared" si="18"/>
        <v>0</v>
      </c>
      <c r="V132" s="65">
        <f t="shared" si="18"/>
        <v>0</v>
      </c>
      <c r="W132" s="65">
        <f t="shared" si="18"/>
        <v>0</v>
      </c>
      <c r="X132" s="65">
        <f t="shared" si="18"/>
        <v>0</v>
      </c>
      <c r="Y132" s="65">
        <f t="shared" si="18"/>
        <v>0</v>
      </c>
      <c r="Z132" s="65">
        <f t="shared" si="18"/>
        <v>0</v>
      </c>
      <c r="AA132" s="65">
        <f t="shared" si="18"/>
        <v>0</v>
      </c>
      <c r="AB132" s="65">
        <f t="shared" si="18"/>
        <v>0</v>
      </c>
      <c r="AC132" s="65">
        <f t="shared" si="18"/>
        <v>0</v>
      </c>
      <c r="AD132" s="65">
        <f t="shared" si="18"/>
        <v>0</v>
      </c>
      <c r="AE132" s="65">
        <f t="shared" si="18"/>
        <v>0</v>
      </c>
      <c r="AF132" s="65">
        <f t="shared" si="18"/>
        <v>0</v>
      </c>
      <c r="AG132" s="65">
        <f t="shared" ref="AG132:AL132" si="22">+AG57+AG82+AF107-AG107</f>
        <v>0</v>
      </c>
      <c r="AH132" s="65">
        <f t="shared" si="22"/>
        <v>0</v>
      </c>
      <c r="AI132" s="65">
        <f t="shared" si="22"/>
        <v>0</v>
      </c>
      <c r="AJ132" s="65">
        <f t="shared" si="22"/>
        <v>0</v>
      </c>
      <c r="AK132" s="65">
        <f t="shared" si="22"/>
        <v>0</v>
      </c>
      <c r="AL132" s="65">
        <f t="shared" si="22"/>
        <v>0</v>
      </c>
    </row>
    <row r="133" spans="2:38" x14ac:dyDescent="0.25">
      <c r="B133" s="47" t="str">
        <f t="shared" si="19"/>
        <v>Prodotto 10</v>
      </c>
      <c r="C133" s="65">
        <f t="shared" si="20"/>
        <v>0</v>
      </c>
      <c r="D133" s="65">
        <f t="shared" si="21"/>
        <v>0</v>
      </c>
      <c r="E133" s="65">
        <f t="shared" si="21"/>
        <v>0</v>
      </c>
      <c r="F133" s="65">
        <f t="shared" si="17"/>
        <v>0</v>
      </c>
      <c r="G133" s="65">
        <f t="shared" si="17"/>
        <v>0</v>
      </c>
      <c r="H133" s="65">
        <f t="shared" si="17"/>
        <v>0</v>
      </c>
      <c r="I133" s="65">
        <f t="shared" si="17"/>
        <v>0</v>
      </c>
      <c r="J133" s="65">
        <f t="shared" si="17"/>
        <v>0</v>
      </c>
      <c r="K133" s="65">
        <f t="shared" si="17"/>
        <v>0</v>
      </c>
      <c r="L133" s="65">
        <f t="shared" si="17"/>
        <v>0</v>
      </c>
      <c r="M133" s="65">
        <f t="shared" si="17"/>
        <v>0</v>
      </c>
      <c r="N133" s="65">
        <f t="shared" si="17"/>
        <v>0</v>
      </c>
      <c r="O133" s="65">
        <f t="shared" si="17"/>
        <v>0</v>
      </c>
      <c r="P133" s="65">
        <f t="shared" si="17"/>
        <v>0</v>
      </c>
      <c r="Q133" s="65">
        <f t="shared" si="17"/>
        <v>0</v>
      </c>
      <c r="R133" s="65">
        <f t="shared" si="17"/>
        <v>0</v>
      </c>
      <c r="S133" s="65">
        <f t="shared" si="17"/>
        <v>0</v>
      </c>
      <c r="T133" s="65">
        <f t="shared" si="17"/>
        <v>0</v>
      </c>
      <c r="U133" s="65">
        <f t="shared" si="17"/>
        <v>0</v>
      </c>
      <c r="V133" s="65">
        <f t="shared" ref="V133:AL139" si="23">+V58+V83+U108-V108</f>
        <v>0</v>
      </c>
      <c r="W133" s="65">
        <f t="shared" si="23"/>
        <v>0</v>
      </c>
      <c r="X133" s="65">
        <f t="shared" si="23"/>
        <v>0</v>
      </c>
      <c r="Y133" s="65">
        <f t="shared" si="23"/>
        <v>0</v>
      </c>
      <c r="Z133" s="65">
        <f t="shared" si="23"/>
        <v>0</v>
      </c>
      <c r="AA133" s="65">
        <f t="shared" si="23"/>
        <v>0</v>
      </c>
      <c r="AB133" s="65">
        <f t="shared" si="23"/>
        <v>0</v>
      </c>
      <c r="AC133" s="65">
        <f t="shared" si="23"/>
        <v>0</v>
      </c>
      <c r="AD133" s="65">
        <f t="shared" si="23"/>
        <v>0</v>
      </c>
      <c r="AE133" s="65">
        <f t="shared" si="23"/>
        <v>0</v>
      </c>
      <c r="AF133" s="65">
        <f t="shared" si="23"/>
        <v>0</v>
      </c>
      <c r="AG133" s="65">
        <f t="shared" si="23"/>
        <v>0</v>
      </c>
      <c r="AH133" s="65">
        <f t="shared" si="23"/>
        <v>0</v>
      </c>
      <c r="AI133" s="65">
        <f t="shared" si="23"/>
        <v>0</v>
      </c>
      <c r="AJ133" s="65">
        <f t="shared" si="23"/>
        <v>0</v>
      </c>
      <c r="AK133" s="65">
        <f t="shared" si="23"/>
        <v>0</v>
      </c>
      <c r="AL133" s="65">
        <f t="shared" si="23"/>
        <v>0</v>
      </c>
    </row>
    <row r="134" spans="2:38" x14ac:dyDescent="0.25">
      <c r="B134" s="47" t="str">
        <f t="shared" si="19"/>
        <v>Prodotto 11</v>
      </c>
      <c r="C134" s="65">
        <f t="shared" si="20"/>
        <v>0</v>
      </c>
      <c r="D134" s="65">
        <f t="shared" si="21"/>
        <v>0</v>
      </c>
      <c r="E134" s="65">
        <f t="shared" si="21"/>
        <v>0</v>
      </c>
      <c r="F134" s="65">
        <f t="shared" si="17"/>
        <v>0</v>
      </c>
      <c r="G134" s="65">
        <f t="shared" si="17"/>
        <v>0</v>
      </c>
      <c r="H134" s="65">
        <f t="shared" si="17"/>
        <v>0</v>
      </c>
      <c r="I134" s="65">
        <f t="shared" si="17"/>
        <v>0</v>
      </c>
      <c r="J134" s="65">
        <f t="shared" si="17"/>
        <v>0</v>
      </c>
      <c r="K134" s="65">
        <f t="shared" si="17"/>
        <v>0</v>
      </c>
      <c r="L134" s="65">
        <f t="shared" si="17"/>
        <v>0</v>
      </c>
      <c r="M134" s="65">
        <f t="shared" si="17"/>
        <v>0</v>
      </c>
      <c r="N134" s="65">
        <f t="shared" si="17"/>
        <v>0</v>
      </c>
      <c r="O134" s="65">
        <f t="shared" si="17"/>
        <v>0</v>
      </c>
      <c r="P134" s="65">
        <f t="shared" si="17"/>
        <v>0</v>
      </c>
      <c r="Q134" s="65">
        <f t="shared" si="17"/>
        <v>0</v>
      </c>
      <c r="R134" s="65">
        <f t="shared" si="17"/>
        <v>0</v>
      </c>
      <c r="S134" s="65">
        <f t="shared" si="17"/>
        <v>0</v>
      </c>
      <c r="T134" s="65">
        <f t="shared" si="17"/>
        <v>0</v>
      </c>
      <c r="U134" s="65">
        <f t="shared" si="17"/>
        <v>0</v>
      </c>
      <c r="V134" s="65">
        <f t="shared" si="23"/>
        <v>0</v>
      </c>
      <c r="W134" s="65">
        <f t="shared" si="23"/>
        <v>0</v>
      </c>
      <c r="X134" s="65">
        <f t="shared" si="23"/>
        <v>0</v>
      </c>
      <c r="Y134" s="65">
        <f t="shared" si="23"/>
        <v>0</v>
      </c>
      <c r="Z134" s="65">
        <f t="shared" si="23"/>
        <v>0</v>
      </c>
      <c r="AA134" s="65">
        <f t="shared" si="23"/>
        <v>0</v>
      </c>
      <c r="AB134" s="65">
        <f t="shared" si="23"/>
        <v>0</v>
      </c>
      <c r="AC134" s="65">
        <f t="shared" si="23"/>
        <v>0</v>
      </c>
      <c r="AD134" s="65">
        <f t="shared" si="23"/>
        <v>0</v>
      </c>
      <c r="AE134" s="65">
        <f t="shared" si="23"/>
        <v>0</v>
      </c>
      <c r="AF134" s="65">
        <f t="shared" si="23"/>
        <v>0</v>
      </c>
      <c r="AG134" s="65">
        <f t="shared" si="23"/>
        <v>0</v>
      </c>
      <c r="AH134" s="65">
        <f t="shared" si="23"/>
        <v>0</v>
      </c>
      <c r="AI134" s="65">
        <f t="shared" si="23"/>
        <v>0</v>
      </c>
      <c r="AJ134" s="65">
        <f t="shared" si="23"/>
        <v>0</v>
      </c>
      <c r="AK134" s="65">
        <f t="shared" si="23"/>
        <v>0</v>
      </c>
      <c r="AL134" s="65">
        <f t="shared" si="23"/>
        <v>0</v>
      </c>
    </row>
    <row r="135" spans="2:38" x14ac:dyDescent="0.25">
      <c r="B135" s="47" t="str">
        <f t="shared" si="19"/>
        <v>Prodotto 12</v>
      </c>
      <c r="C135" s="65">
        <f t="shared" si="20"/>
        <v>0</v>
      </c>
      <c r="D135" s="65">
        <f t="shared" si="21"/>
        <v>0</v>
      </c>
      <c r="E135" s="65">
        <f t="shared" si="21"/>
        <v>0</v>
      </c>
      <c r="F135" s="65">
        <f t="shared" si="17"/>
        <v>0</v>
      </c>
      <c r="G135" s="65">
        <f t="shared" si="17"/>
        <v>0</v>
      </c>
      <c r="H135" s="65">
        <f t="shared" si="17"/>
        <v>0</v>
      </c>
      <c r="I135" s="65">
        <f t="shared" si="17"/>
        <v>0</v>
      </c>
      <c r="J135" s="65">
        <f t="shared" si="17"/>
        <v>0</v>
      </c>
      <c r="K135" s="65">
        <f t="shared" si="17"/>
        <v>0</v>
      </c>
      <c r="L135" s="65">
        <f t="shared" si="17"/>
        <v>0</v>
      </c>
      <c r="M135" s="65">
        <f t="shared" si="17"/>
        <v>0</v>
      </c>
      <c r="N135" s="65">
        <f t="shared" si="17"/>
        <v>0</v>
      </c>
      <c r="O135" s="65">
        <f t="shared" si="17"/>
        <v>0</v>
      </c>
      <c r="P135" s="65">
        <f t="shared" si="17"/>
        <v>0</v>
      </c>
      <c r="Q135" s="65">
        <f t="shared" si="17"/>
        <v>0</v>
      </c>
      <c r="R135" s="65">
        <f t="shared" si="17"/>
        <v>0</v>
      </c>
      <c r="S135" s="65">
        <f t="shared" si="17"/>
        <v>0</v>
      </c>
      <c r="T135" s="65">
        <f t="shared" si="17"/>
        <v>0</v>
      </c>
      <c r="U135" s="65">
        <f t="shared" si="17"/>
        <v>0</v>
      </c>
      <c r="V135" s="65">
        <f t="shared" si="23"/>
        <v>0</v>
      </c>
      <c r="W135" s="65">
        <f t="shared" si="23"/>
        <v>0</v>
      </c>
      <c r="X135" s="65">
        <f t="shared" si="23"/>
        <v>0</v>
      </c>
      <c r="Y135" s="65">
        <f t="shared" si="23"/>
        <v>0</v>
      </c>
      <c r="Z135" s="65">
        <f t="shared" si="23"/>
        <v>0</v>
      </c>
      <c r="AA135" s="65">
        <f t="shared" si="23"/>
        <v>0</v>
      </c>
      <c r="AB135" s="65">
        <f t="shared" si="23"/>
        <v>0</v>
      </c>
      <c r="AC135" s="65">
        <f t="shared" si="23"/>
        <v>0</v>
      </c>
      <c r="AD135" s="65">
        <f t="shared" si="23"/>
        <v>0</v>
      </c>
      <c r="AE135" s="65">
        <f t="shared" si="23"/>
        <v>0</v>
      </c>
      <c r="AF135" s="65">
        <f t="shared" si="23"/>
        <v>0</v>
      </c>
      <c r="AG135" s="65">
        <f t="shared" si="23"/>
        <v>0</v>
      </c>
      <c r="AH135" s="65">
        <f t="shared" si="23"/>
        <v>0</v>
      </c>
      <c r="AI135" s="65">
        <f t="shared" si="23"/>
        <v>0</v>
      </c>
      <c r="AJ135" s="65">
        <f t="shared" si="23"/>
        <v>0</v>
      </c>
      <c r="AK135" s="65">
        <f t="shared" si="23"/>
        <v>0</v>
      </c>
      <c r="AL135" s="65">
        <f t="shared" si="23"/>
        <v>0</v>
      </c>
    </row>
    <row r="136" spans="2:38" x14ac:dyDescent="0.25">
      <c r="B136" s="47" t="str">
        <f t="shared" si="19"/>
        <v>Prodotto 13</v>
      </c>
      <c r="C136" s="65">
        <f t="shared" si="20"/>
        <v>0</v>
      </c>
      <c r="D136" s="65">
        <f t="shared" si="21"/>
        <v>0</v>
      </c>
      <c r="E136" s="65">
        <f t="shared" si="21"/>
        <v>0</v>
      </c>
      <c r="F136" s="65">
        <f t="shared" si="17"/>
        <v>0</v>
      </c>
      <c r="G136" s="65">
        <f t="shared" si="17"/>
        <v>0</v>
      </c>
      <c r="H136" s="65">
        <f t="shared" si="17"/>
        <v>0</v>
      </c>
      <c r="I136" s="65">
        <f t="shared" si="17"/>
        <v>0</v>
      </c>
      <c r="J136" s="65">
        <f t="shared" si="17"/>
        <v>0</v>
      </c>
      <c r="K136" s="65">
        <f t="shared" si="17"/>
        <v>0</v>
      </c>
      <c r="L136" s="65">
        <f t="shared" si="17"/>
        <v>0</v>
      </c>
      <c r="M136" s="65">
        <f t="shared" si="17"/>
        <v>0</v>
      </c>
      <c r="N136" s="65">
        <f t="shared" si="17"/>
        <v>0</v>
      </c>
      <c r="O136" s="65">
        <f t="shared" si="17"/>
        <v>0</v>
      </c>
      <c r="P136" s="65">
        <f t="shared" si="17"/>
        <v>0</v>
      </c>
      <c r="Q136" s="65">
        <f t="shared" si="17"/>
        <v>0</v>
      </c>
      <c r="R136" s="65">
        <f t="shared" si="17"/>
        <v>0</v>
      </c>
      <c r="S136" s="65">
        <f t="shared" si="17"/>
        <v>0</v>
      </c>
      <c r="T136" s="65">
        <f t="shared" si="17"/>
        <v>0</v>
      </c>
      <c r="U136" s="65">
        <f t="shared" si="17"/>
        <v>0</v>
      </c>
      <c r="V136" s="65">
        <f t="shared" si="23"/>
        <v>0</v>
      </c>
      <c r="W136" s="65">
        <f t="shared" si="23"/>
        <v>0</v>
      </c>
      <c r="X136" s="65">
        <f t="shared" si="23"/>
        <v>0</v>
      </c>
      <c r="Y136" s="65">
        <f t="shared" si="23"/>
        <v>0</v>
      </c>
      <c r="Z136" s="65">
        <f t="shared" si="23"/>
        <v>0</v>
      </c>
      <c r="AA136" s="65">
        <f t="shared" si="23"/>
        <v>0</v>
      </c>
      <c r="AB136" s="65">
        <f t="shared" si="23"/>
        <v>0</v>
      </c>
      <c r="AC136" s="65">
        <f t="shared" si="23"/>
        <v>0</v>
      </c>
      <c r="AD136" s="65">
        <f t="shared" si="23"/>
        <v>0</v>
      </c>
      <c r="AE136" s="65">
        <f t="shared" si="23"/>
        <v>0</v>
      </c>
      <c r="AF136" s="65">
        <f t="shared" si="23"/>
        <v>0</v>
      </c>
      <c r="AG136" s="65">
        <f t="shared" si="23"/>
        <v>0</v>
      </c>
      <c r="AH136" s="65">
        <f t="shared" si="23"/>
        <v>0</v>
      </c>
      <c r="AI136" s="65">
        <f t="shared" si="23"/>
        <v>0</v>
      </c>
      <c r="AJ136" s="65">
        <f t="shared" si="23"/>
        <v>0</v>
      </c>
      <c r="AK136" s="65">
        <f t="shared" si="23"/>
        <v>0</v>
      </c>
      <c r="AL136" s="65">
        <f t="shared" si="23"/>
        <v>0</v>
      </c>
    </row>
    <row r="137" spans="2:38" x14ac:dyDescent="0.25">
      <c r="B137" s="47" t="str">
        <f t="shared" si="19"/>
        <v>Prodotto 14</v>
      </c>
      <c r="C137" s="65">
        <f t="shared" si="20"/>
        <v>0</v>
      </c>
      <c r="D137" s="65">
        <f t="shared" si="21"/>
        <v>0</v>
      </c>
      <c r="E137" s="65">
        <f t="shared" si="21"/>
        <v>0</v>
      </c>
      <c r="F137" s="65">
        <f t="shared" si="17"/>
        <v>0</v>
      </c>
      <c r="G137" s="65">
        <f t="shared" si="17"/>
        <v>0</v>
      </c>
      <c r="H137" s="65">
        <f t="shared" si="17"/>
        <v>0</v>
      </c>
      <c r="I137" s="65">
        <f t="shared" si="17"/>
        <v>0</v>
      </c>
      <c r="J137" s="65">
        <f t="shared" si="17"/>
        <v>0</v>
      </c>
      <c r="K137" s="65">
        <f t="shared" si="17"/>
        <v>0</v>
      </c>
      <c r="L137" s="65">
        <f t="shared" si="17"/>
        <v>0</v>
      </c>
      <c r="M137" s="65">
        <f t="shared" si="17"/>
        <v>0</v>
      </c>
      <c r="N137" s="65">
        <f t="shared" si="17"/>
        <v>0</v>
      </c>
      <c r="O137" s="65">
        <f t="shared" si="17"/>
        <v>0</v>
      </c>
      <c r="P137" s="65">
        <f t="shared" si="17"/>
        <v>0</v>
      </c>
      <c r="Q137" s="65">
        <f t="shared" si="17"/>
        <v>0</v>
      </c>
      <c r="R137" s="65">
        <f t="shared" si="17"/>
        <v>0</v>
      </c>
      <c r="S137" s="65">
        <f t="shared" si="17"/>
        <v>0</v>
      </c>
      <c r="T137" s="65">
        <f t="shared" si="17"/>
        <v>0</v>
      </c>
      <c r="U137" s="65">
        <f t="shared" si="17"/>
        <v>0</v>
      </c>
      <c r="V137" s="65">
        <f t="shared" si="23"/>
        <v>0</v>
      </c>
      <c r="W137" s="65">
        <f t="shared" si="23"/>
        <v>0</v>
      </c>
      <c r="X137" s="65">
        <f t="shared" si="23"/>
        <v>0</v>
      </c>
      <c r="Y137" s="65">
        <f t="shared" si="23"/>
        <v>0</v>
      </c>
      <c r="Z137" s="65">
        <f t="shared" si="23"/>
        <v>0</v>
      </c>
      <c r="AA137" s="65">
        <f t="shared" si="23"/>
        <v>0</v>
      </c>
      <c r="AB137" s="65">
        <f t="shared" si="23"/>
        <v>0</v>
      </c>
      <c r="AC137" s="65">
        <f t="shared" si="23"/>
        <v>0</v>
      </c>
      <c r="AD137" s="65">
        <f t="shared" si="23"/>
        <v>0</v>
      </c>
      <c r="AE137" s="65">
        <f t="shared" si="23"/>
        <v>0</v>
      </c>
      <c r="AF137" s="65">
        <f t="shared" si="23"/>
        <v>0</v>
      </c>
      <c r="AG137" s="65">
        <f t="shared" si="23"/>
        <v>0</v>
      </c>
      <c r="AH137" s="65">
        <f t="shared" si="23"/>
        <v>0</v>
      </c>
      <c r="AI137" s="65">
        <f t="shared" si="23"/>
        <v>0</v>
      </c>
      <c r="AJ137" s="65">
        <f t="shared" si="23"/>
        <v>0</v>
      </c>
      <c r="AK137" s="65">
        <f t="shared" si="23"/>
        <v>0</v>
      </c>
      <c r="AL137" s="65">
        <f t="shared" si="23"/>
        <v>0</v>
      </c>
    </row>
    <row r="138" spans="2:38" x14ac:dyDescent="0.25">
      <c r="B138" s="47" t="str">
        <f t="shared" si="19"/>
        <v>Prodotto 15</v>
      </c>
      <c r="C138" s="65">
        <f t="shared" si="20"/>
        <v>0</v>
      </c>
      <c r="D138" s="65">
        <f t="shared" si="21"/>
        <v>0</v>
      </c>
      <c r="E138" s="65">
        <f t="shared" si="21"/>
        <v>0</v>
      </c>
      <c r="F138" s="65">
        <f t="shared" si="17"/>
        <v>0</v>
      </c>
      <c r="G138" s="65">
        <f t="shared" si="17"/>
        <v>0</v>
      </c>
      <c r="H138" s="65">
        <f t="shared" si="17"/>
        <v>0</v>
      </c>
      <c r="I138" s="65">
        <f t="shared" si="17"/>
        <v>0</v>
      </c>
      <c r="J138" s="65">
        <f t="shared" si="17"/>
        <v>0</v>
      </c>
      <c r="K138" s="65">
        <f t="shared" si="17"/>
        <v>0</v>
      </c>
      <c r="L138" s="65">
        <f t="shared" si="17"/>
        <v>0</v>
      </c>
      <c r="M138" s="65">
        <f t="shared" si="17"/>
        <v>0</v>
      </c>
      <c r="N138" s="65">
        <f t="shared" si="17"/>
        <v>0</v>
      </c>
      <c r="O138" s="65">
        <f t="shared" si="17"/>
        <v>0</v>
      </c>
      <c r="P138" s="65">
        <f t="shared" si="17"/>
        <v>0</v>
      </c>
      <c r="Q138" s="65">
        <f t="shared" si="17"/>
        <v>0</v>
      </c>
      <c r="R138" s="65">
        <f t="shared" si="17"/>
        <v>0</v>
      </c>
      <c r="S138" s="65">
        <f t="shared" si="17"/>
        <v>0</v>
      </c>
      <c r="T138" s="65">
        <f t="shared" si="17"/>
        <v>0</v>
      </c>
      <c r="U138" s="65">
        <f t="shared" si="17"/>
        <v>0</v>
      </c>
      <c r="V138" s="65">
        <f t="shared" si="23"/>
        <v>0</v>
      </c>
      <c r="W138" s="65">
        <f t="shared" si="23"/>
        <v>0</v>
      </c>
      <c r="X138" s="65">
        <f t="shared" si="23"/>
        <v>0</v>
      </c>
      <c r="Y138" s="65">
        <f t="shared" si="23"/>
        <v>0</v>
      </c>
      <c r="Z138" s="65">
        <f t="shared" si="23"/>
        <v>0</v>
      </c>
      <c r="AA138" s="65">
        <f t="shared" si="23"/>
        <v>0</v>
      </c>
      <c r="AB138" s="65">
        <f t="shared" si="23"/>
        <v>0</v>
      </c>
      <c r="AC138" s="65">
        <f t="shared" si="23"/>
        <v>0</v>
      </c>
      <c r="AD138" s="65">
        <f t="shared" si="23"/>
        <v>0</v>
      </c>
      <c r="AE138" s="65">
        <f t="shared" si="23"/>
        <v>0</v>
      </c>
      <c r="AF138" s="65">
        <f t="shared" si="23"/>
        <v>0</v>
      </c>
      <c r="AG138" s="65">
        <f t="shared" si="23"/>
        <v>0</v>
      </c>
      <c r="AH138" s="65">
        <f t="shared" si="23"/>
        <v>0</v>
      </c>
      <c r="AI138" s="65">
        <f t="shared" si="23"/>
        <v>0</v>
      </c>
      <c r="AJ138" s="65">
        <f t="shared" si="23"/>
        <v>0</v>
      </c>
      <c r="AK138" s="65">
        <f t="shared" si="23"/>
        <v>0</v>
      </c>
      <c r="AL138" s="65">
        <f t="shared" si="23"/>
        <v>0</v>
      </c>
    </row>
    <row r="139" spans="2:38" x14ac:dyDescent="0.25">
      <c r="B139" s="47" t="str">
        <f t="shared" si="19"/>
        <v>Prodotto 16</v>
      </c>
      <c r="C139" s="65">
        <f t="shared" si="20"/>
        <v>0</v>
      </c>
      <c r="D139" s="65">
        <f t="shared" si="21"/>
        <v>0</v>
      </c>
      <c r="E139" s="65">
        <f t="shared" si="21"/>
        <v>0</v>
      </c>
      <c r="F139" s="65">
        <f t="shared" si="17"/>
        <v>0</v>
      </c>
      <c r="G139" s="65">
        <f t="shared" si="17"/>
        <v>0</v>
      </c>
      <c r="H139" s="65">
        <f t="shared" si="17"/>
        <v>0</v>
      </c>
      <c r="I139" s="65">
        <f t="shared" si="17"/>
        <v>0</v>
      </c>
      <c r="J139" s="65">
        <f t="shared" si="17"/>
        <v>0</v>
      </c>
      <c r="K139" s="65">
        <f t="shared" si="17"/>
        <v>0</v>
      </c>
      <c r="L139" s="65">
        <f t="shared" si="17"/>
        <v>0</v>
      </c>
      <c r="M139" s="65">
        <f t="shared" si="17"/>
        <v>0</v>
      </c>
      <c r="N139" s="65">
        <f t="shared" si="17"/>
        <v>0</v>
      </c>
      <c r="O139" s="65">
        <f t="shared" si="17"/>
        <v>0</v>
      </c>
      <c r="P139" s="65">
        <f t="shared" si="17"/>
        <v>0</v>
      </c>
      <c r="Q139" s="65">
        <f t="shared" si="17"/>
        <v>0</v>
      </c>
      <c r="R139" s="65">
        <f t="shared" si="17"/>
        <v>0</v>
      </c>
      <c r="S139" s="65">
        <f t="shared" si="17"/>
        <v>0</v>
      </c>
      <c r="T139" s="65">
        <f t="shared" si="17"/>
        <v>0</v>
      </c>
      <c r="U139" s="65">
        <f t="shared" si="17"/>
        <v>0</v>
      </c>
      <c r="V139" s="65">
        <f t="shared" si="23"/>
        <v>0</v>
      </c>
      <c r="W139" s="65">
        <f t="shared" si="23"/>
        <v>0</v>
      </c>
      <c r="X139" s="65">
        <f t="shared" si="23"/>
        <v>0</v>
      </c>
      <c r="Y139" s="65">
        <f t="shared" si="23"/>
        <v>0</v>
      </c>
      <c r="Z139" s="65">
        <f t="shared" si="23"/>
        <v>0</v>
      </c>
      <c r="AA139" s="65">
        <f t="shared" si="23"/>
        <v>0</v>
      </c>
      <c r="AB139" s="65">
        <f t="shared" si="23"/>
        <v>0</v>
      </c>
      <c r="AC139" s="65">
        <f t="shared" si="23"/>
        <v>0</v>
      </c>
      <c r="AD139" s="65">
        <f t="shared" si="23"/>
        <v>0</v>
      </c>
      <c r="AE139" s="65">
        <f t="shared" si="23"/>
        <v>0</v>
      </c>
      <c r="AF139" s="65">
        <f t="shared" si="23"/>
        <v>0</v>
      </c>
      <c r="AG139" s="65">
        <f t="shared" si="23"/>
        <v>0</v>
      </c>
      <c r="AH139" s="65">
        <f t="shared" si="23"/>
        <v>0</v>
      </c>
      <c r="AI139" s="65">
        <f t="shared" si="23"/>
        <v>0</v>
      </c>
      <c r="AJ139" s="65">
        <f t="shared" si="23"/>
        <v>0</v>
      </c>
      <c r="AK139" s="65">
        <f t="shared" si="23"/>
        <v>0</v>
      </c>
      <c r="AL139" s="65">
        <f t="shared" si="23"/>
        <v>0</v>
      </c>
    </row>
    <row r="140" spans="2:38" x14ac:dyDescent="0.25">
      <c r="B140" s="47" t="str">
        <f t="shared" si="19"/>
        <v>Prodotto 17</v>
      </c>
      <c r="C140" s="65">
        <f t="shared" si="20"/>
        <v>0</v>
      </c>
      <c r="D140" s="65">
        <f t="shared" si="21"/>
        <v>0</v>
      </c>
      <c r="E140" s="65">
        <f t="shared" si="21"/>
        <v>0</v>
      </c>
      <c r="F140" s="65">
        <f t="shared" si="21"/>
        <v>0</v>
      </c>
      <c r="G140" s="65">
        <f t="shared" si="21"/>
        <v>0</v>
      </c>
      <c r="H140" s="65">
        <f t="shared" si="21"/>
        <v>0</v>
      </c>
      <c r="I140" s="65">
        <f t="shared" si="21"/>
        <v>0</v>
      </c>
      <c r="J140" s="65">
        <f t="shared" si="21"/>
        <v>0</v>
      </c>
      <c r="K140" s="65">
        <f t="shared" si="21"/>
        <v>0</v>
      </c>
      <c r="L140" s="65">
        <f t="shared" si="21"/>
        <v>0</v>
      </c>
      <c r="M140" s="65">
        <f t="shared" si="21"/>
        <v>0</v>
      </c>
      <c r="N140" s="65">
        <f t="shared" si="21"/>
        <v>0</v>
      </c>
      <c r="O140" s="65">
        <f t="shared" si="21"/>
        <v>0</v>
      </c>
      <c r="P140" s="65">
        <f t="shared" si="21"/>
        <v>0</v>
      </c>
      <c r="Q140" s="65">
        <f t="shared" si="21"/>
        <v>0</v>
      </c>
      <c r="R140" s="65">
        <f t="shared" si="21"/>
        <v>0</v>
      </c>
      <c r="S140" s="65">
        <f t="shared" si="21"/>
        <v>0</v>
      </c>
      <c r="T140" s="65">
        <f t="shared" ref="T140:AL140" si="24">+T65+T90+S115-T115</f>
        <v>0</v>
      </c>
      <c r="U140" s="65">
        <f t="shared" si="24"/>
        <v>0</v>
      </c>
      <c r="V140" s="65">
        <f t="shared" si="24"/>
        <v>0</v>
      </c>
      <c r="W140" s="65">
        <f t="shared" si="24"/>
        <v>0</v>
      </c>
      <c r="X140" s="65">
        <f t="shared" si="24"/>
        <v>0</v>
      </c>
      <c r="Y140" s="65">
        <f t="shared" si="24"/>
        <v>0</v>
      </c>
      <c r="Z140" s="65">
        <f t="shared" si="24"/>
        <v>0</v>
      </c>
      <c r="AA140" s="65">
        <f t="shared" si="24"/>
        <v>0</v>
      </c>
      <c r="AB140" s="65">
        <f t="shared" si="24"/>
        <v>0</v>
      </c>
      <c r="AC140" s="65">
        <f t="shared" si="24"/>
        <v>0</v>
      </c>
      <c r="AD140" s="65">
        <f t="shared" si="24"/>
        <v>0</v>
      </c>
      <c r="AE140" s="65">
        <f t="shared" si="24"/>
        <v>0</v>
      </c>
      <c r="AF140" s="65">
        <f t="shared" si="24"/>
        <v>0</v>
      </c>
      <c r="AG140" s="65">
        <f t="shared" si="24"/>
        <v>0</v>
      </c>
      <c r="AH140" s="65">
        <f t="shared" si="24"/>
        <v>0</v>
      </c>
      <c r="AI140" s="65">
        <f t="shared" si="24"/>
        <v>0</v>
      </c>
      <c r="AJ140" s="65">
        <f t="shared" si="24"/>
        <v>0</v>
      </c>
      <c r="AK140" s="65">
        <f t="shared" si="24"/>
        <v>0</v>
      </c>
      <c r="AL140" s="65">
        <f t="shared" si="24"/>
        <v>0</v>
      </c>
    </row>
    <row r="141" spans="2:38" x14ac:dyDescent="0.25">
      <c r="B141" s="47" t="str">
        <f>+B116</f>
        <v>Prodotto 18</v>
      </c>
      <c r="C141" s="65">
        <f t="shared" si="20"/>
        <v>0</v>
      </c>
      <c r="D141" s="65">
        <f t="shared" ref="D141:AL143" si="25">+D66+D91+C116-D116</f>
        <v>0</v>
      </c>
      <c r="E141" s="65">
        <f t="shared" si="25"/>
        <v>0</v>
      </c>
      <c r="F141" s="65">
        <f t="shared" si="25"/>
        <v>0</v>
      </c>
      <c r="G141" s="65">
        <f t="shared" si="25"/>
        <v>0</v>
      </c>
      <c r="H141" s="65">
        <f t="shared" si="25"/>
        <v>0</v>
      </c>
      <c r="I141" s="65">
        <f t="shared" si="25"/>
        <v>0</v>
      </c>
      <c r="J141" s="65">
        <f t="shared" si="25"/>
        <v>0</v>
      </c>
      <c r="K141" s="65">
        <f t="shared" si="25"/>
        <v>0</v>
      </c>
      <c r="L141" s="65">
        <f t="shared" si="25"/>
        <v>0</v>
      </c>
      <c r="M141" s="65">
        <f t="shared" si="25"/>
        <v>0</v>
      </c>
      <c r="N141" s="65">
        <f t="shared" si="25"/>
        <v>0</v>
      </c>
      <c r="O141" s="65">
        <f t="shared" si="25"/>
        <v>0</v>
      </c>
      <c r="P141" s="65">
        <f t="shared" si="25"/>
        <v>0</v>
      </c>
      <c r="Q141" s="65">
        <f t="shared" si="25"/>
        <v>0</v>
      </c>
      <c r="R141" s="65">
        <f t="shared" si="25"/>
        <v>0</v>
      </c>
      <c r="S141" s="65">
        <f t="shared" si="25"/>
        <v>0</v>
      </c>
      <c r="T141" s="65">
        <f t="shared" si="25"/>
        <v>0</v>
      </c>
      <c r="U141" s="65">
        <f t="shared" si="25"/>
        <v>0</v>
      </c>
      <c r="V141" s="65">
        <f t="shared" si="25"/>
        <v>0</v>
      </c>
      <c r="W141" s="65">
        <f t="shared" si="25"/>
        <v>0</v>
      </c>
      <c r="X141" s="65">
        <f t="shared" si="25"/>
        <v>0</v>
      </c>
      <c r="Y141" s="65">
        <f t="shared" si="25"/>
        <v>0</v>
      </c>
      <c r="Z141" s="65">
        <f t="shared" si="25"/>
        <v>0</v>
      </c>
      <c r="AA141" s="65">
        <f t="shared" si="25"/>
        <v>0</v>
      </c>
      <c r="AB141" s="65">
        <f t="shared" si="25"/>
        <v>0</v>
      </c>
      <c r="AC141" s="65">
        <f t="shared" si="25"/>
        <v>0</v>
      </c>
      <c r="AD141" s="65">
        <f t="shared" si="25"/>
        <v>0</v>
      </c>
      <c r="AE141" s="65">
        <f t="shared" si="25"/>
        <v>0</v>
      </c>
      <c r="AF141" s="65">
        <f t="shared" si="25"/>
        <v>0</v>
      </c>
      <c r="AG141" s="65">
        <f t="shared" si="25"/>
        <v>0</v>
      </c>
      <c r="AH141" s="65">
        <f t="shared" si="25"/>
        <v>0</v>
      </c>
      <c r="AI141" s="65">
        <f t="shared" si="25"/>
        <v>0</v>
      </c>
      <c r="AJ141" s="65">
        <f t="shared" si="25"/>
        <v>0</v>
      </c>
      <c r="AK141" s="65">
        <f t="shared" si="25"/>
        <v>0</v>
      </c>
      <c r="AL141" s="65">
        <f t="shared" si="25"/>
        <v>0</v>
      </c>
    </row>
    <row r="142" spans="2:38" x14ac:dyDescent="0.25">
      <c r="B142" s="47" t="str">
        <f t="shared" si="19"/>
        <v>Prodotto 19</v>
      </c>
      <c r="C142" s="65">
        <f t="shared" si="20"/>
        <v>0</v>
      </c>
      <c r="D142" s="65">
        <f t="shared" si="25"/>
        <v>0</v>
      </c>
      <c r="E142" s="65">
        <f t="shared" si="25"/>
        <v>0</v>
      </c>
      <c r="F142" s="65">
        <f t="shared" si="25"/>
        <v>0</v>
      </c>
      <c r="G142" s="65">
        <f t="shared" si="25"/>
        <v>0</v>
      </c>
      <c r="H142" s="65">
        <f t="shared" si="25"/>
        <v>0</v>
      </c>
      <c r="I142" s="65">
        <f t="shared" si="25"/>
        <v>0</v>
      </c>
      <c r="J142" s="65">
        <f t="shared" si="25"/>
        <v>0</v>
      </c>
      <c r="K142" s="65">
        <f t="shared" si="25"/>
        <v>0</v>
      </c>
      <c r="L142" s="65">
        <f t="shared" si="25"/>
        <v>0</v>
      </c>
      <c r="M142" s="65">
        <f t="shared" si="25"/>
        <v>0</v>
      </c>
      <c r="N142" s="65">
        <f t="shared" si="25"/>
        <v>0</v>
      </c>
      <c r="O142" s="65">
        <f t="shared" si="25"/>
        <v>0</v>
      </c>
      <c r="P142" s="65">
        <f t="shared" si="25"/>
        <v>0</v>
      </c>
      <c r="Q142" s="65">
        <f t="shared" si="25"/>
        <v>0</v>
      </c>
      <c r="R142" s="65">
        <f t="shared" si="25"/>
        <v>0</v>
      </c>
      <c r="S142" s="65">
        <f t="shared" si="25"/>
        <v>0</v>
      </c>
      <c r="T142" s="65">
        <f t="shared" si="25"/>
        <v>0</v>
      </c>
      <c r="U142" s="65">
        <f t="shared" si="25"/>
        <v>0</v>
      </c>
      <c r="V142" s="65">
        <f t="shared" si="25"/>
        <v>0</v>
      </c>
      <c r="W142" s="65">
        <f t="shared" si="25"/>
        <v>0</v>
      </c>
      <c r="X142" s="65">
        <f t="shared" si="25"/>
        <v>0</v>
      </c>
      <c r="Y142" s="65">
        <f t="shared" si="25"/>
        <v>0</v>
      </c>
      <c r="Z142" s="65">
        <f t="shared" si="25"/>
        <v>0</v>
      </c>
      <c r="AA142" s="65">
        <f t="shared" si="25"/>
        <v>0</v>
      </c>
      <c r="AB142" s="65">
        <f t="shared" si="25"/>
        <v>0</v>
      </c>
      <c r="AC142" s="65">
        <f t="shared" si="25"/>
        <v>0</v>
      </c>
      <c r="AD142" s="65">
        <f t="shared" si="25"/>
        <v>0</v>
      </c>
      <c r="AE142" s="65">
        <f t="shared" si="25"/>
        <v>0</v>
      </c>
      <c r="AF142" s="65">
        <f t="shared" si="25"/>
        <v>0</v>
      </c>
      <c r="AG142" s="65">
        <f t="shared" si="25"/>
        <v>0</v>
      </c>
      <c r="AH142" s="65">
        <f t="shared" si="25"/>
        <v>0</v>
      </c>
      <c r="AI142" s="65">
        <f t="shared" si="25"/>
        <v>0</v>
      </c>
      <c r="AJ142" s="65">
        <f t="shared" si="25"/>
        <v>0</v>
      </c>
      <c r="AK142" s="65">
        <f t="shared" si="25"/>
        <v>0</v>
      </c>
      <c r="AL142" s="65">
        <f t="shared" si="25"/>
        <v>0</v>
      </c>
    </row>
    <row r="143" spans="2:38" x14ac:dyDescent="0.25">
      <c r="B143" s="47" t="str">
        <f t="shared" si="19"/>
        <v>Prodotto 20</v>
      </c>
      <c r="C143" s="65">
        <f t="shared" si="20"/>
        <v>0</v>
      </c>
      <c r="D143" s="65">
        <f t="shared" si="25"/>
        <v>0</v>
      </c>
      <c r="E143" s="65">
        <f t="shared" si="25"/>
        <v>0</v>
      </c>
      <c r="F143" s="65">
        <f t="shared" si="25"/>
        <v>0</v>
      </c>
      <c r="G143" s="65">
        <f t="shared" si="25"/>
        <v>0</v>
      </c>
      <c r="H143" s="65">
        <f t="shared" si="25"/>
        <v>0</v>
      </c>
      <c r="I143" s="65">
        <f t="shared" si="25"/>
        <v>0</v>
      </c>
      <c r="J143" s="65">
        <f t="shared" si="25"/>
        <v>0</v>
      </c>
      <c r="K143" s="65">
        <f t="shared" si="25"/>
        <v>0</v>
      </c>
      <c r="L143" s="65">
        <f t="shared" si="25"/>
        <v>0</v>
      </c>
      <c r="M143" s="65">
        <f t="shared" si="25"/>
        <v>0</v>
      </c>
      <c r="N143" s="65">
        <f t="shared" si="25"/>
        <v>0</v>
      </c>
      <c r="O143" s="65">
        <f t="shared" si="25"/>
        <v>0</v>
      </c>
      <c r="P143" s="65">
        <f t="shared" si="25"/>
        <v>0</v>
      </c>
      <c r="Q143" s="65">
        <f t="shared" si="25"/>
        <v>0</v>
      </c>
      <c r="R143" s="65">
        <f t="shared" si="25"/>
        <v>0</v>
      </c>
      <c r="S143" s="65">
        <f t="shared" si="25"/>
        <v>0</v>
      </c>
      <c r="T143" s="65">
        <f t="shared" si="25"/>
        <v>0</v>
      </c>
      <c r="U143" s="65">
        <f t="shared" si="25"/>
        <v>0</v>
      </c>
      <c r="V143" s="65">
        <f t="shared" si="25"/>
        <v>0</v>
      </c>
      <c r="W143" s="65">
        <f t="shared" si="25"/>
        <v>0</v>
      </c>
      <c r="X143" s="65">
        <f t="shared" si="25"/>
        <v>0</v>
      </c>
      <c r="Y143" s="65">
        <f t="shared" si="25"/>
        <v>0</v>
      </c>
      <c r="Z143" s="65">
        <f t="shared" si="25"/>
        <v>0</v>
      </c>
      <c r="AA143" s="65">
        <f t="shared" si="25"/>
        <v>0</v>
      </c>
      <c r="AB143" s="65">
        <f t="shared" si="25"/>
        <v>0</v>
      </c>
      <c r="AC143" s="65">
        <f t="shared" si="25"/>
        <v>0</v>
      </c>
      <c r="AD143" s="65">
        <f t="shared" si="25"/>
        <v>0</v>
      </c>
      <c r="AE143" s="65">
        <f t="shared" si="25"/>
        <v>0</v>
      </c>
      <c r="AF143" s="65">
        <f t="shared" si="25"/>
        <v>0</v>
      </c>
      <c r="AG143" s="65">
        <f t="shared" si="25"/>
        <v>0</v>
      </c>
      <c r="AH143" s="65">
        <f t="shared" si="25"/>
        <v>0</v>
      </c>
      <c r="AI143" s="65">
        <f t="shared" si="25"/>
        <v>0</v>
      </c>
      <c r="AJ143" s="65">
        <f t="shared" si="25"/>
        <v>0</v>
      </c>
      <c r="AK143" s="65">
        <f t="shared" si="25"/>
        <v>0</v>
      </c>
      <c r="AL143" s="65">
        <f t="shared" si="25"/>
        <v>0</v>
      </c>
    </row>
    <row r="144" spans="2:38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316</v>
      </c>
      <c r="C145" s="63">
        <f>SUM(C124:C143)</f>
        <v>0</v>
      </c>
      <c r="D145" s="63">
        <f t="shared" ref="D145:AL145" si="26">SUM(D124:D143)</f>
        <v>0</v>
      </c>
      <c r="E145" s="63">
        <f t="shared" si="26"/>
        <v>329422.5</v>
      </c>
      <c r="F145" s="63">
        <f t="shared" si="26"/>
        <v>333227.94999999995</v>
      </c>
      <c r="G145" s="63">
        <f t="shared" si="26"/>
        <v>333227.94999999995</v>
      </c>
      <c r="H145" s="63">
        <f t="shared" si="26"/>
        <v>348129.1</v>
      </c>
      <c r="I145" s="63">
        <f t="shared" si="26"/>
        <v>348129.1</v>
      </c>
      <c r="J145" s="63">
        <f t="shared" si="26"/>
        <v>353368.39999999991</v>
      </c>
      <c r="K145" s="63">
        <f t="shared" si="26"/>
        <v>356164.95199999999</v>
      </c>
      <c r="L145" s="63">
        <f t="shared" si="26"/>
        <v>361664.402</v>
      </c>
      <c r="M145" s="63">
        <f t="shared" si="26"/>
        <v>362299.89399999997</v>
      </c>
      <c r="N145" s="63">
        <f t="shared" si="26"/>
        <v>362299.89399999997</v>
      </c>
      <c r="O145" s="63">
        <f t="shared" si="26"/>
        <v>363981.032305</v>
      </c>
      <c r="P145" s="63">
        <f t="shared" si="26"/>
        <v>363981.032305</v>
      </c>
      <c r="Q145" s="63">
        <f t="shared" si="26"/>
        <v>363981.032305</v>
      </c>
      <c r="R145" s="63">
        <f t="shared" si="26"/>
        <v>363981.032305</v>
      </c>
      <c r="S145" s="63">
        <f t="shared" si="26"/>
        <v>363981.032305</v>
      </c>
      <c r="T145" s="63">
        <f t="shared" si="26"/>
        <v>363981.032305</v>
      </c>
      <c r="U145" s="63">
        <f t="shared" si="26"/>
        <v>363981.032305</v>
      </c>
      <c r="V145" s="63">
        <f t="shared" si="26"/>
        <v>363981.032305</v>
      </c>
      <c r="W145" s="63">
        <f t="shared" si="26"/>
        <v>363981.032305</v>
      </c>
      <c r="X145" s="63">
        <f t="shared" si="26"/>
        <v>363981.032305</v>
      </c>
      <c r="Y145" s="63">
        <f t="shared" si="26"/>
        <v>363981.032305</v>
      </c>
      <c r="Z145" s="63">
        <f t="shared" si="26"/>
        <v>363981.032305</v>
      </c>
      <c r="AA145" s="63">
        <f t="shared" si="26"/>
        <v>363981.032305</v>
      </c>
      <c r="AB145" s="63">
        <f t="shared" si="26"/>
        <v>363981.032305</v>
      </c>
      <c r="AC145" s="63">
        <f t="shared" si="26"/>
        <v>363981.032305</v>
      </c>
      <c r="AD145" s="63">
        <f t="shared" si="26"/>
        <v>363981.032305</v>
      </c>
      <c r="AE145" s="63">
        <f t="shared" si="26"/>
        <v>363981.032305</v>
      </c>
      <c r="AF145" s="63">
        <f t="shared" si="26"/>
        <v>363981.032305</v>
      </c>
      <c r="AG145" s="63">
        <f t="shared" si="26"/>
        <v>363981.032305</v>
      </c>
      <c r="AH145" s="63">
        <f t="shared" si="26"/>
        <v>363981.032305</v>
      </c>
      <c r="AI145" s="63">
        <f t="shared" si="26"/>
        <v>363981.032305</v>
      </c>
      <c r="AJ145" s="63">
        <f t="shared" si="26"/>
        <v>363981.032305</v>
      </c>
      <c r="AK145" s="63">
        <f t="shared" si="26"/>
        <v>363981.032305</v>
      </c>
      <c r="AL145" s="63">
        <f t="shared" si="26"/>
        <v>363981.032305</v>
      </c>
    </row>
  </sheetData>
  <hyperlinks>
    <hyperlink ref="A1" location="View!A1" display="vie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8"/>
  <sheetViews>
    <sheetView showGridLines="0" topLeftCell="A10" workbookViewId="0">
      <selection activeCell="D34" sqref="D34"/>
    </sheetView>
  </sheetViews>
  <sheetFormatPr defaultRowHeight="15" x14ac:dyDescent="0.25"/>
  <cols>
    <col min="4" max="5" width="10.85546875" bestFit="1" customWidth="1"/>
  </cols>
  <sheetData>
    <row r="1" spans="1:38" x14ac:dyDescent="0.25">
      <c r="A1" s="25" t="s">
        <v>206</v>
      </c>
      <c r="C1" t="s">
        <v>340</v>
      </c>
      <c r="D1" t="str">
        <f>+View!C17</f>
        <v>MENSILE</v>
      </c>
    </row>
    <row r="2" spans="1:38" x14ac:dyDescent="0.25"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</row>
    <row r="3" spans="1:38" x14ac:dyDescent="0.25">
      <c r="A3" s="67" t="s">
        <v>328</v>
      </c>
      <c r="B3" s="67"/>
      <c r="C3" s="68">
        <f>-C4+C7</f>
        <v>-29173.5</v>
      </c>
      <c r="D3" s="68">
        <f>-D4+D7</f>
        <v>-57832.95</v>
      </c>
      <c r="E3" s="68">
        <f t="shared" ref="E3:AL3" si="0">-E4+E7</f>
        <v>-57832.95</v>
      </c>
      <c r="F3" s="68">
        <f t="shared" si="0"/>
        <v>-53969.1</v>
      </c>
      <c r="G3" s="68">
        <f t="shared" si="0"/>
        <v>-56549.1</v>
      </c>
      <c r="H3" s="68">
        <f t="shared" si="0"/>
        <v>-53050.399999999994</v>
      </c>
      <c r="I3" s="68">
        <f t="shared" si="0"/>
        <v>-53407.031999999992</v>
      </c>
      <c r="J3" s="68">
        <f t="shared" si="0"/>
        <v>-58846.201999999997</v>
      </c>
      <c r="K3" s="68">
        <f t="shared" si="0"/>
        <v>-57125.093999999997</v>
      </c>
      <c r="L3" s="68">
        <f t="shared" si="0"/>
        <v>-57939.294000000002</v>
      </c>
      <c r="M3" s="68">
        <f t="shared" si="0"/>
        <v>-54083.021804999997</v>
      </c>
      <c r="N3" s="68">
        <f t="shared" si="0"/>
        <v>-62150.261805000002</v>
      </c>
      <c r="O3" s="68">
        <f t="shared" si="0"/>
        <v>-55703.501805</v>
      </c>
      <c r="P3" s="68">
        <f t="shared" si="0"/>
        <v>-54673.541805000001</v>
      </c>
      <c r="Q3" s="68">
        <f t="shared" si="0"/>
        <v>-61726.561805000005</v>
      </c>
      <c r="R3" s="68">
        <f t="shared" si="0"/>
        <v>-50302.481805000003</v>
      </c>
      <c r="S3" s="68">
        <f t="shared" si="0"/>
        <v>-60736.541805000001</v>
      </c>
      <c r="T3" s="68">
        <f t="shared" si="0"/>
        <v>-56738.261805000002</v>
      </c>
      <c r="U3" s="68">
        <f t="shared" si="0"/>
        <v>-56144.501805</v>
      </c>
      <c r="V3" s="68">
        <f t="shared" si="0"/>
        <v>-62729.261805000002</v>
      </c>
      <c r="W3" s="68">
        <f t="shared" si="0"/>
        <v>-55048.901805000001</v>
      </c>
      <c r="X3" s="68">
        <f t="shared" si="0"/>
        <v>-53409.361805</v>
      </c>
      <c r="Y3" s="68">
        <f t="shared" si="0"/>
        <v>-58616.621805000002</v>
      </c>
      <c r="Z3" s="68">
        <f t="shared" si="0"/>
        <v>-63170.261805000002</v>
      </c>
      <c r="AA3" s="68">
        <f t="shared" si="0"/>
        <v>-54936.701805000004</v>
      </c>
      <c r="AB3" s="68">
        <f t="shared" si="0"/>
        <v>-51487.301805000003</v>
      </c>
      <c r="AC3" s="68">
        <f t="shared" si="0"/>
        <v>-56812.241805000005</v>
      </c>
      <c r="AD3" s="68">
        <f t="shared" si="0"/>
        <v>-57035.861805</v>
      </c>
      <c r="AE3" s="68">
        <f t="shared" si="0"/>
        <v>-61726.561805000005</v>
      </c>
      <c r="AF3" s="68">
        <f t="shared" si="0"/>
        <v>-62270.621805000002</v>
      </c>
      <c r="AG3" s="68">
        <f t="shared" si="0"/>
        <v>-46940.381805000005</v>
      </c>
      <c r="AH3" s="68">
        <f t="shared" si="0"/>
        <v>-58892.441805000002</v>
      </c>
      <c r="AI3" s="68">
        <f t="shared" si="0"/>
        <v>-61164.941805000002</v>
      </c>
      <c r="AJ3" s="68">
        <f t="shared" si="0"/>
        <v>-61636.841805000004</v>
      </c>
      <c r="AK3" s="68">
        <f t="shared" si="0"/>
        <v>-59951.261805000002</v>
      </c>
      <c r="AL3" s="68">
        <f t="shared" si="0"/>
        <v>-52284.121805000002</v>
      </c>
    </row>
    <row r="4" spans="1:38" x14ac:dyDescent="0.25">
      <c r="A4" s="67" t="s">
        <v>329</v>
      </c>
      <c r="B4" s="67"/>
      <c r="C4" s="69">
        <f>+SUM(C5:C6)</f>
        <v>57172.5</v>
      </c>
      <c r="D4" s="69">
        <f t="shared" ref="D4:AL4" si="1">+SUM(D5:D6)</f>
        <v>57832.95</v>
      </c>
      <c r="E4" s="69">
        <f t="shared" si="1"/>
        <v>57832.95</v>
      </c>
      <c r="F4" s="69">
        <f t="shared" si="1"/>
        <v>60419.1</v>
      </c>
      <c r="G4" s="69">
        <f t="shared" si="1"/>
        <v>60419.1</v>
      </c>
      <c r="H4" s="69">
        <f t="shared" si="1"/>
        <v>61328.399999999994</v>
      </c>
      <c r="I4" s="69">
        <f t="shared" si="1"/>
        <v>61813.751999999993</v>
      </c>
      <c r="J4" s="69">
        <f t="shared" si="1"/>
        <v>62768.201999999997</v>
      </c>
      <c r="K4" s="69">
        <f t="shared" si="1"/>
        <v>62878.493999999999</v>
      </c>
      <c r="L4" s="69">
        <f t="shared" si="1"/>
        <v>62878.493999999999</v>
      </c>
      <c r="M4" s="69">
        <f t="shared" si="1"/>
        <v>63170.261805000002</v>
      </c>
      <c r="N4" s="69">
        <f t="shared" si="1"/>
        <v>63170.261805000002</v>
      </c>
      <c r="O4" s="69">
        <f t="shared" si="1"/>
        <v>63170.261805000002</v>
      </c>
      <c r="P4" s="69">
        <f t="shared" si="1"/>
        <v>63170.261805000002</v>
      </c>
      <c r="Q4" s="69">
        <f t="shared" si="1"/>
        <v>63170.261805000002</v>
      </c>
      <c r="R4" s="69">
        <f t="shared" si="1"/>
        <v>63170.261805000002</v>
      </c>
      <c r="S4" s="69">
        <f t="shared" si="1"/>
        <v>63170.261805000002</v>
      </c>
      <c r="T4" s="69">
        <f t="shared" si="1"/>
        <v>63170.261805000002</v>
      </c>
      <c r="U4" s="69">
        <f t="shared" si="1"/>
        <v>63170.261805000002</v>
      </c>
      <c r="V4" s="69">
        <f t="shared" si="1"/>
        <v>63170.261805000002</v>
      </c>
      <c r="W4" s="69">
        <f t="shared" si="1"/>
        <v>63170.261805000002</v>
      </c>
      <c r="X4" s="69">
        <f t="shared" si="1"/>
        <v>63170.261805000002</v>
      </c>
      <c r="Y4" s="69">
        <f t="shared" si="1"/>
        <v>63170.261805000002</v>
      </c>
      <c r="Z4" s="69">
        <f t="shared" si="1"/>
        <v>63170.261805000002</v>
      </c>
      <c r="AA4" s="69">
        <f t="shared" si="1"/>
        <v>63170.261805000002</v>
      </c>
      <c r="AB4" s="69">
        <f t="shared" si="1"/>
        <v>63170.261805000002</v>
      </c>
      <c r="AC4" s="69">
        <f t="shared" si="1"/>
        <v>63170.261805000002</v>
      </c>
      <c r="AD4" s="69">
        <f t="shared" si="1"/>
        <v>63170.261805000002</v>
      </c>
      <c r="AE4" s="69">
        <f t="shared" si="1"/>
        <v>63170.261805000002</v>
      </c>
      <c r="AF4" s="69">
        <f t="shared" si="1"/>
        <v>63170.261805000002</v>
      </c>
      <c r="AG4" s="69">
        <f t="shared" si="1"/>
        <v>63170.261805000002</v>
      </c>
      <c r="AH4" s="69">
        <f t="shared" si="1"/>
        <v>63170.261805000002</v>
      </c>
      <c r="AI4" s="69">
        <f t="shared" si="1"/>
        <v>63170.261805000002</v>
      </c>
      <c r="AJ4" s="69">
        <f t="shared" si="1"/>
        <v>63170.261805000002</v>
      </c>
      <c r="AK4" s="69">
        <f t="shared" si="1"/>
        <v>63170.261805000002</v>
      </c>
      <c r="AL4" s="69">
        <f t="shared" si="1"/>
        <v>63170.261805000002</v>
      </c>
    </row>
    <row r="5" spans="1:38" x14ac:dyDescent="0.25">
      <c r="A5" s="70" t="s">
        <v>362</v>
      </c>
      <c r="B5" s="70"/>
      <c r="C5" s="71">
        <f>+E_Vendite!C95</f>
        <v>57172.5</v>
      </c>
      <c r="D5" s="71">
        <f>+E_Vendite!D95</f>
        <v>57832.95</v>
      </c>
      <c r="E5" s="71">
        <f>+E_Vendite!E95</f>
        <v>57832.95</v>
      </c>
      <c r="F5" s="71">
        <f>+E_Vendite!F95</f>
        <v>60419.1</v>
      </c>
      <c r="G5" s="71">
        <f>+E_Vendite!G95</f>
        <v>60419.1</v>
      </c>
      <c r="H5" s="71">
        <f>+E_Vendite!H95</f>
        <v>61328.399999999994</v>
      </c>
      <c r="I5" s="71">
        <f>+E_Vendite!I95</f>
        <v>61813.751999999993</v>
      </c>
      <c r="J5" s="71">
        <f>+E_Vendite!J95</f>
        <v>62768.201999999997</v>
      </c>
      <c r="K5" s="71">
        <f>+E_Vendite!K95</f>
        <v>62878.493999999999</v>
      </c>
      <c r="L5" s="71">
        <f>+E_Vendite!L95</f>
        <v>62878.493999999999</v>
      </c>
      <c r="M5" s="71">
        <f>+E_Vendite!M95</f>
        <v>63170.261805000002</v>
      </c>
      <c r="N5" s="71">
        <f>+E_Vendite!N95</f>
        <v>63170.261805000002</v>
      </c>
      <c r="O5" s="71">
        <f>+E_Vendite!O95</f>
        <v>63170.261805000002</v>
      </c>
      <c r="P5" s="71">
        <f>+E_Vendite!P95</f>
        <v>63170.261805000002</v>
      </c>
      <c r="Q5" s="71">
        <f>+E_Vendite!Q95</f>
        <v>63170.261805000002</v>
      </c>
      <c r="R5" s="71">
        <f>+E_Vendite!R95</f>
        <v>63170.261805000002</v>
      </c>
      <c r="S5" s="71">
        <f>+E_Vendite!S95</f>
        <v>63170.261805000002</v>
      </c>
      <c r="T5" s="71">
        <f>+E_Vendite!T95</f>
        <v>63170.261805000002</v>
      </c>
      <c r="U5" s="71">
        <f>+E_Vendite!U95</f>
        <v>63170.261805000002</v>
      </c>
      <c r="V5" s="71">
        <f>+E_Vendite!V95</f>
        <v>63170.261805000002</v>
      </c>
      <c r="W5" s="71">
        <f>+E_Vendite!W95</f>
        <v>63170.261805000002</v>
      </c>
      <c r="X5" s="71">
        <f>+E_Vendite!X95</f>
        <v>63170.261805000002</v>
      </c>
      <c r="Y5" s="71">
        <f>+E_Vendite!Y95</f>
        <v>63170.261805000002</v>
      </c>
      <c r="Z5" s="71">
        <f>+E_Vendite!Z95</f>
        <v>63170.261805000002</v>
      </c>
      <c r="AA5" s="71">
        <f>+E_Vendite!AA95</f>
        <v>63170.261805000002</v>
      </c>
      <c r="AB5" s="71">
        <f>+E_Vendite!AB95</f>
        <v>63170.261805000002</v>
      </c>
      <c r="AC5" s="71">
        <f>+E_Vendite!AC95</f>
        <v>63170.261805000002</v>
      </c>
      <c r="AD5" s="71">
        <f>+E_Vendite!AD95</f>
        <v>63170.261805000002</v>
      </c>
      <c r="AE5" s="71">
        <f>+E_Vendite!AE95</f>
        <v>63170.261805000002</v>
      </c>
      <c r="AF5" s="71">
        <f>+E_Vendite!AF95</f>
        <v>63170.261805000002</v>
      </c>
      <c r="AG5" s="71">
        <f>+E_Vendite!AG95</f>
        <v>63170.261805000002</v>
      </c>
      <c r="AH5" s="71">
        <f>+E_Vendite!AH95</f>
        <v>63170.261805000002</v>
      </c>
      <c r="AI5" s="71">
        <f>+E_Vendite!AI95</f>
        <v>63170.261805000002</v>
      </c>
      <c r="AJ5" s="71">
        <f>+E_Vendite!AJ95</f>
        <v>63170.261805000002</v>
      </c>
      <c r="AK5" s="71">
        <f>+E_Vendite!AK95</f>
        <v>63170.261805000002</v>
      </c>
      <c r="AL5" s="71">
        <f>+E_Vendite!AL95</f>
        <v>63170.261805000002</v>
      </c>
    </row>
    <row r="6" spans="1:38" x14ac:dyDescent="0.25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x14ac:dyDescent="0.25">
      <c r="A7" s="67" t="s">
        <v>317</v>
      </c>
      <c r="B7" s="67"/>
      <c r="C7" s="68">
        <f>SUM(C8:C11)</f>
        <v>27999</v>
      </c>
      <c r="D7" s="68">
        <f t="shared" ref="D7:AL7" si="2">SUM(D8:D11)</f>
        <v>0</v>
      </c>
      <c r="E7" s="68">
        <f t="shared" si="2"/>
        <v>0</v>
      </c>
      <c r="F7" s="68">
        <f t="shared" si="2"/>
        <v>6450</v>
      </c>
      <c r="G7" s="68">
        <f t="shared" si="2"/>
        <v>3870</v>
      </c>
      <c r="H7" s="68">
        <f t="shared" si="2"/>
        <v>8278</v>
      </c>
      <c r="I7" s="68">
        <f t="shared" si="2"/>
        <v>8406.7200000000012</v>
      </c>
      <c r="J7" s="68">
        <f t="shared" si="2"/>
        <v>3922</v>
      </c>
      <c r="K7" s="68">
        <f t="shared" si="2"/>
        <v>5753.4</v>
      </c>
      <c r="L7" s="68">
        <f t="shared" si="2"/>
        <v>4939.2</v>
      </c>
      <c r="M7" s="68">
        <f t="shared" si="2"/>
        <v>9087.2400000000016</v>
      </c>
      <c r="N7" s="68">
        <f t="shared" si="2"/>
        <v>1020</v>
      </c>
      <c r="O7" s="68">
        <f t="shared" si="2"/>
        <v>7466.76</v>
      </c>
      <c r="P7" s="68">
        <f t="shared" si="2"/>
        <v>8496.7199999999993</v>
      </c>
      <c r="Q7" s="68">
        <f t="shared" si="2"/>
        <v>1443.6999999999998</v>
      </c>
      <c r="R7" s="68">
        <f t="shared" si="2"/>
        <v>12867.779999999999</v>
      </c>
      <c r="S7" s="68">
        <f t="shared" si="2"/>
        <v>2433.7199999999998</v>
      </c>
      <c r="T7" s="68">
        <f t="shared" si="2"/>
        <v>6432</v>
      </c>
      <c r="U7" s="68">
        <f t="shared" si="2"/>
        <v>7025.76</v>
      </c>
      <c r="V7" s="68">
        <f t="shared" si="2"/>
        <v>441</v>
      </c>
      <c r="W7" s="68">
        <f t="shared" si="2"/>
        <v>8121.3600000000006</v>
      </c>
      <c r="X7" s="68">
        <f t="shared" si="2"/>
        <v>9760.9</v>
      </c>
      <c r="Y7" s="68">
        <f t="shared" si="2"/>
        <v>4553.6400000000003</v>
      </c>
      <c r="Z7" s="68">
        <f t="shared" si="2"/>
        <v>0</v>
      </c>
      <c r="AA7" s="68">
        <f t="shared" si="2"/>
        <v>8233.56</v>
      </c>
      <c r="AB7" s="68">
        <f t="shared" si="2"/>
        <v>11682.96</v>
      </c>
      <c r="AC7" s="68">
        <f t="shared" si="2"/>
        <v>6358.0199999999995</v>
      </c>
      <c r="AD7" s="68">
        <f t="shared" si="2"/>
        <v>6134.4</v>
      </c>
      <c r="AE7" s="68">
        <f t="shared" si="2"/>
        <v>1443.6999999999998</v>
      </c>
      <c r="AF7" s="68">
        <f t="shared" si="2"/>
        <v>899.64</v>
      </c>
      <c r="AG7" s="68">
        <f t="shared" si="2"/>
        <v>16229.88</v>
      </c>
      <c r="AH7" s="68">
        <f t="shared" si="2"/>
        <v>4277.82</v>
      </c>
      <c r="AI7" s="68">
        <f t="shared" si="2"/>
        <v>2005.3199999999997</v>
      </c>
      <c r="AJ7" s="68">
        <f t="shared" si="2"/>
        <v>1533.42</v>
      </c>
      <c r="AK7" s="68">
        <f t="shared" si="2"/>
        <v>3219</v>
      </c>
      <c r="AL7" s="68">
        <f t="shared" si="2"/>
        <v>10886.140000000001</v>
      </c>
    </row>
    <row r="8" spans="1:38" x14ac:dyDescent="0.25">
      <c r="A8" s="70" t="s">
        <v>361</v>
      </c>
      <c r="B8" s="70"/>
      <c r="C8" s="71">
        <f>+E_Acquisti!C95</f>
        <v>27999</v>
      </c>
      <c r="D8" s="71">
        <f>+E_Acquisti!D95</f>
        <v>0</v>
      </c>
      <c r="E8" s="71">
        <f>+E_Acquisti!E95</f>
        <v>0</v>
      </c>
      <c r="F8" s="71">
        <f>+E_Acquisti!F95</f>
        <v>6450</v>
      </c>
      <c r="G8" s="71">
        <f>+E_Acquisti!G95</f>
        <v>3870</v>
      </c>
      <c r="H8" s="71">
        <f>+E_Acquisti!H95</f>
        <v>8278</v>
      </c>
      <c r="I8" s="71">
        <f>+E_Acquisti!I95</f>
        <v>8406.7200000000012</v>
      </c>
      <c r="J8" s="71">
        <f>+E_Acquisti!J95</f>
        <v>3922</v>
      </c>
      <c r="K8" s="71">
        <f>+E_Acquisti!K95</f>
        <v>5753.4</v>
      </c>
      <c r="L8" s="71">
        <f>+E_Acquisti!L95</f>
        <v>4939.2</v>
      </c>
      <c r="M8" s="71">
        <f>+E_Acquisti!M95</f>
        <v>9087.2400000000016</v>
      </c>
      <c r="N8" s="71">
        <f>+E_Acquisti!N95</f>
        <v>1020</v>
      </c>
      <c r="O8" s="71">
        <f>+E_Acquisti!O95</f>
        <v>7466.76</v>
      </c>
      <c r="P8" s="71">
        <f>+E_Acquisti!P95</f>
        <v>8496.7199999999993</v>
      </c>
      <c r="Q8" s="71">
        <f>+E_Acquisti!Q95</f>
        <v>1443.6999999999998</v>
      </c>
      <c r="R8" s="71">
        <f>+E_Acquisti!R95</f>
        <v>12867.779999999999</v>
      </c>
      <c r="S8" s="71">
        <f>+E_Acquisti!S95</f>
        <v>2433.7199999999998</v>
      </c>
      <c r="T8" s="71">
        <f>+E_Acquisti!T95</f>
        <v>6432</v>
      </c>
      <c r="U8" s="71">
        <f>+E_Acquisti!U95</f>
        <v>7025.76</v>
      </c>
      <c r="V8" s="71">
        <f>+E_Acquisti!V95</f>
        <v>441</v>
      </c>
      <c r="W8" s="71">
        <f>+E_Acquisti!W95</f>
        <v>8121.3600000000006</v>
      </c>
      <c r="X8" s="71">
        <f>+E_Acquisti!X95</f>
        <v>9760.9</v>
      </c>
      <c r="Y8" s="71">
        <f>+E_Acquisti!Y95</f>
        <v>4553.6400000000003</v>
      </c>
      <c r="Z8" s="71">
        <f>+E_Acquisti!Z95</f>
        <v>0</v>
      </c>
      <c r="AA8" s="71">
        <f>+E_Acquisti!AA95</f>
        <v>8233.56</v>
      </c>
      <c r="AB8" s="71">
        <f>+E_Acquisti!AB95</f>
        <v>11682.96</v>
      </c>
      <c r="AC8" s="71">
        <f>+E_Acquisti!AC95</f>
        <v>6358.0199999999995</v>
      </c>
      <c r="AD8" s="71">
        <f>+E_Acquisti!AD95</f>
        <v>6134.4</v>
      </c>
      <c r="AE8" s="71">
        <f>+E_Acquisti!AE95</f>
        <v>1443.6999999999998</v>
      </c>
      <c r="AF8" s="71">
        <f>+E_Acquisti!AF95</f>
        <v>899.64</v>
      </c>
      <c r="AG8" s="71">
        <f>+E_Acquisti!AG95</f>
        <v>16229.88</v>
      </c>
      <c r="AH8" s="71">
        <f>+E_Acquisti!AH95</f>
        <v>4277.82</v>
      </c>
      <c r="AI8" s="71">
        <f>+E_Acquisti!AI95</f>
        <v>2005.3199999999997</v>
      </c>
      <c r="AJ8" s="71">
        <f>+E_Acquisti!AJ95</f>
        <v>1533.42</v>
      </c>
      <c r="AK8" s="71">
        <f>+E_Acquisti!AK95</f>
        <v>3219</v>
      </c>
      <c r="AL8" s="71">
        <f>+E_Acquisti!AL95</f>
        <v>10886.140000000001</v>
      </c>
    </row>
    <row r="9" spans="1:38" x14ac:dyDescent="0.25">
      <c r="A9" s="70"/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</row>
    <row r="10" spans="1:38" x14ac:dyDescent="0.25">
      <c r="A10" s="70"/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38" x14ac:dyDescent="0.25">
      <c r="A11" s="70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25">
      <c r="A12" s="70"/>
      <c r="B12" s="70"/>
    </row>
    <row r="13" spans="1:38" x14ac:dyDescent="0.25">
      <c r="A13" s="67" t="s">
        <v>330</v>
      </c>
      <c r="B13" s="70"/>
      <c r="C13" s="66" t="str">
        <f>+SPm!B2</f>
        <v>A1 M1</v>
      </c>
      <c r="D13" s="66" t="str">
        <f>+SPm!C2</f>
        <v>A1 M2</v>
      </c>
      <c r="E13" s="66" t="str">
        <f>+SPm!D2</f>
        <v>A1 M3</v>
      </c>
      <c r="F13" s="66" t="str">
        <f>+SPm!E2</f>
        <v>A1 M4</v>
      </c>
      <c r="G13" s="66" t="str">
        <f>+SPm!F2</f>
        <v>A1 M5</v>
      </c>
      <c r="H13" s="66" t="str">
        <f>+SPm!G2</f>
        <v>A1 M6</v>
      </c>
      <c r="I13" s="66" t="str">
        <f>+SPm!H2</f>
        <v>A1 M7</v>
      </c>
      <c r="J13" s="66" t="str">
        <f>+SPm!I2</f>
        <v>A1 M8</v>
      </c>
      <c r="K13" s="66" t="str">
        <f>+SPm!J2</f>
        <v>A1 M9</v>
      </c>
      <c r="L13" s="66" t="str">
        <f>+SPm!K2</f>
        <v>A1 M10</v>
      </c>
      <c r="M13" s="66" t="str">
        <f>+SPm!L2</f>
        <v>A1 M11</v>
      </c>
      <c r="N13" s="66" t="str">
        <f>+SPm!M2</f>
        <v>A1 M12</v>
      </c>
      <c r="O13" s="66" t="str">
        <f>+SPm!N2</f>
        <v>A2 M1</v>
      </c>
      <c r="P13" s="66" t="str">
        <f>+SPm!O2</f>
        <v>A2 M2</v>
      </c>
      <c r="Q13" s="66" t="str">
        <f>+SPm!P2</f>
        <v>A2 M3</v>
      </c>
      <c r="R13" s="66" t="str">
        <f>+SPm!Q2</f>
        <v>A2 M4</v>
      </c>
      <c r="S13" s="66" t="str">
        <f>+SPm!R2</f>
        <v>A2 M5</v>
      </c>
      <c r="T13" s="66" t="str">
        <f>+SPm!S2</f>
        <v>A2 M6</v>
      </c>
      <c r="U13" s="66" t="str">
        <f>+SPm!T2</f>
        <v>A2 M7</v>
      </c>
      <c r="V13" s="66" t="str">
        <f>+SPm!U2</f>
        <v>A2 M8</v>
      </c>
      <c r="W13" s="66" t="str">
        <f>+SPm!V2</f>
        <v>A2 M9</v>
      </c>
      <c r="X13" s="66" t="str">
        <f>+SPm!W2</f>
        <v>A2 M10</v>
      </c>
      <c r="Y13" s="66" t="str">
        <f>+SPm!X2</f>
        <v>A2 M11</v>
      </c>
      <c r="Z13" s="66" t="str">
        <f>+SPm!Y2</f>
        <v>A2 M12</v>
      </c>
      <c r="AA13" s="66" t="str">
        <f>+SPm!Z2</f>
        <v>A3 M1</v>
      </c>
      <c r="AB13" s="66" t="str">
        <f>+SPm!AA2</f>
        <v>A3 M2</v>
      </c>
      <c r="AC13" s="66" t="str">
        <f>+SPm!AB2</f>
        <v>A3 M3</v>
      </c>
      <c r="AD13" s="66" t="str">
        <f>+SPm!AC2</f>
        <v>A3 M4</v>
      </c>
      <c r="AE13" s="66" t="str">
        <f>+SPm!AD2</f>
        <v>A3 M5</v>
      </c>
      <c r="AF13" s="66" t="str">
        <f>+SPm!AE2</f>
        <v>A3 M6</v>
      </c>
      <c r="AG13" s="66" t="str">
        <f>+SPm!AF2</f>
        <v>A3 M7</v>
      </c>
      <c r="AH13" s="66" t="str">
        <f>+SPm!AG2</f>
        <v>A3 M8</v>
      </c>
      <c r="AI13" s="66" t="str">
        <f>+SPm!AH2</f>
        <v>A3 M9</v>
      </c>
      <c r="AJ13" s="66" t="str">
        <f>+SPm!AI2</f>
        <v>A3 M10</v>
      </c>
      <c r="AK13" s="66" t="str">
        <f>+SPm!AJ2</f>
        <v>A3 M11</v>
      </c>
      <c r="AL13" s="66" t="str">
        <f>+SPm!AK2</f>
        <v>A3 M12</v>
      </c>
    </row>
    <row r="14" spans="1:38" x14ac:dyDescent="0.25">
      <c r="A14" s="67" t="s">
        <v>331</v>
      </c>
      <c r="B14" s="70"/>
      <c r="C14" s="71">
        <f>+C3</f>
        <v>-29173.5</v>
      </c>
      <c r="D14" s="71">
        <f>+D3</f>
        <v>-57832.95</v>
      </c>
      <c r="E14" s="71">
        <f>+E3</f>
        <v>-57832.95</v>
      </c>
      <c r="F14" s="71">
        <f>+F3</f>
        <v>-53969.1</v>
      </c>
      <c r="G14" s="71">
        <f t="shared" ref="G14:AL14" si="3">+G3</f>
        <v>-56549.1</v>
      </c>
      <c r="H14" s="71">
        <f t="shared" si="3"/>
        <v>-53050.399999999994</v>
      </c>
      <c r="I14" s="71">
        <f t="shared" si="3"/>
        <v>-53407.031999999992</v>
      </c>
      <c r="J14" s="71">
        <f t="shared" si="3"/>
        <v>-58846.201999999997</v>
      </c>
      <c r="K14" s="71">
        <f t="shared" si="3"/>
        <v>-57125.093999999997</v>
      </c>
      <c r="L14" s="71">
        <f t="shared" si="3"/>
        <v>-57939.294000000002</v>
      </c>
      <c r="M14" s="71">
        <f t="shared" si="3"/>
        <v>-54083.021804999997</v>
      </c>
      <c r="N14" s="71">
        <f t="shared" si="3"/>
        <v>-62150.261805000002</v>
      </c>
      <c r="O14" s="71">
        <f t="shared" si="3"/>
        <v>-55703.501805</v>
      </c>
      <c r="P14" s="71">
        <f t="shared" si="3"/>
        <v>-54673.541805000001</v>
      </c>
      <c r="Q14" s="71">
        <f t="shared" si="3"/>
        <v>-61726.561805000005</v>
      </c>
      <c r="R14" s="71">
        <f t="shared" si="3"/>
        <v>-50302.481805000003</v>
      </c>
      <c r="S14" s="71">
        <f t="shared" si="3"/>
        <v>-60736.541805000001</v>
      </c>
      <c r="T14" s="71">
        <f t="shared" si="3"/>
        <v>-56738.261805000002</v>
      </c>
      <c r="U14" s="71">
        <f t="shared" si="3"/>
        <v>-56144.501805</v>
      </c>
      <c r="V14" s="71">
        <f t="shared" si="3"/>
        <v>-62729.261805000002</v>
      </c>
      <c r="W14" s="71">
        <f t="shared" si="3"/>
        <v>-55048.901805000001</v>
      </c>
      <c r="X14" s="71">
        <f t="shared" si="3"/>
        <v>-53409.361805</v>
      </c>
      <c r="Y14" s="71">
        <f t="shared" si="3"/>
        <v>-58616.621805000002</v>
      </c>
      <c r="Z14" s="71">
        <f t="shared" si="3"/>
        <v>-63170.261805000002</v>
      </c>
      <c r="AA14" s="71">
        <f t="shared" si="3"/>
        <v>-54936.701805000004</v>
      </c>
      <c r="AB14" s="71">
        <f t="shared" si="3"/>
        <v>-51487.301805000003</v>
      </c>
      <c r="AC14" s="71">
        <f t="shared" si="3"/>
        <v>-56812.241805000005</v>
      </c>
      <c r="AD14" s="71">
        <f t="shared" si="3"/>
        <v>-57035.861805</v>
      </c>
      <c r="AE14" s="71">
        <f t="shared" si="3"/>
        <v>-61726.561805000005</v>
      </c>
      <c r="AF14" s="71">
        <f t="shared" si="3"/>
        <v>-62270.621805000002</v>
      </c>
      <c r="AG14" s="71">
        <f t="shared" si="3"/>
        <v>-46940.381805000005</v>
      </c>
      <c r="AH14" s="71">
        <f t="shared" si="3"/>
        <v>-58892.441805000002</v>
      </c>
      <c r="AI14" s="71">
        <f t="shared" si="3"/>
        <v>-61164.941805000002</v>
      </c>
      <c r="AJ14" s="71">
        <f t="shared" si="3"/>
        <v>-61636.841805000004</v>
      </c>
      <c r="AK14" s="71">
        <f t="shared" si="3"/>
        <v>-59951.261805000002</v>
      </c>
      <c r="AL14" s="71">
        <f t="shared" si="3"/>
        <v>-52284.121805000002</v>
      </c>
    </row>
    <row r="15" spans="1:38" x14ac:dyDescent="0.25">
      <c r="A15" s="67" t="s">
        <v>332</v>
      </c>
      <c r="B15" s="70"/>
      <c r="C15" s="71">
        <v>0</v>
      </c>
      <c r="D15" s="71">
        <f t="shared" ref="D15:AL15" si="4">+IF(D14&gt;0,0,IF(C17&gt;-D14,-D14,C17))</f>
        <v>0</v>
      </c>
      <c r="E15" s="71">
        <f t="shared" si="4"/>
        <v>0</v>
      </c>
      <c r="F15" s="71">
        <f t="shared" si="4"/>
        <v>0</v>
      </c>
      <c r="G15" s="71">
        <f t="shared" si="4"/>
        <v>0</v>
      </c>
      <c r="H15" s="71">
        <f t="shared" si="4"/>
        <v>0</v>
      </c>
      <c r="I15" s="71">
        <f t="shared" si="4"/>
        <v>0</v>
      </c>
      <c r="J15" s="71">
        <f t="shared" si="4"/>
        <v>0</v>
      </c>
      <c r="K15" s="71">
        <f t="shared" si="4"/>
        <v>0</v>
      </c>
      <c r="L15" s="71">
        <f t="shared" si="4"/>
        <v>0</v>
      </c>
      <c r="M15" s="71">
        <f t="shared" si="4"/>
        <v>0</v>
      </c>
      <c r="N15" s="71">
        <f t="shared" si="4"/>
        <v>0</v>
      </c>
      <c r="O15" s="71">
        <f t="shared" si="4"/>
        <v>0</v>
      </c>
      <c r="P15" s="71">
        <f t="shared" si="4"/>
        <v>0</v>
      </c>
      <c r="Q15" s="71">
        <f t="shared" si="4"/>
        <v>0</v>
      </c>
      <c r="R15" s="71">
        <f t="shared" si="4"/>
        <v>0</v>
      </c>
      <c r="S15" s="71">
        <f t="shared" si="4"/>
        <v>0</v>
      </c>
      <c r="T15" s="71">
        <f t="shared" si="4"/>
        <v>0</v>
      </c>
      <c r="U15" s="71">
        <f t="shared" si="4"/>
        <v>0</v>
      </c>
      <c r="V15" s="71">
        <f t="shared" si="4"/>
        <v>0</v>
      </c>
      <c r="W15" s="71">
        <f t="shared" si="4"/>
        <v>0</v>
      </c>
      <c r="X15" s="71">
        <f t="shared" si="4"/>
        <v>0</v>
      </c>
      <c r="Y15" s="71">
        <f t="shared" si="4"/>
        <v>0</v>
      </c>
      <c r="Z15" s="71">
        <f t="shared" si="4"/>
        <v>0</v>
      </c>
      <c r="AA15" s="71">
        <f t="shared" si="4"/>
        <v>0</v>
      </c>
      <c r="AB15" s="71">
        <f t="shared" si="4"/>
        <v>0</v>
      </c>
      <c r="AC15" s="71">
        <f t="shared" si="4"/>
        <v>0</v>
      </c>
      <c r="AD15" s="71">
        <f t="shared" si="4"/>
        <v>0</v>
      </c>
      <c r="AE15" s="71">
        <f t="shared" si="4"/>
        <v>0</v>
      </c>
      <c r="AF15" s="71">
        <f t="shared" si="4"/>
        <v>0</v>
      </c>
      <c r="AG15" s="71">
        <f t="shared" si="4"/>
        <v>0</v>
      </c>
      <c r="AH15" s="71">
        <f t="shared" si="4"/>
        <v>0</v>
      </c>
      <c r="AI15" s="71">
        <f t="shared" si="4"/>
        <v>0</v>
      </c>
      <c r="AJ15" s="71">
        <f t="shared" si="4"/>
        <v>0</v>
      </c>
      <c r="AK15" s="71">
        <f t="shared" si="4"/>
        <v>0</v>
      </c>
      <c r="AL15" s="71">
        <f t="shared" si="4"/>
        <v>0</v>
      </c>
    </row>
    <row r="16" spans="1:38" x14ac:dyDescent="0.25">
      <c r="A16" s="67" t="s">
        <v>319</v>
      </c>
      <c r="B16" s="70"/>
      <c r="C16" s="71">
        <f t="shared" ref="C16:AL16" si="5">+IF((C14+C15)&gt;0,0,(C14+C15))</f>
        <v>-29173.5</v>
      </c>
      <c r="D16" s="71">
        <f t="shared" si="5"/>
        <v>-57832.95</v>
      </c>
      <c r="E16" s="71">
        <f t="shared" si="5"/>
        <v>-57832.95</v>
      </c>
      <c r="F16" s="71">
        <f t="shared" si="5"/>
        <v>-53969.1</v>
      </c>
      <c r="G16" s="71">
        <f t="shared" si="5"/>
        <v>-56549.1</v>
      </c>
      <c r="H16" s="71">
        <f t="shared" si="5"/>
        <v>-53050.399999999994</v>
      </c>
      <c r="I16" s="71">
        <f t="shared" si="5"/>
        <v>-53407.031999999992</v>
      </c>
      <c r="J16" s="71">
        <f t="shared" si="5"/>
        <v>-58846.201999999997</v>
      </c>
      <c r="K16" s="71">
        <f t="shared" si="5"/>
        <v>-57125.093999999997</v>
      </c>
      <c r="L16" s="71">
        <f t="shared" si="5"/>
        <v>-57939.294000000002</v>
      </c>
      <c r="M16" s="71">
        <f t="shared" si="5"/>
        <v>-54083.021804999997</v>
      </c>
      <c r="N16" s="71">
        <f t="shared" si="5"/>
        <v>-62150.261805000002</v>
      </c>
      <c r="O16" s="71">
        <f t="shared" si="5"/>
        <v>-55703.501805</v>
      </c>
      <c r="P16" s="71">
        <f t="shared" si="5"/>
        <v>-54673.541805000001</v>
      </c>
      <c r="Q16" s="71">
        <f t="shared" si="5"/>
        <v>-61726.561805000005</v>
      </c>
      <c r="R16" s="71">
        <f t="shared" si="5"/>
        <v>-50302.481805000003</v>
      </c>
      <c r="S16" s="71">
        <f t="shared" si="5"/>
        <v>-60736.541805000001</v>
      </c>
      <c r="T16" s="71">
        <f t="shared" si="5"/>
        <v>-56738.261805000002</v>
      </c>
      <c r="U16" s="71">
        <f t="shared" si="5"/>
        <v>-56144.501805</v>
      </c>
      <c r="V16" s="71">
        <f t="shared" si="5"/>
        <v>-62729.261805000002</v>
      </c>
      <c r="W16" s="71">
        <f t="shared" si="5"/>
        <v>-55048.901805000001</v>
      </c>
      <c r="X16" s="71">
        <f t="shared" si="5"/>
        <v>-53409.361805</v>
      </c>
      <c r="Y16" s="71">
        <f t="shared" si="5"/>
        <v>-58616.621805000002</v>
      </c>
      <c r="Z16" s="71">
        <f t="shared" si="5"/>
        <v>-63170.261805000002</v>
      </c>
      <c r="AA16" s="71">
        <f t="shared" si="5"/>
        <v>-54936.701805000004</v>
      </c>
      <c r="AB16" s="71">
        <f t="shared" si="5"/>
        <v>-51487.301805000003</v>
      </c>
      <c r="AC16" s="71">
        <f t="shared" si="5"/>
        <v>-56812.241805000005</v>
      </c>
      <c r="AD16" s="71">
        <f t="shared" si="5"/>
        <v>-57035.861805</v>
      </c>
      <c r="AE16" s="71">
        <f t="shared" si="5"/>
        <v>-61726.561805000005</v>
      </c>
      <c r="AF16" s="71">
        <f t="shared" si="5"/>
        <v>-62270.621805000002</v>
      </c>
      <c r="AG16" s="71">
        <f t="shared" si="5"/>
        <v>-46940.381805000005</v>
      </c>
      <c r="AH16" s="71">
        <f t="shared" si="5"/>
        <v>-58892.441805000002</v>
      </c>
      <c r="AI16" s="71">
        <f t="shared" si="5"/>
        <v>-61164.941805000002</v>
      </c>
      <c r="AJ16" s="71">
        <f t="shared" si="5"/>
        <v>-61636.841805000004</v>
      </c>
      <c r="AK16" s="71">
        <f t="shared" si="5"/>
        <v>-59951.261805000002</v>
      </c>
      <c r="AL16" s="71">
        <f t="shared" si="5"/>
        <v>-52284.121805000002</v>
      </c>
    </row>
    <row r="17" spans="1:38" x14ac:dyDescent="0.25">
      <c r="A17" s="67" t="s">
        <v>333</v>
      </c>
      <c r="B17" s="70"/>
      <c r="C17" s="71">
        <f>+IF(C7&gt;C4,C7-C4,0)</f>
        <v>0</v>
      </c>
      <c r="D17" s="71">
        <f t="shared" ref="D17:AL17" si="6">+IF(D14&gt;0,C17+D14,C17-D15)</f>
        <v>0</v>
      </c>
      <c r="E17" s="71">
        <f t="shared" si="6"/>
        <v>0</v>
      </c>
      <c r="F17" s="71">
        <f t="shared" si="6"/>
        <v>0</v>
      </c>
      <c r="G17" s="71">
        <f t="shared" si="6"/>
        <v>0</v>
      </c>
      <c r="H17" s="71">
        <f t="shared" si="6"/>
        <v>0</v>
      </c>
      <c r="I17" s="71">
        <f t="shared" si="6"/>
        <v>0</v>
      </c>
      <c r="J17" s="71">
        <f t="shared" si="6"/>
        <v>0</v>
      </c>
      <c r="K17" s="71">
        <f t="shared" si="6"/>
        <v>0</v>
      </c>
      <c r="L17" s="71">
        <f t="shared" si="6"/>
        <v>0</v>
      </c>
      <c r="M17" s="71">
        <f t="shared" si="6"/>
        <v>0</v>
      </c>
      <c r="N17" s="71">
        <f t="shared" si="6"/>
        <v>0</v>
      </c>
      <c r="O17" s="71">
        <f t="shared" si="6"/>
        <v>0</v>
      </c>
      <c r="P17" s="71">
        <f t="shared" si="6"/>
        <v>0</v>
      </c>
      <c r="Q17" s="71">
        <f t="shared" si="6"/>
        <v>0</v>
      </c>
      <c r="R17" s="71">
        <f t="shared" si="6"/>
        <v>0</v>
      </c>
      <c r="S17" s="71">
        <f t="shared" si="6"/>
        <v>0</v>
      </c>
      <c r="T17" s="71">
        <f t="shared" si="6"/>
        <v>0</v>
      </c>
      <c r="U17" s="71">
        <f t="shared" si="6"/>
        <v>0</v>
      </c>
      <c r="V17" s="71">
        <f t="shared" si="6"/>
        <v>0</v>
      </c>
      <c r="W17" s="71">
        <f t="shared" si="6"/>
        <v>0</v>
      </c>
      <c r="X17" s="71">
        <f t="shared" si="6"/>
        <v>0</v>
      </c>
      <c r="Y17" s="71">
        <f t="shared" si="6"/>
        <v>0</v>
      </c>
      <c r="Z17" s="71">
        <f t="shared" si="6"/>
        <v>0</v>
      </c>
      <c r="AA17" s="71">
        <f t="shared" si="6"/>
        <v>0</v>
      </c>
      <c r="AB17" s="71">
        <f t="shared" si="6"/>
        <v>0</v>
      </c>
      <c r="AC17" s="71">
        <f t="shared" si="6"/>
        <v>0</v>
      </c>
      <c r="AD17" s="71">
        <f t="shared" si="6"/>
        <v>0</v>
      </c>
      <c r="AE17" s="71">
        <f t="shared" si="6"/>
        <v>0</v>
      </c>
      <c r="AF17" s="71">
        <f t="shared" si="6"/>
        <v>0</v>
      </c>
      <c r="AG17" s="71">
        <f t="shared" si="6"/>
        <v>0</v>
      </c>
      <c r="AH17" s="71">
        <f t="shared" si="6"/>
        <v>0</v>
      </c>
      <c r="AI17" s="71">
        <f t="shared" si="6"/>
        <v>0</v>
      </c>
      <c r="AJ17" s="71">
        <f t="shared" si="6"/>
        <v>0</v>
      </c>
      <c r="AK17" s="71">
        <f t="shared" si="6"/>
        <v>0</v>
      </c>
      <c r="AL17" s="71">
        <f t="shared" si="6"/>
        <v>0</v>
      </c>
    </row>
    <row r="18" spans="1:38" x14ac:dyDescent="0.25">
      <c r="A18" s="67" t="s">
        <v>334</v>
      </c>
      <c r="B18" s="70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</row>
    <row r="19" spans="1:38" x14ac:dyDescent="0.25">
      <c r="A19" s="67" t="s">
        <v>328</v>
      </c>
      <c r="B19" s="70"/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</row>
    <row r="20" spans="1:38" x14ac:dyDescent="0.25">
      <c r="A20" s="67" t="s">
        <v>335</v>
      </c>
      <c r="B20" s="70"/>
      <c r="C20" s="71">
        <v>0</v>
      </c>
      <c r="D20" s="71">
        <f t="shared" ref="D20:AL20" si="7">+C16</f>
        <v>-29173.5</v>
      </c>
      <c r="E20" s="71">
        <f t="shared" si="7"/>
        <v>-57832.95</v>
      </c>
      <c r="F20" s="71">
        <f t="shared" si="7"/>
        <v>-57832.95</v>
      </c>
      <c r="G20" s="71">
        <f t="shared" si="7"/>
        <v>-53969.1</v>
      </c>
      <c r="H20" s="71">
        <f t="shared" si="7"/>
        <v>-56549.1</v>
      </c>
      <c r="I20" s="71">
        <f t="shared" si="7"/>
        <v>-53050.399999999994</v>
      </c>
      <c r="J20" s="71">
        <f t="shared" si="7"/>
        <v>-53407.031999999992</v>
      </c>
      <c r="K20" s="71">
        <f t="shared" si="7"/>
        <v>-58846.201999999997</v>
      </c>
      <c r="L20" s="71">
        <f t="shared" si="7"/>
        <v>-57125.093999999997</v>
      </c>
      <c r="M20" s="71">
        <f t="shared" si="7"/>
        <v>-57939.294000000002</v>
      </c>
      <c r="N20" s="71">
        <f t="shared" si="7"/>
        <v>-54083.021804999997</v>
      </c>
      <c r="O20" s="71">
        <f t="shared" si="7"/>
        <v>-62150.261805000002</v>
      </c>
      <c r="P20" s="71">
        <f t="shared" si="7"/>
        <v>-55703.501805</v>
      </c>
      <c r="Q20" s="71">
        <f t="shared" si="7"/>
        <v>-54673.541805000001</v>
      </c>
      <c r="R20" s="71">
        <f t="shared" si="7"/>
        <v>-61726.561805000005</v>
      </c>
      <c r="S20" s="71">
        <f t="shared" si="7"/>
        <v>-50302.481805000003</v>
      </c>
      <c r="T20" s="71">
        <f t="shared" si="7"/>
        <v>-60736.541805000001</v>
      </c>
      <c r="U20" s="71">
        <f t="shared" si="7"/>
        <v>-56738.261805000002</v>
      </c>
      <c r="V20" s="71">
        <f t="shared" si="7"/>
        <v>-56144.501805</v>
      </c>
      <c r="W20" s="71">
        <f t="shared" si="7"/>
        <v>-62729.261805000002</v>
      </c>
      <c r="X20" s="71">
        <f t="shared" si="7"/>
        <v>-55048.901805000001</v>
      </c>
      <c r="Y20" s="71">
        <f t="shared" si="7"/>
        <v>-53409.361805</v>
      </c>
      <c r="Z20" s="71">
        <f t="shared" si="7"/>
        <v>-58616.621805000002</v>
      </c>
      <c r="AA20" s="71">
        <f t="shared" si="7"/>
        <v>-63170.261805000002</v>
      </c>
      <c r="AB20" s="71">
        <f t="shared" si="7"/>
        <v>-54936.701805000004</v>
      </c>
      <c r="AC20" s="71">
        <f t="shared" si="7"/>
        <v>-51487.301805000003</v>
      </c>
      <c r="AD20" s="71">
        <f t="shared" si="7"/>
        <v>-56812.241805000005</v>
      </c>
      <c r="AE20" s="71">
        <f t="shared" si="7"/>
        <v>-57035.861805</v>
      </c>
      <c r="AF20" s="71">
        <f t="shared" si="7"/>
        <v>-61726.561805000005</v>
      </c>
      <c r="AG20" s="71">
        <f t="shared" si="7"/>
        <v>-62270.621805000002</v>
      </c>
      <c r="AH20" s="71">
        <f t="shared" si="7"/>
        <v>-46940.381805000005</v>
      </c>
      <c r="AI20" s="71">
        <f t="shared" si="7"/>
        <v>-58892.441805000002</v>
      </c>
      <c r="AJ20" s="71">
        <f t="shared" si="7"/>
        <v>-61164.941805000002</v>
      </c>
      <c r="AK20" s="71">
        <f t="shared" si="7"/>
        <v>-61636.841805000004</v>
      </c>
      <c r="AL20" s="71">
        <f t="shared" si="7"/>
        <v>-59951.261805000002</v>
      </c>
    </row>
    <row r="21" spans="1:38" x14ac:dyDescent="0.25">
      <c r="A21" s="70"/>
      <c r="B21" s="70"/>
    </row>
    <row r="22" spans="1:38" x14ac:dyDescent="0.25">
      <c r="A22" s="70"/>
      <c r="B22" s="70"/>
    </row>
    <row r="23" spans="1:38" x14ac:dyDescent="0.25">
      <c r="A23" s="67" t="s">
        <v>336</v>
      </c>
      <c r="B23" s="67"/>
      <c r="C23" s="66" t="str">
        <f>+SPm!B2</f>
        <v>A1 M1</v>
      </c>
      <c r="D23" s="66" t="str">
        <f>+SPm!C2</f>
        <v>A1 M2</v>
      </c>
      <c r="E23" s="66" t="str">
        <f>+SPm!D2</f>
        <v>A1 M3</v>
      </c>
      <c r="F23" s="66" t="str">
        <f>+SPm!E2</f>
        <v>A1 M4</v>
      </c>
      <c r="G23" s="66" t="str">
        <f>+SPm!F2</f>
        <v>A1 M5</v>
      </c>
      <c r="H23" s="66" t="str">
        <f>+SPm!G2</f>
        <v>A1 M6</v>
      </c>
      <c r="I23" s="66" t="str">
        <f>+SPm!H2</f>
        <v>A1 M7</v>
      </c>
      <c r="J23" s="66" t="str">
        <f>+SPm!I2</f>
        <v>A1 M8</v>
      </c>
      <c r="K23" s="66" t="str">
        <f>+SPm!J2</f>
        <v>A1 M9</v>
      </c>
      <c r="L23" s="66" t="str">
        <f>+SPm!K2</f>
        <v>A1 M10</v>
      </c>
      <c r="M23" s="66" t="str">
        <f>+SPm!L2</f>
        <v>A1 M11</v>
      </c>
      <c r="N23" s="66" t="str">
        <f>+SPm!M2</f>
        <v>A1 M12</v>
      </c>
      <c r="O23" s="66" t="str">
        <f>+SPm!N2</f>
        <v>A2 M1</v>
      </c>
      <c r="P23" s="66" t="str">
        <f>+SPm!O2</f>
        <v>A2 M2</v>
      </c>
      <c r="Q23" s="66" t="str">
        <f>+SPm!P2</f>
        <v>A2 M3</v>
      </c>
      <c r="R23" s="66" t="str">
        <f>+SPm!Q2</f>
        <v>A2 M4</v>
      </c>
      <c r="S23" s="66" t="str">
        <f>+SPm!R2</f>
        <v>A2 M5</v>
      </c>
      <c r="T23" s="66" t="str">
        <f>+SPm!S2</f>
        <v>A2 M6</v>
      </c>
      <c r="U23" s="66" t="str">
        <f>+SPm!T2</f>
        <v>A2 M7</v>
      </c>
      <c r="V23" s="66" t="str">
        <f>+SPm!U2</f>
        <v>A2 M8</v>
      </c>
      <c r="W23" s="66" t="str">
        <f>+SPm!V2</f>
        <v>A2 M9</v>
      </c>
      <c r="X23" s="66" t="str">
        <f>+SPm!W2</f>
        <v>A2 M10</v>
      </c>
      <c r="Y23" s="66" t="str">
        <f>+SPm!X2</f>
        <v>A2 M11</v>
      </c>
      <c r="Z23" s="66" t="str">
        <f>+SPm!Y2</f>
        <v>A2 M12</v>
      </c>
      <c r="AA23" s="66" t="str">
        <f>+SPm!Z2</f>
        <v>A3 M1</v>
      </c>
      <c r="AB23" s="66" t="str">
        <f>+SPm!AA2</f>
        <v>A3 M2</v>
      </c>
      <c r="AC23" s="66" t="str">
        <f>+SPm!AB2</f>
        <v>A3 M3</v>
      </c>
      <c r="AD23" s="66" t="str">
        <f>+SPm!AC2</f>
        <v>A3 M4</v>
      </c>
      <c r="AE23" s="66" t="str">
        <f>+SPm!AD2</f>
        <v>A3 M5</v>
      </c>
      <c r="AF23" s="66" t="str">
        <f>+SPm!AE2</f>
        <v>A3 M6</v>
      </c>
      <c r="AG23" s="66" t="str">
        <f>+SPm!AF2</f>
        <v>A3 M7</v>
      </c>
      <c r="AH23" s="66" t="str">
        <f>+SPm!AG2</f>
        <v>A3 M8</v>
      </c>
      <c r="AI23" s="66" t="str">
        <f>+SPm!AH2</f>
        <v>A3 M9</v>
      </c>
      <c r="AJ23" s="66" t="str">
        <f>+SPm!AI2</f>
        <v>A3 M10</v>
      </c>
      <c r="AK23" s="66" t="str">
        <f>+SPm!AJ2</f>
        <v>A3 M11</v>
      </c>
      <c r="AL23" s="66" t="str">
        <f>+SPm!AK2</f>
        <v>A3 M12</v>
      </c>
    </row>
    <row r="24" spans="1:38" x14ac:dyDescent="0.25">
      <c r="A24" s="67" t="s">
        <v>331</v>
      </c>
      <c r="B24" s="70"/>
      <c r="C24" s="71">
        <v>0</v>
      </c>
      <c r="D24" s="71">
        <v>0</v>
      </c>
      <c r="E24" s="71">
        <f>+SUM(C3:E3)</f>
        <v>-144839.4</v>
      </c>
      <c r="F24" s="71">
        <v>0</v>
      </c>
      <c r="G24" s="71">
        <v>0</v>
      </c>
      <c r="H24" s="71">
        <f>+SUM(F8:H8)</f>
        <v>18598</v>
      </c>
      <c r="I24" s="71">
        <v>0</v>
      </c>
      <c r="J24" s="71">
        <v>0</v>
      </c>
      <c r="K24" s="71">
        <f>+SUM(I8:K8)</f>
        <v>18082.120000000003</v>
      </c>
      <c r="L24" s="71">
        <v>0</v>
      </c>
      <c r="M24" s="71">
        <v>0</v>
      </c>
      <c r="N24" s="71">
        <f>+SUM(L8:N8)</f>
        <v>15046.440000000002</v>
      </c>
      <c r="O24" s="71">
        <v>0</v>
      </c>
      <c r="P24" s="71">
        <v>0</v>
      </c>
      <c r="Q24" s="71">
        <f>+SUM(O8:Q8)</f>
        <v>17407.18</v>
      </c>
      <c r="R24" s="71">
        <v>0</v>
      </c>
      <c r="S24" s="71">
        <v>0</v>
      </c>
      <c r="T24" s="71">
        <f>+SUM(R8:T8)</f>
        <v>21733.5</v>
      </c>
      <c r="U24" s="71">
        <v>0</v>
      </c>
      <c r="V24" s="71">
        <v>0</v>
      </c>
      <c r="W24" s="71">
        <f>+SUM(U8:W8)</f>
        <v>15588.12</v>
      </c>
      <c r="X24" s="71">
        <v>0</v>
      </c>
      <c r="Y24" s="71">
        <v>0</v>
      </c>
      <c r="Z24" s="71">
        <f>+SUM(X8:Z8)</f>
        <v>14314.54</v>
      </c>
      <c r="AA24" s="71">
        <v>0</v>
      </c>
      <c r="AB24" s="71">
        <v>0</v>
      </c>
      <c r="AC24" s="71">
        <f>+SUM(AA8:AC8)</f>
        <v>26274.539999999997</v>
      </c>
      <c r="AD24" s="71">
        <v>0</v>
      </c>
      <c r="AE24" s="71">
        <v>0</v>
      </c>
      <c r="AF24" s="71">
        <f>+SUM(AD8:AF8)</f>
        <v>8477.74</v>
      </c>
      <c r="AG24" s="71">
        <v>0</v>
      </c>
      <c r="AH24" s="71">
        <v>0</v>
      </c>
      <c r="AI24" s="71">
        <f>+SUM(AG8:AI8)</f>
        <v>22513.019999999997</v>
      </c>
      <c r="AJ24" s="71">
        <v>0</v>
      </c>
      <c r="AK24" s="71">
        <v>0</v>
      </c>
      <c r="AL24" s="71">
        <f>+SUM(AJ8:AL8)</f>
        <v>15638.560000000001</v>
      </c>
    </row>
    <row r="25" spans="1:38" x14ac:dyDescent="0.25">
      <c r="A25" s="67" t="s">
        <v>332</v>
      </c>
      <c r="B25" s="70"/>
      <c r="C25" s="71">
        <v>0</v>
      </c>
      <c r="D25" s="71">
        <v>0</v>
      </c>
      <c r="E25" s="71">
        <f>+IF(E24&gt;0,0,IF(D27&gt;-E24,-E24,D27))</f>
        <v>0</v>
      </c>
      <c r="F25" s="71">
        <f t="shared" ref="F25:AL25" si="8">+IF(F24&gt;0,0,IF(E27&gt;-F24,-F24,E27))</f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71">
        <f t="shared" si="8"/>
        <v>0</v>
      </c>
      <c r="T25" s="71">
        <f t="shared" si="8"/>
        <v>0</v>
      </c>
      <c r="U25" s="71">
        <f t="shared" si="8"/>
        <v>0</v>
      </c>
      <c r="V25" s="71">
        <f t="shared" si="8"/>
        <v>0</v>
      </c>
      <c r="W25" s="71">
        <f t="shared" si="8"/>
        <v>0</v>
      </c>
      <c r="X25" s="71">
        <f t="shared" si="8"/>
        <v>0</v>
      </c>
      <c r="Y25" s="71">
        <f t="shared" si="8"/>
        <v>0</v>
      </c>
      <c r="Z25" s="71">
        <f t="shared" si="8"/>
        <v>0</v>
      </c>
      <c r="AA25" s="71">
        <f t="shared" si="8"/>
        <v>0</v>
      </c>
      <c r="AB25" s="71">
        <f t="shared" si="8"/>
        <v>0</v>
      </c>
      <c r="AC25" s="71">
        <f t="shared" si="8"/>
        <v>0</v>
      </c>
      <c r="AD25" s="71">
        <f t="shared" si="8"/>
        <v>0</v>
      </c>
      <c r="AE25" s="71">
        <f t="shared" si="8"/>
        <v>0</v>
      </c>
      <c r="AF25" s="71">
        <f t="shared" si="8"/>
        <v>0</v>
      </c>
      <c r="AG25" s="71">
        <f t="shared" si="8"/>
        <v>0</v>
      </c>
      <c r="AH25" s="71">
        <f t="shared" si="8"/>
        <v>0</v>
      </c>
      <c r="AI25" s="71">
        <f t="shared" si="8"/>
        <v>0</v>
      </c>
      <c r="AJ25" s="71">
        <f t="shared" si="8"/>
        <v>0</v>
      </c>
      <c r="AK25" s="71">
        <f t="shared" si="8"/>
        <v>0</v>
      </c>
      <c r="AL25" s="71">
        <f t="shared" si="8"/>
        <v>0</v>
      </c>
    </row>
    <row r="26" spans="1:38" x14ac:dyDescent="0.25">
      <c r="A26" s="67" t="s">
        <v>319</v>
      </c>
      <c r="B26" s="70"/>
      <c r="C26" s="71">
        <v>0</v>
      </c>
      <c r="D26" s="71">
        <v>0</v>
      </c>
      <c r="E26" s="71">
        <f>+IF((E24+E25)&gt;0,0,(E24+E25))</f>
        <v>-144839.4</v>
      </c>
      <c r="F26" s="71">
        <f t="shared" ref="F26:AL26" si="9">+IF((F24+F25)&gt;0,0,(F24+F25))</f>
        <v>0</v>
      </c>
      <c r="G26" s="71">
        <f t="shared" si="9"/>
        <v>0</v>
      </c>
      <c r="H26" s="71">
        <f t="shared" si="9"/>
        <v>0</v>
      </c>
      <c r="I26" s="71">
        <f t="shared" si="9"/>
        <v>0</v>
      </c>
      <c r="J26" s="71">
        <f t="shared" si="9"/>
        <v>0</v>
      </c>
      <c r="K26" s="71">
        <f t="shared" si="9"/>
        <v>0</v>
      </c>
      <c r="L26" s="71">
        <f t="shared" si="9"/>
        <v>0</v>
      </c>
      <c r="M26" s="71">
        <f t="shared" si="9"/>
        <v>0</v>
      </c>
      <c r="N26" s="71">
        <f t="shared" si="9"/>
        <v>0</v>
      </c>
      <c r="O26" s="71">
        <f t="shared" si="9"/>
        <v>0</v>
      </c>
      <c r="P26" s="71">
        <f t="shared" si="9"/>
        <v>0</v>
      </c>
      <c r="Q26" s="71">
        <f t="shared" si="9"/>
        <v>0</v>
      </c>
      <c r="R26" s="71">
        <f t="shared" si="9"/>
        <v>0</v>
      </c>
      <c r="S26" s="71">
        <f t="shared" si="9"/>
        <v>0</v>
      </c>
      <c r="T26" s="71">
        <f t="shared" si="9"/>
        <v>0</v>
      </c>
      <c r="U26" s="71">
        <f t="shared" si="9"/>
        <v>0</v>
      </c>
      <c r="V26" s="71">
        <f t="shared" si="9"/>
        <v>0</v>
      </c>
      <c r="W26" s="71">
        <f t="shared" si="9"/>
        <v>0</v>
      </c>
      <c r="X26" s="71">
        <f t="shared" si="9"/>
        <v>0</v>
      </c>
      <c r="Y26" s="71">
        <f t="shared" si="9"/>
        <v>0</v>
      </c>
      <c r="Z26" s="71">
        <f t="shared" si="9"/>
        <v>0</v>
      </c>
      <c r="AA26" s="71">
        <f t="shared" si="9"/>
        <v>0</v>
      </c>
      <c r="AB26" s="71">
        <f t="shared" si="9"/>
        <v>0</v>
      </c>
      <c r="AC26" s="71">
        <f t="shared" si="9"/>
        <v>0</v>
      </c>
      <c r="AD26" s="71">
        <f t="shared" si="9"/>
        <v>0</v>
      </c>
      <c r="AE26" s="71">
        <f t="shared" si="9"/>
        <v>0</v>
      </c>
      <c r="AF26" s="71">
        <f t="shared" si="9"/>
        <v>0</v>
      </c>
      <c r="AG26" s="71">
        <f t="shared" si="9"/>
        <v>0</v>
      </c>
      <c r="AH26" s="71">
        <f t="shared" si="9"/>
        <v>0</v>
      </c>
      <c r="AI26" s="71">
        <f t="shared" si="9"/>
        <v>0</v>
      </c>
      <c r="AJ26" s="71">
        <f t="shared" si="9"/>
        <v>0</v>
      </c>
      <c r="AK26" s="71">
        <f t="shared" si="9"/>
        <v>0</v>
      </c>
      <c r="AL26" s="71">
        <f t="shared" si="9"/>
        <v>0</v>
      </c>
    </row>
    <row r="27" spans="1:38" x14ac:dyDescent="0.25">
      <c r="A27" s="67" t="s">
        <v>333</v>
      </c>
      <c r="B27" s="70"/>
      <c r="C27" s="71">
        <v>0</v>
      </c>
      <c r="D27" s="71">
        <v>0</v>
      </c>
      <c r="E27" s="71">
        <f t="shared" ref="E27:AL27" si="10">+IF(E24&gt;0,D27+E24,D27-E25)</f>
        <v>0</v>
      </c>
      <c r="F27" s="71">
        <f t="shared" si="10"/>
        <v>0</v>
      </c>
      <c r="G27" s="71">
        <f t="shared" si="10"/>
        <v>0</v>
      </c>
      <c r="H27" s="71">
        <f t="shared" si="10"/>
        <v>18598</v>
      </c>
      <c r="I27" s="71">
        <f t="shared" si="10"/>
        <v>18598</v>
      </c>
      <c r="J27" s="71">
        <f t="shared" si="10"/>
        <v>18598</v>
      </c>
      <c r="K27" s="71">
        <f t="shared" si="10"/>
        <v>36680.120000000003</v>
      </c>
      <c r="L27" s="71">
        <f t="shared" si="10"/>
        <v>36680.120000000003</v>
      </c>
      <c r="M27" s="71">
        <f t="shared" si="10"/>
        <v>36680.120000000003</v>
      </c>
      <c r="N27" s="71">
        <f t="shared" si="10"/>
        <v>51726.560000000005</v>
      </c>
      <c r="O27" s="71">
        <f t="shared" si="10"/>
        <v>51726.560000000005</v>
      </c>
      <c r="P27" s="71">
        <f t="shared" si="10"/>
        <v>51726.560000000005</v>
      </c>
      <c r="Q27" s="71">
        <f t="shared" si="10"/>
        <v>69133.740000000005</v>
      </c>
      <c r="R27" s="71">
        <f t="shared" si="10"/>
        <v>69133.740000000005</v>
      </c>
      <c r="S27" s="71">
        <f t="shared" si="10"/>
        <v>69133.740000000005</v>
      </c>
      <c r="T27" s="71">
        <f t="shared" si="10"/>
        <v>90867.24</v>
      </c>
      <c r="U27" s="71">
        <f t="shared" si="10"/>
        <v>90867.24</v>
      </c>
      <c r="V27" s="71">
        <f t="shared" si="10"/>
        <v>90867.24</v>
      </c>
      <c r="W27" s="71">
        <f t="shared" si="10"/>
        <v>106455.36</v>
      </c>
      <c r="X27" s="71">
        <f t="shared" si="10"/>
        <v>106455.36</v>
      </c>
      <c r="Y27" s="71">
        <f t="shared" si="10"/>
        <v>106455.36</v>
      </c>
      <c r="Z27" s="71">
        <f t="shared" si="10"/>
        <v>120769.9</v>
      </c>
      <c r="AA27" s="71">
        <f t="shared" si="10"/>
        <v>120769.9</v>
      </c>
      <c r="AB27" s="71">
        <f t="shared" si="10"/>
        <v>120769.9</v>
      </c>
      <c r="AC27" s="71">
        <f t="shared" si="10"/>
        <v>147044.44</v>
      </c>
      <c r="AD27" s="71">
        <f t="shared" si="10"/>
        <v>147044.44</v>
      </c>
      <c r="AE27" s="71">
        <f t="shared" si="10"/>
        <v>147044.44</v>
      </c>
      <c r="AF27" s="71">
        <f t="shared" si="10"/>
        <v>155522.18</v>
      </c>
      <c r="AG27" s="71">
        <f t="shared" si="10"/>
        <v>155522.18</v>
      </c>
      <c r="AH27" s="71">
        <f t="shared" si="10"/>
        <v>155522.18</v>
      </c>
      <c r="AI27" s="71">
        <f t="shared" si="10"/>
        <v>178035.19999999998</v>
      </c>
      <c r="AJ27" s="71">
        <f t="shared" si="10"/>
        <v>178035.19999999998</v>
      </c>
      <c r="AK27" s="71">
        <f t="shared" si="10"/>
        <v>178035.19999999998</v>
      </c>
      <c r="AL27" s="71">
        <f t="shared" si="10"/>
        <v>193673.75999999998</v>
      </c>
    </row>
    <row r="28" spans="1:38" x14ac:dyDescent="0.25">
      <c r="A28" s="67" t="s">
        <v>334</v>
      </c>
      <c r="B28" s="70"/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</row>
    <row r="29" spans="1:38" x14ac:dyDescent="0.25">
      <c r="A29" s="67" t="s">
        <v>328</v>
      </c>
      <c r="B29" s="70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</row>
    <row r="30" spans="1:38" x14ac:dyDescent="0.25">
      <c r="A30" s="67" t="s">
        <v>335</v>
      </c>
      <c r="B30" s="70"/>
      <c r="C30" s="71">
        <v>0</v>
      </c>
      <c r="D30" s="71">
        <v>0</v>
      </c>
      <c r="E30" s="71">
        <v>0</v>
      </c>
      <c r="F30" s="71">
        <v>0</v>
      </c>
      <c r="G30" s="71">
        <f>+E26</f>
        <v>-144839.4</v>
      </c>
      <c r="H30" s="71">
        <v>0</v>
      </c>
      <c r="I30" s="71">
        <v>0</v>
      </c>
      <c r="J30" s="71">
        <f>+H26</f>
        <v>0</v>
      </c>
      <c r="K30" s="71">
        <v>0</v>
      </c>
      <c r="L30" s="71">
        <v>0</v>
      </c>
      <c r="M30" s="71">
        <f>+K26</f>
        <v>0</v>
      </c>
      <c r="N30" s="71">
        <v>0</v>
      </c>
      <c r="O30" s="71">
        <v>0</v>
      </c>
      <c r="P30" s="71">
        <f>+N26</f>
        <v>0</v>
      </c>
      <c r="Q30" s="71">
        <v>0</v>
      </c>
      <c r="R30" s="71">
        <v>0</v>
      </c>
      <c r="S30" s="71">
        <f>+Q26</f>
        <v>0</v>
      </c>
      <c r="T30" s="71">
        <v>0</v>
      </c>
      <c r="U30" s="71">
        <v>0</v>
      </c>
      <c r="V30" s="71">
        <f>+T26</f>
        <v>0</v>
      </c>
      <c r="W30" s="71">
        <v>0</v>
      </c>
      <c r="X30" s="71">
        <v>0</v>
      </c>
      <c r="Y30" s="71">
        <f>+W26</f>
        <v>0</v>
      </c>
      <c r="Z30" s="71">
        <v>0</v>
      </c>
      <c r="AA30" s="71">
        <v>0</v>
      </c>
      <c r="AB30" s="71">
        <f>+Z26</f>
        <v>0</v>
      </c>
      <c r="AC30" s="71">
        <v>0</v>
      </c>
      <c r="AD30" s="71">
        <v>0</v>
      </c>
      <c r="AE30" s="71">
        <f>+AC26</f>
        <v>0</v>
      </c>
      <c r="AF30" s="71">
        <v>0</v>
      </c>
      <c r="AG30" s="71">
        <v>0</v>
      </c>
      <c r="AH30" s="71">
        <f>+AF26</f>
        <v>0</v>
      </c>
      <c r="AI30" s="71">
        <v>0</v>
      </c>
      <c r="AJ30" s="71">
        <v>0</v>
      </c>
      <c r="AK30" s="71">
        <f>+AI26</f>
        <v>0</v>
      </c>
      <c r="AL30" s="71">
        <v>0</v>
      </c>
    </row>
    <row r="31" spans="1:38" x14ac:dyDescent="0.25">
      <c r="A31" s="70"/>
      <c r="B31" s="70"/>
    </row>
    <row r="32" spans="1:38" x14ac:dyDescent="0.25">
      <c r="A32" s="70"/>
      <c r="B32" s="70"/>
    </row>
    <row r="33" spans="1:38" x14ac:dyDescent="0.25">
      <c r="A33" s="72" t="s">
        <v>337</v>
      </c>
      <c r="B33" s="67" t="s">
        <v>338</v>
      </c>
      <c r="C33" s="66" t="str">
        <f>+CEm!B2</f>
        <v>A1 M1</v>
      </c>
      <c r="D33" s="66" t="str">
        <f>+CEm!C2</f>
        <v>A1 M2</v>
      </c>
      <c r="E33" s="66" t="str">
        <f>+CEm!D2</f>
        <v>A1 M3</v>
      </c>
      <c r="F33" s="66" t="str">
        <f>+CEm!E2</f>
        <v>A1 M4</v>
      </c>
      <c r="G33" s="66" t="str">
        <f>+CEm!F2</f>
        <v>A1 M5</v>
      </c>
      <c r="H33" s="66" t="str">
        <f>+CEm!G2</f>
        <v>A1 M6</v>
      </c>
      <c r="I33" s="66" t="str">
        <f>+CEm!H2</f>
        <v>A1 M7</v>
      </c>
      <c r="J33" s="66" t="str">
        <f>+CEm!I2</f>
        <v>A1 M8</v>
      </c>
      <c r="K33" s="66" t="str">
        <f>+CEm!J2</f>
        <v>A1 M9</v>
      </c>
      <c r="L33" s="66" t="str">
        <f>+CEm!K2</f>
        <v>A1 M10</v>
      </c>
      <c r="M33" s="66" t="str">
        <f>+CEm!L2</f>
        <v>A1 M11</v>
      </c>
      <c r="N33" s="66" t="str">
        <f>+CEm!M2</f>
        <v>A1 M12</v>
      </c>
      <c r="O33" s="66" t="str">
        <f>+CEm!N2</f>
        <v>A2 M1</v>
      </c>
      <c r="P33" s="66" t="str">
        <f>+CEm!O2</f>
        <v>A2 M2</v>
      </c>
      <c r="Q33" s="66" t="str">
        <f>+CEm!P2</f>
        <v>A2 M3</v>
      </c>
      <c r="R33" s="66" t="str">
        <f>+CEm!Q2</f>
        <v>A2 M4</v>
      </c>
      <c r="S33" s="66" t="str">
        <f>+CEm!R2</f>
        <v>A2 M5</v>
      </c>
      <c r="T33" s="66" t="str">
        <f>+CEm!S2</f>
        <v>A2 M6</v>
      </c>
      <c r="U33" s="66" t="str">
        <f>+CEm!T2</f>
        <v>A2 M7</v>
      </c>
      <c r="V33" s="66" t="str">
        <f>+CEm!U2</f>
        <v>A2 M8</v>
      </c>
      <c r="W33" s="66" t="str">
        <f>+CEm!V2</f>
        <v>A2 M9</v>
      </c>
      <c r="X33" s="66" t="str">
        <f>+CEm!W2</f>
        <v>A2 M10</v>
      </c>
      <c r="Y33" s="66" t="str">
        <f>+CEm!X2</f>
        <v>A2 M11</v>
      </c>
      <c r="Z33" s="66" t="str">
        <f>+CEm!Y2</f>
        <v>A2 M12</v>
      </c>
      <c r="AA33" s="66" t="str">
        <f>+CEm!Z2</f>
        <v>A3 M1</v>
      </c>
      <c r="AB33" s="66" t="str">
        <f>+CEm!AA2</f>
        <v>A3 M2</v>
      </c>
      <c r="AC33" s="66" t="str">
        <f>+CEm!AB2</f>
        <v>A3 M3</v>
      </c>
      <c r="AD33" s="66" t="str">
        <f>+CEm!AC2</f>
        <v>A3 M4</v>
      </c>
      <c r="AE33" s="66" t="str">
        <f>+CEm!AD2</f>
        <v>A3 M5</v>
      </c>
      <c r="AF33" s="66" t="str">
        <f>+CEm!AE2</f>
        <v>A3 M6</v>
      </c>
      <c r="AG33" s="66" t="str">
        <f>+CEm!AF2</f>
        <v>A3 M7</v>
      </c>
      <c r="AH33" s="66" t="str">
        <f>+CEm!AG2</f>
        <v>A3 M8</v>
      </c>
      <c r="AI33" s="66" t="str">
        <f>+CEm!AH2</f>
        <v>A3 M9</v>
      </c>
      <c r="AJ33" s="66" t="str">
        <f>+CEm!AI2</f>
        <v>A3 M10</v>
      </c>
      <c r="AK33" s="66" t="str">
        <f>+CEm!AJ2</f>
        <v>A3 M11</v>
      </c>
      <c r="AL33" s="66" t="str">
        <f>+CEm!AK2</f>
        <v>A3 M12</v>
      </c>
    </row>
    <row r="34" spans="1:38" x14ac:dyDescent="0.25">
      <c r="A34" s="70"/>
      <c r="B34" s="70"/>
      <c r="C34" s="71">
        <f>+IF($D1="trimestrale",C3-C30,C3+C20)</f>
        <v>-29173.5</v>
      </c>
      <c r="D34" s="71">
        <f t="shared" ref="D34" si="11">+IF($B1="trimestrale",D3-D30,D3-D20)+C34</f>
        <v>-57832.95</v>
      </c>
      <c r="E34" s="71">
        <f t="shared" ref="E34" si="12">+IF($B1="trimestrale",E3-E30,E3-E20)+D34</f>
        <v>-57832.95</v>
      </c>
      <c r="F34" s="71">
        <f t="shared" ref="F34" si="13">+IF($B1="trimestrale",F3-F30,F3-F20)+E34</f>
        <v>-53969.1</v>
      </c>
      <c r="G34" s="71">
        <f t="shared" ref="G34" si="14">+IF($B1="trimestrale",G3-G30,G3-G20)+F34</f>
        <v>-56549.1</v>
      </c>
      <c r="H34" s="71">
        <f t="shared" ref="H34" si="15">+IF($B1="trimestrale",H3-H30,H3-H20)+G34</f>
        <v>-53050.399999999994</v>
      </c>
      <c r="I34" s="71">
        <f t="shared" ref="I34:AL34" si="16">+IF($B1="trimestrale",I3-I30,I3-I20)+H34</f>
        <v>-53407.031999999992</v>
      </c>
      <c r="J34" s="71">
        <f t="shared" si="16"/>
        <v>-58846.201999999997</v>
      </c>
      <c r="K34" s="71">
        <f t="shared" si="16"/>
        <v>-57125.093999999997</v>
      </c>
      <c r="L34" s="71">
        <f t="shared" si="16"/>
        <v>-57939.294000000002</v>
      </c>
      <c r="M34" s="71">
        <f t="shared" si="16"/>
        <v>-54083.021804999997</v>
      </c>
      <c r="N34" s="71">
        <f t="shared" si="16"/>
        <v>-62150.261805000002</v>
      </c>
      <c r="O34" s="71">
        <f t="shared" si="16"/>
        <v>-55703.501805</v>
      </c>
      <c r="P34" s="71">
        <f t="shared" si="16"/>
        <v>-54673.541805000001</v>
      </c>
      <c r="Q34" s="71">
        <f t="shared" si="16"/>
        <v>-61726.561805000005</v>
      </c>
      <c r="R34" s="71">
        <f t="shared" si="16"/>
        <v>-50302.481805000003</v>
      </c>
      <c r="S34" s="71">
        <f t="shared" si="16"/>
        <v>-60736.541805000001</v>
      </c>
      <c r="T34" s="71">
        <f t="shared" si="16"/>
        <v>-56738.261805000002</v>
      </c>
      <c r="U34" s="71">
        <f t="shared" si="16"/>
        <v>-56144.501805</v>
      </c>
      <c r="V34" s="71">
        <f t="shared" si="16"/>
        <v>-62729.261805000002</v>
      </c>
      <c r="W34" s="71">
        <f t="shared" si="16"/>
        <v>-55048.901805000001</v>
      </c>
      <c r="X34" s="71">
        <f t="shared" si="16"/>
        <v>-53409.361805</v>
      </c>
      <c r="Y34" s="71">
        <f t="shared" si="16"/>
        <v>-58616.621805000002</v>
      </c>
      <c r="Z34" s="71">
        <f t="shared" si="16"/>
        <v>-63170.261805000002</v>
      </c>
      <c r="AA34" s="71">
        <f t="shared" si="16"/>
        <v>-54936.701805000004</v>
      </c>
      <c r="AB34" s="71">
        <f t="shared" si="16"/>
        <v>-51487.301805000003</v>
      </c>
      <c r="AC34" s="71">
        <f t="shared" si="16"/>
        <v>-56812.241805000005</v>
      </c>
      <c r="AD34" s="71">
        <f t="shared" si="16"/>
        <v>-57035.861805</v>
      </c>
      <c r="AE34" s="71">
        <f t="shared" si="16"/>
        <v>-61726.561805000005</v>
      </c>
      <c r="AF34" s="71">
        <f t="shared" si="16"/>
        <v>-62270.621805000002</v>
      </c>
      <c r="AG34" s="71">
        <f t="shared" si="16"/>
        <v>-46940.381805000005</v>
      </c>
      <c r="AH34" s="71">
        <f t="shared" si="16"/>
        <v>-58892.441805000002</v>
      </c>
      <c r="AI34" s="71">
        <f t="shared" si="16"/>
        <v>-61164.941805000002</v>
      </c>
      <c r="AJ34" s="71">
        <f t="shared" si="16"/>
        <v>-61636.841805000004</v>
      </c>
      <c r="AK34" s="71">
        <f t="shared" si="16"/>
        <v>-59951.261805000002</v>
      </c>
      <c r="AL34" s="71">
        <f t="shared" si="16"/>
        <v>-52284.121805000002</v>
      </c>
    </row>
    <row r="35" spans="1:38" x14ac:dyDescent="0.25">
      <c r="A35" s="70"/>
      <c r="B35" s="70"/>
      <c r="G35" s="71"/>
    </row>
    <row r="36" spans="1:38" x14ac:dyDescent="0.25">
      <c r="A36" s="70"/>
      <c r="B36" s="70"/>
    </row>
    <row r="37" spans="1:38" x14ac:dyDescent="0.25">
      <c r="A37" s="72" t="s">
        <v>337</v>
      </c>
      <c r="B37" s="73" t="s">
        <v>339</v>
      </c>
      <c r="C37" s="66" t="str">
        <f>+CEm!B2</f>
        <v>A1 M1</v>
      </c>
      <c r="D37" s="66" t="str">
        <f>+CEm!C2</f>
        <v>A1 M2</v>
      </c>
      <c r="E37" s="66" t="str">
        <f>+CEm!D2</f>
        <v>A1 M3</v>
      </c>
      <c r="F37" s="66" t="str">
        <f>+CEm!E2</f>
        <v>A1 M4</v>
      </c>
      <c r="G37" s="66" t="str">
        <f>+CEm!F2</f>
        <v>A1 M5</v>
      </c>
      <c r="H37" s="66" t="str">
        <f>+CEm!G2</f>
        <v>A1 M6</v>
      </c>
      <c r="I37" s="66" t="str">
        <f>+CEm!H2</f>
        <v>A1 M7</v>
      </c>
      <c r="J37" s="66" t="str">
        <f>+CEm!I2</f>
        <v>A1 M8</v>
      </c>
      <c r="K37" s="66" t="str">
        <f>+CEm!J2</f>
        <v>A1 M9</v>
      </c>
      <c r="L37" s="66" t="str">
        <f>+CEm!K2</f>
        <v>A1 M10</v>
      </c>
      <c r="M37" s="66" t="str">
        <f>+CEm!L2</f>
        <v>A1 M11</v>
      </c>
      <c r="N37" s="66" t="str">
        <f>+CEm!M2</f>
        <v>A1 M12</v>
      </c>
      <c r="O37" s="66" t="str">
        <f>+CEm!N2</f>
        <v>A2 M1</v>
      </c>
      <c r="P37" s="66" t="str">
        <f>+CEm!O2</f>
        <v>A2 M2</v>
      </c>
      <c r="Q37" s="66" t="str">
        <f>+CEm!P2</f>
        <v>A2 M3</v>
      </c>
      <c r="R37" s="66" t="str">
        <f>+CEm!Q2</f>
        <v>A2 M4</v>
      </c>
      <c r="S37" s="66" t="str">
        <f>+CEm!R2</f>
        <v>A2 M5</v>
      </c>
      <c r="T37" s="66" t="str">
        <f>+CEm!S2</f>
        <v>A2 M6</v>
      </c>
      <c r="U37" s="66" t="str">
        <f>+CEm!T2</f>
        <v>A2 M7</v>
      </c>
      <c r="V37" s="66" t="str">
        <f>+CEm!U2</f>
        <v>A2 M8</v>
      </c>
      <c r="W37" s="66" t="str">
        <f>+CEm!V2</f>
        <v>A2 M9</v>
      </c>
      <c r="X37" s="66" t="str">
        <f>+CEm!W2</f>
        <v>A2 M10</v>
      </c>
      <c r="Y37" s="66" t="str">
        <f>+CEm!X2</f>
        <v>A2 M11</v>
      </c>
      <c r="Z37" s="66" t="str">
        <f>+CEm!Y2</f>
        <v>A2 M12</v>
      </c>
      <c r="AA37" s="66" t="str">
        <f>+CEm!Z2</f>
        <v>A3 M1</v>
      </c>
      <c r="AB37" s="66" t="str">
        <f>+CEm!AA2</f>
        <v>A3 M2</v>
      </c>
      <c r="AC37" s="66" t="str">
        <f>+CEm!AB2</f>
        <v>A3 M3</v>
      </c>
      <c r="AD37" s="66" t="str">
        <f>+CEm!AC2</f>
        <v>A3 M4</v>
      </c>
      <c r="AE37" s="66" t="str">
        <f>+CEm!AD2</f>
        <v>A3 M5</v>
      </c>
      <c r="AF37" s="66" t="str">
        <f>+CEm!AE2</f>
        <v>A3 M6</v>
      </c>
      <c r="AG37" s="66" t="str">
        <f>+CEm!AF2</f>
        <v>A3 M7</v>
      </c>
      <c r="AH37" s="66" t="str">
        <f>+CEm!AG2</f>
        <v>A3 M8</v>
      </c>
      <c r="AI37" s="66" t="str">
        <f>+CEm!AH2</f>
        <v>A3 M9</v>
      </c>
      <c r="AJ37" s="66" t="str">
        <f>+CEm!AI2</f>
        <v>A3 M10</v>
      </c>
      <c r="AK37" s="66" t="str">
        <f>+CEm!AJ2</f>
        <v>A3 M11</v>
      </c>
      <c r="AL37" s="66" t="str">
        <f>+CEm!AK2</f>
        <v>A3 M12</v>
      </c>
    </row>
    <row r="38" spans="1:38" x14ac:dyDescent="0.25">
      <c r="A38" s="70"/>
      <c r="B38" s="70"/>
      <c r="C38" s="71">
        <f>+IF($B1="trimestrale",C30,C20)</f>
        <v>0</v>
      </c>
      <c r="D38" s="84">
        <f>+IF($B1="trimestrale",D30,D20)+C38</f>
        <v>-29173.5</v>
      </c>
      <c r="E38" s="71">
        <f>+IF($B1="trimestrale",E30,E20)</f>
        <v>-57832.95</v>
      </c>
      <c r="F38" s="71">
        <f>+IF($B1="trimestrale",F30,F20)</f>
        <v>-57832.95</v>
      </c>
      <c r="G38" s="71">
        <f t="shared" ref="G38:AL38" si="17">+IF($B1="trimestrale",G30,G20)</f>
        <v>-53969.1</v>
      </c>
      <c r="H38" s="71">
        <f t="shared" si="17"/>
        <v>-56549.1</v>
      </c>
      <c r="I38" s="71">
        <f t="shared" si="17"/>
        <v>-53050.399999999994</v>
      </c>
      <c r="J38" s="71">
        <f t="shared" si="17"/>
        <v>-53407.031999999992</v>
      </c>
      <c r="K38" s="71">
        <f t="shared" si="17"/>
        <v>-58846.201999999997</v>
      </c>
      <c r="L38" s="71">
        <f t="shared" si="17"/>
        <v>-57125.093999999997</v>
      </c>
      <c r="M38" s="71">
        <f t="shared" si="17"/>
        <v>-57939.294000000002</v>
      </c>
      <c r="N38" s="71">
        <f t="shared" si="17"/>
        <v>-54083.021804999997</v>
      </c>
      <c r="O38" s="71">
        <f t="shared" si="17"/>
        <v>-62150.261805000002</v>
      </c>
      <c r="P38" s="71">
        <f t="shared" si="17"/>
        <v>-55703.501805</v>
      </c>
      <c r="Q38" s="71">
        <f t="shared" si="17"/>
        <v>-54673.541805000001</v>
      </c>
      <c r="R38" s="71">
        <f t="shared" si="17"/>
        <v>-61726.561805000005</v>
      </c>
      <c r="S38" s="71">
        <f t="shared" si="17"/>
        <v>-50302.481805000003</v>
      </c>
      <c r="T38" s="71">
        <f t="shared" si="17"/>
        <v>-60736.541805000001</v>
      </c>
      <c r="U38" s="71">
        <f t="shared" si="17"/>
        <v>-56738.261805000002</v>
      </c>
      <c r="V38" s="71">
        <f t="shared" si="17"/>
        <v>-56144.501805</v>
      </c>
      <c r="W38" s="71">
        <f t="shared" si="17"/>
        <v>-62729.261805000002</v>
      </c>
      <c r="X38" s="71">
        <f t="shared" si="17"/>
        <v>-55048.901805000001</v>
      </c>
      <c r="Y38" s="71">
        <f t="shared" si="17"/>
        <v>-53409.361805</v>
      </c>
      <c r="Z38" s="71">
        <f t="shared" si="17"/>
        <v>-58616.621805000002</v>
      </c>
      <c r="AA38" s="71">
        <f t="shared" si="17"/>
        <v>-63170.261805000002</v>
      </c>
      <c r="AB38" s="71">
        <f t="shared" si="17"/>
        <v>-54936.701805000004</v>
      </c>
      <c r="AC38" s="71">
        <f t="shared" si="17"/>
        <v>-51487.301805000003</v>
      </c>
      <c r="AD38" s="71">
        <f t="shared" si="17"/>
        <v>-56812.241805000005</v>
      </c>
      <c r="AE38" s="71">
        <f t="shared" si="17"/>
        <v>-57035.861805</v>
      </c>
      <c r="AF38" s="71">
        <f t="shared" si="17"/>
        <v>-61726.561805000005</v>
      </c>
      <c r="AG38" s="71">
        <f t="shared" si="17"/>
        <v>-62270.621805000002</v>
      </c>
      <c r="AH38" s="71">
        <f t="shared" si="17"/>
        <v>-46940.381805000005</v>
      </c>
      <c r="AI38" s="71">
        <f t="shared" si="17"/>
        <v>-58892.441805000002</v>
      </c>
      <c r="AJ38" s="71">
        <f t="shared" si="17"/>
        <v>-61164.941805000002</v>
      </c>
      <c r="AK38" s="71">
        <f t="shared" si="17"/>
        <v>-61636.841805000004</v>
      </c>
      <c r="AL38" s="71">
        <f t="shared" si="17"/>
        <v>-59951.261805000002</v>
      </c>
    </row>
  </sheetData>
  <hyperlinks>
    <hyperlink ref="A1" location="View!A1" display="vie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J26"/>
  <sheetViews>
    <sheetView showGridLines="0" workbookViewId="0">
      <selection activeCell="D11" sqref="D11"/>
    </sheetView>
  </sheetViews>
  <sheetFormatPr defaultRowHeight="15" x14ac:dyDescent="0.25"/>
  <sheetData>
    <row r="1" spans="1:62" x14ac:dyDescent="0.25">
      <c r="A1" s="25" t="s">
        <v>206</v>
      </c>
    </row>
    <row r="2" spans="1:62" x14ac:dyDescent="0.25">
      <c r="A2" s="75"/>
      <c r="B2" s="75"/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76" t="s">
        <v>341</v>
      </c>
      <c r="B3" s="77"/>
      <c r="C3" s="78">
        <f>SUM(C4:C7)</f>
        <v>0</v>
      </c>
      <c r="D3" s="78">
        <f t="shared" ref="D3:AL3" si="0">SUM(D4:D7)</f>
        <v>0</v>
      </c>
      <c r="E3" s="78">
        <f t="shared" si="0"/>
        <v>329422.5</v>
      </c>
      <c r="F3" s="78">
        <f t="shared" si="0"/>
        <v>333227.94999999995</v>
      </c>
      <c r="G3" s="78">
        <f t="shared" si="0"/>
        <v>333227.94999999995</v>
      </c>
      <c r="H3" s="78">
        <f t="shared" si="0"/>
        <v>348129.1</v>
      </c>
      <c r="I3" s="78">
        <f t="shared" si="0"/>
        <v>348129.1</v>
      </c>
      <c r="J3" s="78">
        <f t="shared" si="0"/>
        <v>353368.39999999991</v>
      </c>
      <c r="K3" s="78">
        <f t="shared" si="0"/>
        <v>356164.95199999999</v>
      </c>
      <c r="L3" s="78">
        <f t="shared" si="0"/>
        <v>361664.402</v>
      </c>
      <c r="M3" s="78">
        <f t="shared" si="0"/>
        <v>362299.89399999997</v>
      </c>
      <c r="N3" s="78">
        <f t="shared" si="0"/>
        <v>362299.89399999997</v>
      </c>
      <c r="O3" s="78">
        <f t="shared" si="0"/>
        <v>363981.032305</v>
      </c>
      <c r="P3" s="78">
        <f t="shared" si="0"/>
        <v>363981.032305</v>
      </c>
      <c r="Q3" s="78">
        <f t="shared" si="0"/>
        <v>363981.032305</v>
      </c>
      <c r="R3" s="78">
        <f t="shared" si="0"/>
        <v>363981.032305</v>
      </c>
      <c r="S3" s="78">
        <f t="shared" si="0"/>
        <v>363981.032305</v>
      </c>
      <c r="T3" s="78">
        <f t="shared" si="0"/>
        <v>363981.032305</v>
      </c>
      <c r="U3" s="78">
        <f t="shared" si="0"/>
        <v>363981.032305</v>
      </c>
      <c r="V3" s="78">
        <f t="shared" si="0"/>
        <v>363981.032305</v>
      </c>
      <c r="W3" s="78">
        <f t="shared" si="0"/>
        <v>363981.032305</v>
      </c>
      <c r="X3" s="78">
        <f t="shared" si="0"/>
        <v>363981.032305</v>
      </c>
      <c r="Y3" s="78">
        <f t="shared" si="0"/>
        <v>363981.032305</v>
      </c>
      <c r="Z3" s="78">
        <f t="shared" si="0"/>
        <v>363981.032305</v>
      </c>
      <c r="AA3" s="78">
        <f t="shared" si="0"/>
        <v>363981.032305</v>
      </c>
      <c r="AB3" s="78">
        <f t="shared" si="0"/>
        <v>363981.032305</v>
      </c>
      <c r="AC3" s="78">
        <f t="shared" si="0"/>
        <v>363981.032305</v>
      </c>
      <c r="AD3" s="78">
        <f t="shared" si="0"/>
        <v>363981.032305</v>
      </c>
      <c r="AE3" s="78">
        <f t="shared" si="0"/>
        <v>363981.032305</v>
      </c>
      <c r="AF3" s="78">
        <f t="shared" si="0"/>
        <v>363981.032305</v>
      </c>
      <c r="AG3" s="78">
        <f t="shared" si="0"/>
        <v>363981.032305</v>
      </c>
      <c r="AH3" s="78">
        <f t="shared" si="0"/>
        <v>363981.032305</v>
      </c>
      <c r="AI3" s="78">
        <f t="shared" si="0"/>
        <v>363981.032305</v>
      </c>
      <c r="AJ3" s="78">
        <f t="shared" si="0"/>
        <v>363981.032305</v>
      </c>
      <c r="AK3" s="78">
        <f t="shared" si="0"/>
        <v>363981.032305</v>
      </c>
      <c r="AL3" s="78">
        <f t="shared" si="0"/>
        <v>363981.032305</v>
      </c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x14ac:dyDescent="0.25">
      <c r="A4" s="79" t="s">
        <v>363</v>
      </c>
      <c r="B4" s="77"/>
      <c r="C4" s="80">
        <f>+E_Vendite!C145</f>
        <v>0</v>
      </c>
      <c r="D4" s="80">
        <f>+E_Vendite!D145</f>
        <v>0</v>
      </c>
      <c r="E4" s="80">
        <f>+E_Vendite!E145</f>
        <v>329422.5</v>
      </c>
      <c r="F4" s="80">
        <f>+E_Vendite!F145</f>
        <v>333227.94999999995</v>
      </c>
      <c r="G4" s="80">
        <f>+E_Vendite!G145</f>
        <v>333227.94999999995</v>
      </c>
      <c r="H4" s="80">
        <f>+E_Vendite!H145</f>
        <v>348129.1</v>
      </c>
      <c r="I4" s="80">
        <f>+E_Vendite!I145</f>
        <v>348129.1</v>
      </c>
      <c r="J4" s="80">
        <f>+E_Vendite!J145</f>
        <v>353368.39999999991</v>
      </c>
      <c r="K4" s="80">
        <f>+E_Vendite!K145</f>
        <v>356164.95199999999</v>
      </c>
      <c r="L4" s="80">
        <f>+E_Vendite!L145</f>
        <v>361664.402</v>
      </c>
      <c r="M4" s="80">
        <f>+E_Vendite!M145</f>
        <v>362299.89399999997</v>
      </c>
      <c r="N4" s="80">
        <f>+E_Vendite!N145</f>
        <v>362299.89399999997</v>
      </c>
      <c r="O4" s="80">
        <f>+E_Vendite!O145</f>
        <v>363981.032305</v>
      </c>
      <c r="P4" s="80">
        <f>+E_Vendite!P145</f>
        <v>363981.032305</v>
      </c>
      <c r="Q4" s="80">
        <f>+E_Vendite!Q145</f>
        <v>363981.032305</v>
      </c>
      <c r="R4" s="80">
        <f>+E_Vendite!R145</f>
        <v>363981.032305</v>
      </c>
      <c r="S4" s="80">
        <f>+E_Vendite!S145</f>
        <v>363981.032305</v>
      </c>
      <c r="T4" s="80">
        <f>+E_Vendite!T145</f>
        <v>363981.032305</v>
      </c>
      <c r="U4" s="80">
        <f>+E_Vendite!U145</f>
        <v>363981.032305</v>
      </c>
      <c r="V4" s="80">
        <f>+E_Vendite!V145</f>
        <v>363981.032305</v>
      </c>
      <c r="W4" s="80">
        <f>+E_Vendite!W145</f>
        <v>363981.032305</v>
      </c>
      <c r="X4" s="80">
        <f>+E_Vendite!X145</f>
        <v>363981.032305</v>
      </c>
      <c r="Y4" s="80">
        <f>+E_Vendite!Y145</f>
        <v>363981.032305</v>
      </c>
      <c r="Z4" s="80">
        <f>+E_Vendite!Z145</f>
        <v>363981.032305</v>
      </c>
      <c r="AA4" s="80">
        <f>+E_Vendite!AA145</f>
        <v>363981.032305</v>
      </c>
      <c r="AB4" s="80">
        <f>+E_Vendite!AB145</f>
        <v>363981.032305</v>
      </c>
      <c r="AC4" s="80">
        <f>+E_Vendite!AC145</f>
        <v>363981.032305</v>
      </c>
      <c r="AD4" s="80">
        <f>+E_Vendite!AD145</f>
        <v>363981.032305</v>
      </c>
      <c r="AE4" s="80">
        <f>+E_Vendite!AE145</f>
        <v>363981.032305</v>
      </c>
      <c r="AF4" s="80">
        <f>+E_Vendite!AF145</f>
        <v>363981.032305</v>
      </c>
      <c r="AG4" s="80">
        <f>+E_Vendite!AG145</f>
        <v>363981.032305</v>
      </c>
      <c r="AH4" s="80">
        <f>+E_Vendite!AH145</f>
        <v>363981.032305</v>
      </c>
      <c r="AI4" s="80">
        <f>+E_Vendite!AI145</f>
        <v>363981.032305</v>
      </c>
      <c r="AJ4" s="80">
        <f>+E_Vendite!AJ145</f>
        <v>363981.032305</v>
      </c>
      <c r="AK4" s="80">
        <f>+E_Vendite!AK145</f>
        <v>363981.032305</v>
      </c>
      <c r="AL4" s="80">
        <f>+E_Vendite!AL145</f>
        <v>363981.032305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x14ac:dyDescent="0.25">
      <c r="A5" s="81"/>
      <c r="B5" s="7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x14ac:dyDescent="0.25">
      <c r="A6" s="81"/>
      <c r="B6" s="7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x14ac:dyDescent="0.25">
      <c r="A7" s="81"/>
      <c r="B7" s="7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9" spans="1:62" x14ac:dyDescent="0.25">
      <c r="A9" s="79" t="s">
        <v>342</v>
      </c>
      <c r="B9" s="77"/>
      <c r="C9" s="78">
        <f>SUM(C10:C21)</f>
        <v>25410</v>
      </c>
      <c r="D9" s="78">
        <f t="shared" ref="D9:AL9" si="1">SUM(D10:D21)</f>
        <v>31593.5</v>
      </c>
      <c r="E9" s="78">
        <f t="shared" si="1"/>
        <v>234901.95</v>
      </c>
      <c r="F9" s="78">
        <f t="shared" si="1"/>
        <v>83242.95</v>
      </c>
      <c r="G9" s="78">
        <f t="shared" si="1"/>
        <v>56389.1</v>
      </c>
      <c r="H9" s="78">
        <f t="shared" si="1"/>
        <v>74369.100000000006</v>
      </c>
      <c r="I9" s="78">
        <f t="shared" si="1"/>
        <v>115330.4</v>
      </c>
      <c r="J9" s="78">
        <f t="shared" si="1"/>
        <v>115526.03199999999</v>
      </c>
      <c r="K9" s="78">
        <f t="shared" si="1"/>
        <v>84833.921999999991</v>
      </c>
      <c r="L9" s="78">
        <f t="shared" si="1"/>
        <v>117365.29399999999</v>
      </c>
      <c r="M9" s="78">
        <f t="shared" si="1"/>
        <v>108493.694</v>
      </c>
      <c r="N9" s="78">
        <f t="shared" si="1"/>
        <v>54083.021804999997</v>
      </c>
      <c r="O9" s="78">
        <f t="shared" si="1"/>
        <v>155601.70180500002</v>
      </c>
      <c r="P9" s="78">
        <f t="shared" si="1"/>
        <v>69464.501805000007</v>
      </c>
      <c r="Q9" s="78">
        <f t="shared" si="1"/>
        <v>69237.101804999998</v>
      </c>
      <c r="R9" s="78">
        <f t="shared" si="1"/>
        <v>165757.681805</v>
      </c>
      <c r="S9" s="78">
        <f t="shared" si="1"/>
        <v>64497.181805</v>
      </c>
      <c r="T9" s="78">
        <f t="shared" si="1"/>
        <v>113056.121805</v>
      </c>
      <c r="U9" s="78">
        <f t="shared" si="1"/>
        <v>102022.181805</v>
      </c>
      <c r="V9" s="78">
        <f t="shared" si="1"/>
        <v>116638.50180500001</v>
      </c>
      <c r="W9" s="78">
        <f t="shared" si="1"/>
        <v>79833.821805</v>
      </c>
      <c r="X9" s="78">
        <f t="shared" si="1"/>
        <v>80967.101804999998</v>
      </c>
      <c r="Y9" s="78">
        <f t="shared" si="1"/>
        <v>112561.92180500001</v>
      </c>
      <c r="Z9" s="78">
        <f t="shared" si="1"/>
        <v>123592.32180500001</v>
      </c>
      <c r="AA9" s="78">
        <f t="shared" si="1"/>
        <v>112785.101805</v>
      </c>
      <c r="AB9" s="78">
        <f t="shared" si="1"/>
        <v>54936.701805000004</v>
      </c>
      <c r="AC9" s="78">
        <f t="shared" si="1"/>
        <v>81580.661805000011</v>
      </c>
      <c r="AD9" s="78">
        <f t="shared" si="1"/>
        <v>170783.401805</v>
      </c>
      <c r="AE9" s="78">
        <f t="shared" si="1"/>
        <v>105497.08180499999</v>
      </c>
      <c r="AF9" s="78">
        <f t="shared" si="1"/>
        <v>79724.761805000002</v>
      </c>
      <c r="AG9" s="78">
        <f t="shared" si="1"/>
        <v>99842.521804999997</v>
      </c>
      <c r="AH9" s="78">
        <f t="shared" si="1"/>
        <v>54665.021805000004</v>
      </c>
      <c r="AI9" s="78">
        <f t="shared" si="1"/>
        <v>138811.121805</v>
      </c>
      <c r="AJ9" s="78">
        <f t="shared" si="1"/>
        <v>101019.76180500002</v>
      </c>
      <c r="AK9" s="78">
        <f t="shared" si="1"/>
        <v>81075.161805000011</v>
      </c>
      <c r="AL9" s="78">
        <f t="shared" si="1"/>
        <v>71967.881804999997</v>
      </c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</row>
    <row r="10" spans="1:62" x14ac:dyDescent="0.25">
      <c r="A10" s="79" t="s">
        <v>364</v>
      </c>
      <c r="B10" s="77"/>
      <c r="C10" s="80">
        <f>+E_Acquisti!C145</f>
        <v>25410</v>
      </c>
      <c r="D10" s="80">
        <f>+E_Acquisti!D145</f>
        <v>2420</v>
      </c>
      <c r="E10" s="80">
        <f>+E_Acquisti!E145</f>
        <v>177069</v>
      </c>
      <c r="F10" s="80">
        <f>+E_Acquisti!F145</f>
        <v>25410</v>
      </c>
      <c r="G10" s="80">
        <f>+E_Acquisti!G145</f>
        <v>2420</v>
      </c>
      <c r="H10" s="80">
        <f>+E_Acquisti!H145</f>
        <v>17820</v>
      </c>
      <c r="I10" s="80">
        <f>+E_Acquisti!I145</f>
        <v>62280</v>
      </c>
      <c r="J10" s="80">
        <f>+E_Acquisti!J145</f>
        <v>62119</v>
      </c>
      <c r="K10" s="80">
        <f>+E_Acquisti!K145</f>
        <v>25987.72</v>
      </c>
      <c r="L10" s="80">
        <f>+E_Acquisti!L145</f>
        <v>60240.2</v>
      </c>
      <c r="M10" s="80">
        <f>+E_Acquisti!M145</f>
        <v>50554.400000000001</v>
      </c>
      <c r="N10" s="80">
        <f>+E_Acquisti!N145</f>
        <v>0</v>
      </c>
      <c r="O10" s="80">
        <f>+E_Acquisti!O145</f>
        <v>93451.44</v>
      </c>
      <c r="P10" s="80">
        <f>+E_Acquisti!P145</f>
        <v>13761</v>
      </c>
      <c r="Q10" s="80">
        <f>+E_Acquisti!Q145</f>
        <v>14563.560000000001</v>
      </c>
      <c r="R10" s="80">
        <f>+E_Acquisti!R145</f>
        <v>104031.12</v>
      </c>
      <c r="S10" s="80">
        <f>+E_Acquisti!S145</f>
        <v>14194.7</v>
      </c>
      <c r="T10" s="80">
        <f>+E_Acquisti!T145</f>
        <v>52319.58</v>
      </c>
      <c r="U10" s="80">
        <f>+E_Acquisti!U145</f>
        <v>45283.920000000006</v>
      </c>
      <c r="V10" s="80">
        <f>+E_Acquisti!V145</f>
        <v>60494</v>
      </c>
      <c r="W10" s="80">
        <f>+E_Acquisti!W145</f>
        <v>17104.560000000001</v>
      </c>
      <c r="X10" s="80">
        <f>+E_Acquisti!X145</f>
        <v>25918.2</v>
      </c>
      <c r="Y10" s="80">
        <f>+E_Acquisti!Y145</f>
        <v>59152.560000000005</v>
      </c>
      <c r="Z10" s="80">
        <f>+E_Acquisti!Z145</f>
        <v>64975.700000000004</v>
      </c>
      <c r="AA10" s="80">
        <f>+E_Acquisti!AA145</f>
        <v>49614.84</v>
      </c>
      <c r="AB10" s="80">
        <f>+E_Acquisti!AB145</f>
        <v>0</v>
      </c>
      <c r="AC10" s="80">
        <f>+E_Acquisti!AC145</f>
        <v>30093.360000000001</v>
      </c>
      <c r="AD10" s="80">
        <f>+E_Acquisti!AD145</f>
        <v>113971.16</v>
      </c>
      <c r="AE10" s="80">
        <f>+E_Acquisti!AE145</f>
        <v>48461.22</v>
      </c>
      <c r="AF10" s="80">
        <f>+E_Acquisti!AF145</f>
        <v>17998.2</v>
      </c>
      <c r="AG10" s="80">
        <f>+E_Acquisti!AG145</f>
        <v>37571.9</v>
      </c>
      <c r="AH10" s="80">
        <f>+E_Acquisti!AH145</f>
        <v>7724.64</v>
      </c>
      <c r="AI10" s="80">
        <f>+E_Acquisti!AI145</f>
        <v>79918.679999999993</v>
      </c>
      <c r="AJ10" s="80">
        <f>+E_Acquisti!AJ145</f>
        <v>39854.820000000007</v>
      </c>
      <c r="AK10" s="80">
        <f>+E_Acquisti!AK145</f>
        <v>19438.32</v>
      </c>
      <c r="AL10" s="80">
        <f>+E_Acquisti!AL145</f>
        <v>12016.62</v>
      </c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</row>
    <row r="11" spans="1:62" x14ac:dyDescent="0.25">
      <c r="A11" s="79" t="s">
        <v>319</v>
      </c>
      <c r="B11" s="77"/>
      <c r="C11" s="80">
        <f>-L_Iva!C38</f>
        <v>0</v>
      </c>
      <c r="D11" s="80">
        <f>-L_Iva!D38</f>
        <v>29173.5</v>
      </c>
      <c r="E11" s="80">
        <f>-L_Iva!E38</f>
        <v>57832.95</v>
      </c>
      <c r="F11" s="80">
        <f>-L_Iva!F38</f>
        <v>57832.95</v>
      </c>
      <c r="G11" s="80">
        <f>-L_Iva!G38</f>
        <v>53969.1</v>
      </c>
      <c r="H11" s="80">
        <f>-L_Iva!H38</f>
        <v>56549.1</v>
      </c>
      <c r="I11" s="80">
        <f>-L_Iva!I38</f>
        <v>53050.399999999994</v>
      </c>
      <c r="J11" s="80">
        <f>-L_Iva!J38</f>
        <v>53407.031999999992</v>
      </c>
      <c r="K11" s="80">
        <f>-L_Iva!K38</f>
        <v>58846.201999999997</v>
      </c>
      <c r="L11" s="80">
        <f>-L_Iva!L38</f>
        <v>57125.093999999997</v>
      </c>
      <c r="M11" s="80">
        <f>-L_Iva!M38</f>
        <v>57939.294000000002</v>
      </c>
      <c r="N11" s="80">
        <f>-L_Iva!N38</f>
        <v>54083.021804999997</v>
      </c>
      <c r="O11" s="80">
        <f>-L_Iva!O38</f>
        <v>62150.261805000002</v>
      </c>
      <c r="P11" s="80">
        <f>-L_Iva!P38</f>
        <v>55703.501805</v>
      </c>
      <c r="Q11" s="80">
        <f>-L_Iva!Q38</f>
        <v>54673.541805000001</v>
      </c>
      <c r="R11" s="80">
        <f>-L_Iva!R38</f>
        <v>61726.561805000005</v>
      </c>
      <c r="S11" s="80">
        <f>-L_Iva!S38</f>
        <v>50302.481805000003</v>
      </c>
      <c r="T11" s="80">
        <f>-L_Iva!T38</f>
        <v>60736.541805000001</v>
      </c>
      <c r="U11" s="80">
        <f>-L_Iva!U38</f>
        <v>56738.261805000002</v>
      </c>
      <c r="V11" s="80">
        <f>-L_Iva!V38</f>
        <v>56144.501805</v>
      </c>
      <c r="W11" s="80">
        <f>-L_Iva!W38</f>
        <v>62729.261805000002</v>
      </c>
      <c r="X11" s="80">
        <f>-L_Iva!X38</f>
        <v>55048.901805000001</v>
      </c>
      <c r="Y11" s="80">
        <f>-L_Iva!Y38</f>
        <v>53409.361805</v>
      </c>
      <c r="Z11" s="80">
        <f>-L_Iva!Z38</f>
        <v>58616.621805000002</v>
      </c>
      <c r="AA11" s="80">
        <f>-L_Iva!AA38</f>
        <v>63170.261805000002</v>
      </c>
      <c r="AB11" s="80">
        <f>-L_Iva!AB38</f>
        <v>54936.701805000004</v>
      </c>
      <c r="AC11" s="80">
        <f>-L_Iva!AC38</f>
        <v>51487.301805000003</v>
      </c>
      <c r="AD11" s="80">
        <f>-L_Iva!AD38</f>
        <v>56812.241805000005</v>
      </c>
      <c r="AE11" s="80">
        <f>-L_Iva!AE38</f>
        <v>57035.861805</v>
      </c>
      <c r="AF11" s="80">
        <f>-L_Iva!AF38</f>
        <v>61726.561805000005</v>
      </c>
      <c r="AG11" s="80">
        <f>-L_Iva!AG38</f>
        <v>62270.621805000002</v>
      </c>
      <c r="AH11" s="80">
        <f>-L_Iva!AH38</f>
        <v>46940.381805000005</v>
      </c>
      <c r="AI11" s="80">
        <f>-L_Iva!AI38</f>
        <v>58892.441805000002</v>
      </c>
      <c r="AJ11" s="80">
        <f>-L_Iva!AJ38</f>
        <v>61164.941805000002</v>
      </c>
      <c r="AK11" s="80">
        <f>-L_Iva!AK38</f>
        <v>61636.841805000004</v>
      </c>
      <c r="AL11" s="80">
        <f>-L_Iva!AL38</f>
        <v>59951.261805000002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x14ac:dyDescent="0.25">
      <c r="A12" s="79"/>
      <c r="B12" s="7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x14ac:dyDescent="0.25">
      <c r="A13" s="79"/>
      <c r="B13" s="7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x14ac:dyDescent="0.25">
      <c r="A14" s="79"/>
      <c r="B14" s="7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x14ac:dyDescent="0.25">
      <c r="A15" s="79"/>
      <c r="B15" s="7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x14ac:dyDescent="0.25">
      <c r="A16" s="79"/>
      <c r="B16" s="7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x14ac:dyDescent="0.25">
      <c r="A17" s="79"/>
      <c r="B17" s="7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x14ac:dyDescent="0.25">
      <c r="A18" s="79"/>
      <c r="B18" s="7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x14ac:dyDescent="0.25">
      <c r="A19" s="79"/>
      <c r="B19" s="7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x14ac:dyDescent="0.25">
      <c r="A20" s="79"/>
      <c r="B20" s="7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</row>
    <row r="21" spans="1:62" x14ac:dyDescent="0.25">
      <c r="A21" s="79"/>
      <c r="B21" s="7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3" spans="1:62" x14ac:dyDescent="0.25">
      <c r="A23" s="79" t="s">
        <v>343</v>
      </c>
      <c r="B23" s="77"/>
      <c r="C23" s="82">
        <f>+IF((C3-C9)&lt;0,-(C3-C9),0)</f>
        <v>25410</v>
      </c>
      <c r="D23" s="82">
        <f>+IF((D3-D9)&lt;0,-(D3-D9),0)</f>
        <v>31593.5</v>
      </c>
      <c r="E23" s="82">
        <f t="shared" ref="E23:AL23" si="2">+IF((E3-E9)&lt;0,-(E3-E9),0)</f>
        <v>0</v>
      </c>
      <c r="F23" s="82">
        <f t="shared" si="2"/>
        <v>0</v>
      </c>
      <c r="G23" s="82">
        <f t="shared" si="2"/>
        <v>0</v>
      </c>
      <c r="H23" s="82">
        <f t="shared" si="2"/>
        <v>0</v>
      </c>
      <c r="I23" s="82">
        <f t="shared" si="2"/>
        <v>0</v>
      </c>
      <c r="J23" s="82">
        <f t="shared" si="2"/>
        <v>0</v>
      </c>
      <c r="K23" s="82">
        <f t="shared" si="2"/>
        <v>0</v>
      </c>
      <c r="L23" s="82">
        <f t="shared" si="2"/>
        <v>0</v>
      </c>
      <c r="M23" s="82">
        <f t="shared" si="2"/>
        <v>0</v>
      </c>
      <c r="N23" s="82">
        <f t="shared" si="2"/>
        <v>0</v>
      </c>
      <c r="O23" s="82">
        <f t="shared" si="2"/>
        <v>0</v>
      </c>
      <c r="P23" s="82">
        <f t="shared" si="2"/>
        <v>0</v>
      </c>
      <c r="Q23" s="82">
        <f t="shared" si="2"/>
        <v>0</v>
      </c>
      <c r="R23" s="82">
        <f t="shared" si="2"/>
        <v>0</v>
      </c>
      <c r="S23" s="82">
        <f t="shared" si="2"/>
        <v>0</v>
      </c>
      <c r="T23" s="82">
        <f t="shared" si="2"/>
        <v>0</v>
      </c>
      <c r="U23" s="82">
        <f t="shared" si="2"/>
        <v>0</v>
      </c>
      <c r="V23" s="82">
        <f t="shared" si="2"/>
        <v>0</v>
      </c>
      <c r="W23" s="82">
        <f t="shared" si="2"/>
        <v>0</v>
      </c>
      <c r="X23" s="82">
        <f t="shared" si="2"/>
        <v>0</v>
      </c>
      <c r="Y23" s="82">
        <f t="shared" si="2"/>
        <v>0</v>
      </c>
      <c r="Z23" s="82">
        <f t="shared" si="2"/>
        <v>0</v>
      </c>
      <c r="AA23" s="82">
        <f t="shared" si="2"/>
        <v>0</v>
      </c>
      <c r="AB23" s="82">
        <f t="shared" si="2"/>
        <v>0</v>
      </c>
      <c r="AC23" s="82">
        <f t="shared" si="2"/>
        <v>0</v>
      </c>
      <c r="AD23" s="82">
        <f t="shared" si="2"/>
        <v>0</v>
      </c>
      <c r="AE23" s="82">
        <f t="shared" si="2"/>
        <v>0</v>
      </c>
      <c r="AF23" s="82">
        <f t="shared" si="2"/>
        <v>0</v>
      </c>
      <c r="AG23" s="82">
        <f t="shared" si="2"/>
        <v>0</v>
      </c>
      <c r="AH23" s="82">
        <f t="shared" si="2"/>
        <v>0</v>
      </c>
      <c r="AI23" s="82">
        <f t="shared" si="2"/>
        <v>0</v>
      </c>
      <c r="AJ23" s="82">
        <f t="shared" si="2"/>
        <v>0</v>
      </c>
      <c r="AK23" s="82">
        <f t="shared" si="2"/>
        <v>0</v>
      </c>
      <c r="AL23" s="82">
        <f t="shared" si="2"/>
        <v>0</v>
      </c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x14ac:dyDescent="0.25">
      <c r="A24" s="79" t="s">
        <v>344</v>
      </c>
      <c r="B24" s="77"/>
      <c r="C24" s="82">
        <f>+IF((C3-C9)&gt;0,(C3-C9),0)</f>
        <v>0</v>
      </c>
      <c r="D24" s="82">
        <f t="shared" ref="D24:AL24" si="3">+IF((D3-D9)&gt;0,(D3-D9),0)</f>
        <v>0</v>
      </c>
      <c r="E24" s="82">
        <f t="shared" si="3"/>
        <v>94520.549999999988</v>
      </c>
      <c r="F24" s="82">
        <f t="shared" si="3"/>
        <v>249984.99999999994</v>
      </c>
      <c r="G24" s="82">
        <f t="shared" si="3"/>
        <v>276838.84999999998</v>
      </c>
      <c r="H24" s="82">
        <f t="shared" si="3"/>
        <v>273760</v>
      </c>
      <c r="I24" s="82">
        <f t="shared" si="3"/>
        <v>232798.69999999998</v>
      </c>
      <c r="J24" s="82">
        <f t="shared" si="3"/>
        <v>237842.3679999999</v>
      </c>
      <c r="K24" s="82">
        <f t="shared" si="3"/>
        <v>271331.03000000003</v>
      </c>
      <c r="L24" s="82">
        <f t="shared" si="3"/>
        <v>244299.10800000001</v>
      </c>
      <c r="M24" s="82">
        <f t="shared" si="3"/>
        <v>253806.19999999995</v>
      </c>
      <c r="N24" s="82">
        <f t="shared" si="3"/>
        <v>308216.87219499995</v>
      </c>
      <c r="O24" s="82">
        <f t="shared" si="3"/>
        <v>208379.33049999998</v>
      </c>
      <c r="P24" s="82">
        <f t="shared" si="3"/>
        <v>294516.53049999999</v>
      </c>
      <c r="Q24" s="82">
        <f t="shared" si="3"/>
        <v>294743.93050000002</v>
      </c>
      <c r="R24" s="82">
        <f t="shared" si="3"/>
        <v>198223.3505</v>
      </c>
      <c r="S24" s="82">
        <f t="shared" si="3"/>
        <v>299483.8505</v>
      </c>
      <c r="T24" s="82">
        <f t="shared" si="3"/>
        <v>250924.9105</v>
      </c>
      <c r="U24" s="82">
        <f t="shared" si="3"/>
        <v>261958.8505</v>
      </c>
      <c r="V24" s="82">
        <f t="shared" si="3"/>
        <v>247342.53049999999</v>
      </c>
      <c r="W24" s="82">
        <f t="shared" si="3"/>
        <v>284147.21049999999</v>
      </c>
      <c r="X24" s="82">
        <f t="shared" si="3"/>
        <v>283013.93050000002</v>
      </c>
      <c r="Y24" s="82">
        <f t="shared" si="3"/>
        <v>251419.11050000001</v>
      </c>
      <c r="Z24" s="82">
        <f t="shared" si="3"/>
        <v>240388.71049999999</v>
      </c>
      <c r="AA24" s="82">
        <f t="shared" si="3"/>
        <v>251195.93050000002</v>
      </c>
      <c r="AB24" s="82">
        <f t="shared" si="3"/>
        <v>309044.33049999998</v>
      </c>
      <c r="AC24" s="82">
        <f t="shared" si="3"/>
        <v>282400.37049999996</v>
      </c>
      <c r="AD24" s="82">
        <f t="shared" si="3"/>
        <v>193197.6305</v>
      </c>
      <c r="AE24" s="82">
        <f t="shared" si="3"/>
        <v>258483.95050000001</v>
      </c>
      <c r="AF24" s="82">
        <f t="shared" si="3"/>
        <v>284256.27049999998</v>
      </c>
      <c r="AG24" s="82">
        <f t="shared" si="3"/>
        <v>264138.51049999997</v>
      </c>
      <c r="AH24" s="82">
        <f t="shared" si="3"/>
        <v>309316.01049999997</v>
      </c>
      <c r="AI24" s="82">
        <f t="shared" si="3"/>
        <v>225169.9105</v>
      </c>
      <c r="AJ24" s="82">
        <f t="shared" si="3"/>
        <v>262961.27049999998</v>
      </c>
      <c r="AK24" s="82">
        <f t="shared" si="3"/>
        <v>282905.87049999996</v>
      </c>
      <c r="AL24" s="82">
        <f t="shared" si="3"/>
        <v>292013.15049999999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79"/>
      <c r="B25" s="77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x14ac:dyDescent="0.25">
      <c r="A26" s="83" t="s">
        <v>345</v>
      </c>
      <c r="C26" s="82">
        <f>+C24-C23</f>
        <v>-25410</v>
      </c>
      <c r="D26" s="82">
        <f>+D24-D23+C26</f>
        <v>-57003.5</v>
      </c>
      <c r="E26" s="82">
        <f>+E24-E23+D26</f>
        <v>37517.049999999988</v>
      </c>
      <c r="F26" s="82">
        <f t="shared" ref="F26:AL26" si="4">+F24-F23+E26</f>
        <v>287502.04999999993</v>
      </c>
      <c r="G26" s="82">
        <f t="shared" si="4"/>
        <v>564340.89999999991</v>
      </c>
      <c r="H26" s="82">
        <f t="shared" si="4"/>
        <v>838100.89999999991</v>
      </c>
      <c r="I26" s="82">
        <f t="shared" si="4"/>
        <v>1070899.5999999999</v>
      </c>
      <c r="J26" s="82">
        <f t="shared" si="4"/>
        <v>1308741.9679999999</v>
      </c>
      <c r="K26" s="82">
        <f t="shared" si="4"/>
        <v>1580072.9979999999</v>
      </c>
      <c r="L26" s="82">
        <f t="shared" si="4"/>
        <v>1824372.1059999999</v>
      </c>
      <c r="M26" s="82">
        <f t="shared" si="4"/>
        <v>2078178.3059999999</v>
      </c>
      <c r="N26" s="82">
        <f t="shared" si="4"/>
        <v>2386395.1781949997</v>
      </c>
      <c r="O26" s="82">
        <f t="shared" si="4"/>
        <v>2594774.5086949999</v>
      </c>
      <c r="P26" s="82">
        <f t="shared" si="4"/>
        <v>2889291.0391949997</v>
      </c>
      <c r="Q26" s="82">
        <f t="shared" si="4"/>
        <v>3184034.969695</v>
      </c>
      <c r="R26" s="82">
        <f t="shared" si="4"/>
        <v>3382258.3201950002</v>
      </c>
      <c r="S26" s="82">
        <f t="shared" si="4"/>
        <v>3681742.1706950003</v>
      </c>
      <c r="T26" s="82">
        <f t="shared" si="4"/>
        <v>3932667.0811950006</v>
      </c>
      <c r="U26" s="82">
        <f t="shared" si="4"/>
        <v>4194625.9316950003</v>
      </c>
      <c r="V26" s="82">
        <f t="shared" si="4"/>
        <v>4441968.4621950006</v>
      </c>
      <c r="W26" s="82">
        <f t="shared" si="4"/>
        <v>4726115.6726950007</v>
      </c>
      <c r="X26" s="82">
        <f t="shared" si="4"/>
        <v>5009129.6031950004</v>
      </c>
      <c r="Y26" s="82">
        <f t="shared" si="4"/>
        <v>5260548.7136950009</v>
      </c>
      <c r="Z26" s="82">
        <f t="shared" si="4"/>
        <v>5500937.4241950009</v>
      </c>
      <c r="AA26" s="82">
        <f t="shared" si="4"/>
        <v>5752133.3546950007</v>
      </c>
      <c r="AB26" s="82">
        <f t="shared" si="4"/>
        <v>6061177.6851950008</v>
      </c>
      <c r="AC26" s="82">
        <f t="shared" si="4"/>
        <v>6343578.055695001</v>
      </c>
      <c r="AD26" s="82">
        <f t="shared" si="4"/>
        <v>6536775.686195001</v>
      </c>
      <c r="AE26" s="82">
        <f t="shared" si="4"/>
        <v>6795259.6366950013</v>
      </c>
      <c r="AF26" s="82">
        <f t="shared" si="4"/>
        <v>7079515.9071950009</v>
      </c>
      <c r="AG26" s="82">
        <f t="shared" si="4"/>
        <v>7343654.4176950008</v>
      </c>
      <c r="AH26" s="82">
        <f t="shared" si="4"/>
        <v>7652970.4281950006</v>
      </c>
      <c r="AI26" s="82">
        <f t="shared" si="4"/>
        <v>7878140.3386950009</v>
      </c>
      <c r="AJ26" s="82">
        <f t="shared" si="4"/>
        <v>8141101.6091950005</v>
      </c>
      <c r="AK26" s="82">
        <f t="shared" si="4"/>
        <v>8424007.4796949998</v>
      </c>
      <c r="AL26" s="82">
        <f t="shared" si="4"/>
        <v>8716020.6301949993</v>
      </c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</row>
  </sheetData>
  <hyperlinks>
    <hyperlink ref="A1" location="View!A1" display="vie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B73" activePane="bottomRight" state="frozen"/>
      <selection pane="topRight" activeCell="B1" sqref="B1"/>
      <selection pane="bottomLeft" activeCell="A3" sqref="A3"/>
      <selection pane="bottomRight" activeCell="A97" sqref="A97"/>
    </sheetView>
  </sheetViews>
  <sheetFormatPr defaultRowHeight="12" x14ac:dyDescent="0.2"/>
  <cols>
    <col min="1" max="1" width="55.7109375" style="8" bestFit="1" customWidth="1"/>
    <col min="2" max="2" width="7.85546875" style="8" bestFit="1" customWidth="1"/>
    <col min="3" max="3" width="11.7109375" style="8" bestFit="1" customWidth="1"/>
    <col min="4" max="4" width="8.42578125" style="8" bestFit="1" customWidth="1"/>
    <col min="5" max="5" width="9.140625" style="8" bestFit="1" customWidth="1"/>
    <col min="6" max="9" width="8.42578125" style="8" customWidth="1"/>
    <col min="10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206</v>
      </c>
    </row>
    <row r="2" spans="1:41" x14ac:dyDescent="0.2">
      <c r="A2" s="9" t="s">
        <v>118</v>
      </c>
      <c r="B2" s="10" t="s">
        <v>168</v>
      </c>
      <c r="C2" s="10" t="s">
        <v>169</v>
      </c>
      <c r="D2" s="10" t="s">
        <v>170</v>
      </c>
      <c r="E2" s="10" t="s">
        <v>171</v>
      </c>
      <c r="F2" s="10" t="s">
        <v>172</v>
      </c>
      <c r="G2" s="10" t="s">
        <v>173</v>
      </c>
      <c r="H2" s="10" t="s">
        <v>174</v>
      </c>
      <c r="I2" s="10" t="s">
        <v>175</v>
      </c>
      <c r="J2" s="10" t="s">
        <v>176</v>
      </c>
      <c r="K2" s="10" t="s">
        <v>177</v>
      </c>
      <c r="L2" s="10" t="s">
        <v>178</v>
      </c>
      <c r="M2" s="10" t="s">
        <v>179</v>
      </c>
      <c r="N2" s="10" t="s">
        <v>192</v>
      </c>
      <c r="O2" s="10" t="s">
        <v>193</v>
      </c>
      <c r="P2" s="10" t="s">
        <v>194</v>
      </c>
      <c r="Q2" s="10" t="s">
        <v>195</v>
      </c>
      <c r="R2" s="10" t="s">
        <v>196</v>
      </c>
      <c r="S2" s="10" t="s">
        <v>197</v>
      </c>
      <c r="T2" s="10" t="s">
        <v>198</v>
      </c>
      <c r="U2" s="10" t="s">
        <v>199</v>
      </c>
      <c r="V2" s="10" t="s">
        <v>200</v>
      </c>
      <c r="W2" s="10" t="s">
        <v>201</v>
      </c>
      <c r="X2" s="10" t="s">
        <v>202</v>
      </c>
      <c r="Y2" s="10" t="s">
        <v>203</v>
      </c>
      <c r="Z2" s="10" t="s">
        <v>180</v>
      </c>
      <c r="AA2" s="10" t="s">
        <v>181</v>
      </c>
      <c r="AB2" s="10" t="s">
        <v>182</v>
      </c>
      <c r="AC2" s="10" t="s">
        <v>183</v>
      </c>
      <c r="AD2" s="10" t="s">
        <v>184</v>
      </c>
      <c r="AE2" s="10" t="s">
        <v>185</v>
      </c>
      <c r="AF2" s="10" t="s">
        <v>186</v>
      </c>
      <c r="AG2" s="10" t="s">
        <v>187</v>
      </c>
      <c r="AH2" s="10" t="s">
        <v>188</v>
      </c>
      <c r="AI2" s="10" t="s">
        <v>189</v>
      </c>
      <c r="AJ2" s="10" t="s">
        <v>190</v>
      </c>
      <c r="AK2" s="10" t="s">
        <v>191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+IF(L_Banche!C26&gt;0,L_Banche!C26,0)</f>
        <v>0</v>
      </c>
      <c r="C5" s="21">
        <f>+IF(L_Banche!D26&gt;0,L_Banche!D26,0)</f>
        <v>0</v>
      </c>
      <c r="D5" s="21">
        <f>+IF(L_Banche!E26&gt;0,L_Banche!E26,0)</f>
        <v>37517.049999999988</v>
      </c>
      <c r="E5" s="21">
        <f>+IF(L_Banche!F26&gt;0,L_Banche!F26,0)</f>
        <v>287502.04999999993</v>
      </c>
      <c r="F5" s="21">
        <f>+IF(L_Banche!G26&gt;0,L_Banche!G26,0)</f>
        <v>564340.89999999991</v>
      </c>
      <c r="G5" s="21">
        <f>+IF(L_Banche!H26&gt;0,L_Banche!H26,0)</f>
        <v>838100.89999999991</v>
      </c>
      <c r="H5" s="21">
        <f>+IF(L_Banche!I26&gt;0,L_Banche!I26,0)</f>
        <v>1070899.5999999999</v>
      </c>
      <c r="I5" s="21">
        <f>+IF(L_Banche!J26&gt;0,L_Banche!J26,0)</f>
        <v>1308741.9679999999</v>
      </c>
      <c r="J5" s="21">
        <f>+IF(L_Banche!K26&gt;0,L_Banche!K26,0)</f>
        <v>1580072.9979999999</v>
      </c>
      <c r="K5" s="21">
        <f>+IF(L_Banche!L26&gt;0,L_Banche!L26,0)</f>
        <v>1824372.1059999999</v>
      </c>
      <c r="L5" s="21">
        <f>+IF(L_Banche!M26&gt;0,L_Banche!M26,0)</f>
        <v>2078178.3059999999</v>
      </c>
      <c r="M5" s="21">
        <f>+IF(L_Banche!N26&gt;0,L_Banche!N26,0)</f>
        <v>2386395.1781949997</v>
      </c>
      <c r="N5" s="21">
        <f>+IF(L_Banche!O26&gt;0,L_Banche!O26,0)</f>
        <v>2594774.5086949999</v>
      </c>
      <c r="O5" s="21">
        <f>+IF(L_Banche!P26&gt;0,L_Banche!P26,0)</f>
        <v>2889291.0391949997</v>
      </c>
      <c r="P5" s="21">
        <f>+IF(L_Banche!Q26&gt;0,L_Banche!Q26,0)</f>
        <v>3184034.969695</v>
      </c>
      <c r="Q5" s="21">
        <f>+IF(L_Banche!R26&gt;0,L_Banche!R26,0)</f>
        <v>3382258.3201950002</v>
      </c>
      <c r="R5" s="21">
        <f>+IF(L_Banche!S26&gt;0,L_Banche!S26,0)</f>
        <v>3681742.1706950003</v>
      </c>
      <c r="S5" s="21">
        <f>+IF(L_Banche!T26&gt;0,L_Banche!T26,0)</f>
        <v>3932667.0811950006</v>
      </c>
      <c r="T5" s="21">
        <f>+IF(L_Banche!U26&gt;0,L_Banche!U26,0)</f>
        <v>4194625.9316950003</v>
      </c>
      <c r="U5" s="21">
        <f>+IF(L_Banche!V26&gt;0,L_Banche!V26,0)</f>
        <v>4441968.4621950006</v>
      </c>
      <c r="V5" s="21">
        <f>+IF(L_Banche!W26&gt;0,L_Banche!W26,0)</f>
        <v>4726115.6726950007</v>
      </c>
      <c r="W5" s="21">
        <f>+IF(L_Banche!X26&gt;0,L_Banche!X26,0)</f>
        <v>5009129.6031950004</v>
      </c>
      <c r="X5" s="21">
        <f>+IF(L_Banche!Y26&gt;0,L_Banche!Y26,0)</f>
        <v>5260548.7136950009</v>
      </c>
      <c r="Y5" s="21">
        <f>+IF(L_Banche!Z26&gt;0,L_Banche!Z26,0)</f>
        <v>5500937.4241950009</v>
      </c>
      <c r="Z5" s="21">
        <f>+IF(L_Banche!AA26&gt;0,L_Banche!AA26,0)</f>
        <v>5752133.3546950007</v>
      </c>
      <c r="AA5" s="21">
        <f>+IF(L_Banche!AB26&gt;0,L_Banche!AB26,0)</f>
        <v>6061177.6851950008</v>
      </c>
      <c r="AB5" s="21">
        <f>+IF(L_Banche!AC26&gt;0,L_Banche!AC26,0)</f>
        <v>6343578.055695001</v>
      </c>
      <c r="AC5" s="21">
        <f>+IF(L_Banche!AD26&gt;0,L_Banche!AD26,0)</f>
        <v>6536775.686195001</v>
      </c>
      <c r="AD5" s="21">
        <f>+IF(L_Banche!AE26&gt;0,L_Banche!AE26,0)</f>
        <v>6795259.6366950013</v>
      </c>
      <c r="AE5" s="21">
        <f>+IF(L_Banche!AF26&gt;0,L_Banche!AF26,0)</f>
        <v>7079515.9071950009</v>
      </c>
      <c r="AF5" s="21">
        <f>+IF(L_Banche!AG26&gt;0,L_Banche!AG26,0)</f>
        <v>7343654.4176950008</v>
      </c>
      <c r="AG5" s="21">
        <f>+IF(L_Banche!AH26&gt;0,L_Banche!AH26,0)</f>
        <v>7652970.4281950006</v>
      </c>
      <c r="AH5" s="21">
        <f>+IF(L_Banche!AI26&gt;0,L_Banche!AI26,0)</f>
        <v>7878140.3386950009</v>
      </c>
      <c r="AI5" s="21">
        <f>+IF(L_Banche!AJ26&gt;0,L_Banche!AJ26,0)</f>
        <v>8141101.6091950005</v>
      </c>
      <c r="AJ5" s="21">
        <f>+IF(L_Banche!AK26&gt;0,L_Banche!AK26,0)</f>
        <v>8424007.4796949998</v>
      </c>
      <c r="AK5" s="21">
        <f>+IF(L_Banche!AL26&gt;0,L_Banche!AL26,0)</f>
        <v>8716020.6301949993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329422.5</v>
      </c>
      <c r="C8" s="21">
        <f t="shared" ref="C8:AK8" si="0">+C9+C11+C13+C14+C17+C20+C10</f>
        <v>662650.44999999995</v>
      </c>
      <c r="D8" s="21">
        <f t="shared" si="0"/>
        <v>666455.9</v>
      </c>
      <c r="E8" s="21">
        <f t="shared" si="0"/>
        <v>681357.05</v>
      </c>
      <c r="F8" s="21">
        <f t="shared" si="0"/>
        <v>696258.2</v>
      </c>
      <c r="G8" s="21">
        <f t="shared" si="0"/>
        <v>701497.5</v>
      </c>
      <c r="H8" s="21">
        <f t="shared" si="0"/>
        <v>709533.35200000007</v>
      </c>
      <c r="I8" s="21">
        <f t="shared" si="0"/>
        <v>717829.35400000005</v>
      </c>
      <c r="J8" s="21">
        <f t="shared" si="0"/>
        <v>723964.29600000009</v>
      </c>
      <c r="K8" s="21">
        <f t="shared" si="0"/>
        <v>724599.78800000006</v>
      </c>
      <c r="L8" s="21">
        <f t="shared" si="0"/>
        <v>726280.92630500009</v>
      </c>
      <c r="M8" s="21">
        <f t="shared" si="0"/>
        <v>727962.06461000012</v>
      </c>
      <c r="N8" s="21">
        <f t="shared" si="0"/>
        <v>727962.06461000012</v>
      </c>
      <c r="O8" s="21">
        <f t="shared" si="0"/>
        <v>727962.06461000012</v>
      </c>
      <c r="P8" s="21">
        <f t="shared" si="0"/>
        <v>727962.06461000012</v>
      </c>
      <c r="Q8" s="21">
        <f t="shared" si="0"/>
        <v>727962.06461000012</v>
      </c>
      <c r="R8" s="21">
        <f t="shared" si="0"/>
        <v>727962.06461000012</v>
      </c>
      <c r="S8" s="21">
        <f t="shared" si="0"/>
        <v>727962.06461000012</v>
      </c>
      <c r="T8" s="21">
        <f t="shared" si="0"/>
        <v>727962.06461000012</v>
      </c>
      <c r="U8" s="21">
        <f t="shared" si="0"/>
        <v>727962.06461000012</v>
      </c>
      <c r="V8" s="21">
        <f t="shared" si="0"/>
        <v>727962.06461000012</v>
      </c>
      <c r="W8" s="21">
        <f t="shared" si="0"/>
        <v>727962.06461000012</v>
      </c>
      <c r="X8" s="21">
        <f t="shared" si="0"/>
        <v>727962.06461000012</v>
      </c>
      <c r="Y8" s="21">
        <f t="shared" si="0"/>
        <v>727962.06461000012</v>
      </c>
      <c r="Z8" s="21">
        <f t="shared" si="0"/>
        <v>727962.06461000012</v>
      </c>
      <c r="AA8" s="21">
        <f t="shared" si="0"/>
        <v>727962.06461000012</v>
      </c>
      <c r="AB8" s="21">
        <f t="shared" si="0"/>
        <v>727962.06461000012</v>
      </c>
      <c r="AC8" s="21">
        <f t="shared" si="0"/>
        <v>727962.06461000012</v>
      </c>
      <c r="AD8" s="21">
        <f t="shared" si="0"/>
        <v>727962.06461000012</v>
      </c>
      <c r="AE8" s="21">
        <f t="shared" si="0"/>
        <v>727962.06461000012</v>
      </c>
      <c r="AF8" s="21">
        <f t="shared" si="0"/>
        <v>727962.06461000012</v>
      </c>
      <c r="AG8" s="21">
        <f t="shared" si="0"/>
        <v>727962.06461000012</v>
      </c>
      <c r="AH8" s="21">
        <f t="shared" si="0"/>
        <v>727962.06461000012</v>
      </c>
      <c r="AI8" s="21">
        <f t="shared" si="0"/>
        <v>727962.06461000012</v>
      </c>
      <c r="AJ8" s="21">
        <f t="shared" si="0"/>
        <v>727962.06461000012</v>
      </c>
      <c r="AK8" s="21">
        <f t="shared" si="0"/>
        <v>727962.06461000012</v>
      </c>
      <c r="AM8" s="20"/>
    </row>
    <row r="9" spans="1:41" x14ac:dyDescent="0.2">
      <c r="A9" s="8" t="s">
        <v>3</v>
      </c>
      <c r="B9" s="20">
        <f>+E_Vendite!C120</f>
        <v>329422.5</v>
      </c>
      <c r="C9" s="20">
        <f>+E_Vendite!D120</f>
        <v>662650.44999999995</v>
      </c>
      <c r="D9" s="20">
        <f>+E_Vendite!E120</f>
        <v>666455.9</v>
      </c>
      <c r="E9" s="20">
        <f>+E_Vendite!F120</f>
        <v>681357.05</v>
      </c>
      <c r="F9" s="20">
        <f>+E_Vendite!G120</f>
        <v>696258.2</v>
      </c>
      <c r="G9" s="20">
        <f>+E_Vendite!H120</f>
        <v>701497.5</v>
      </c>
      <c r="H9" s="20">
        <f>+E_Vendite!I120</f>
        <v>709533.35200000007</v>
      </c>
      <c r="I9" s="20">
        <f>+E_Vendite!J120</f>
        <v>717829.35400000005</v>
      </c>
      <c r="J9" s="20">
        <f>+E_Vendite!K120</f>
        <v>723964.29600000009</v>
      </c>
      <c r="K9" s="20">
        <f>+E_Vendite!L120</f>
        <v>724599.78800000006</v>
      </c>
      <c r="L9" s="20">
        <f>+E_Vendite!M120</f>
        <v>726280.92630500009</v>
      </c>
      <c r="M9" s="20">
        <f>+E_Vendite!N120</f>
        <v>727962.06461000012</v>
      </c>
      <c r="N9" s="20">
        <f>+E_Vendite!O120</f>
        <v>727962.06461000012</v>
      </c>
      <c r="O9" s="20">
        <f>+E_Vendite!P120</f>
        <v>727962.06461000012</v>
      </c>
      <c r="P9" s="20">
        <f>+E_Vendite!Q120</f>
        <v>727962.06461000012</v>
      </c>
      <c r="Q9" s="20">
        <f>+E_Vendite!R120</f>
        <v>727962.06461000012</v>
      </c>
      <c r="R9" s="20">
        <f>+E_Vendite!S120</f>
        <v>727962.06461000012</v>
      </c>
      <c r="S9" s="20">
        <f>+E_Vendite!T120</f>
        <v>727962.06461000012</v>
      </c>
      <c r="T9" s="20">
        <f>+E_Vendite!U120</f>
        <v>727962.06461000012</v>
      </c>
      <c r="U9" s="20">
        <f>+E_Vendite!V120</f>
        <v>727962.06461000012</v>
      </c>
      <c r="V9" s="20">
        <f>+E_Vendite!W120</f>
        <v>727962.06461000012</v>
      </c>
      <c r="W9" s="20">
        <f>+E_Vendite!X120</f>
        <v>727962.06461000012</v>
      </c>
      <c r="X9" s="20">
        <f>+E_Vendite!Y120</f>
        <v>727962.06461000012</v>
      </c>
      <c r="Y9" s="20">
        <f>+E_Vendite!Z120</f>
        <v>727962.06461000012</v>
      </c>
      <c r="Z9" s="20">
        <f>+E_Vendite!AA120</f>
        <v>727962.06461000012</v>
      </c>
      <c r="AA9" s="20">
        <f>+E_Vendite!AB120</f>
        <v>727962.06461000012</v>
      </c>
      <c r="AB9" s="20">
        <f>+E_Vendite!AC120</f>
        <v>727962.06461000012</v>
      </c>
      <c r="AC9" s="20">
        <f>+E_Vendite!AD120</f>
        <v>727962.06461000012</v>
      </c>
      <c r="AD9" s="20">
        <f>+E_Vendite!AE120</f>
        <v>727962.06461000012</v>
      </c>
      <c r="AE9" s="20">
        <f>+E_Vendite!AF120</f>
        <v>727962.06461000012</v>
      </c>
      <c r="AF9" s="20">
        <f>+E_Vendite!AG120</f>
        <v>727962.06461000012</v>
      </c>
      <c r="AG9" s="20">
        <f>+E_Vendite!AH120</f>
        <v>727962.06461000012</v>
      </c>
      <c r="AH9" s="20">
        <f>+E_Vendite!AI120</f>
        <v>727962.06461000012</v>
      </c>
      <c r="AI9" s="20">
        <f>+E_Vendite!AJ120</f>
        <v>727962.06461000012</v>
      </c>
      <c r="AJ9" s="20">
        <f>+E_Vendite!AK120</f>
        <v>727962.06461000012</v>
      </c>
      <c r="AK9" s="20">
        <f>+E_Vendite!AL120</f>
        <v>727962.06461000012</v>
      </c>
      <c r="AM9" s="20"/>
    </row>
    <row r="10" spans="1:41" x14ac:dyDescent="0.2">
      <c r="A10" s="22" t="s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M10" s="20"/>
    </row>
    <row r="11" spans="1:41" x14ac:dyDescent="0.2">
      <c r="A11" s="8" t="s">
        <v>5</v>
      </c>
      <c r="B11" s="11">
        <f>+SUM(B12:B12)</f>
        <v>0</v>
      </c>
      <c r="C11" s="11">
        <f t="shared" ref="C11:AK11" si="1">+SUM(C12:C12)</f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11">
        <f t="shared" si="1"/>
        <v>0</v>
      </c>
      <c r="AG11" s="11">
        <f t="shared" si="1"/>
        <v>0</v>
      </c>
      <c r="AH11" s="11">
        <f t="shared" si="1"/>
        <v>0</v>
      </c>
      <c r="AI11" s="11">
        <f t="shared" si="1"/>
        <v>0</v>
      </c>
      <c r="AJ11" s="11">
        <f t="shared" si="1"/>
        <v>0</v>
      </c>
      <c r="AK11" s="11">
        <f t="shared" si="1"/>
        <v>0</v>
      </c>
      <c r="AM11" s="20"/>
    </row>
    <row r="12" spans="1:41" x14ac:dyDescent="0.2">
      <c r="A12" s="8" t="s">
        <v>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M12" s="20"/>
    </row>
    <row r="13" spans="1:41" x14ac:dyDescent="0.2">
      <c r="A13" s="8" t="s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M13" s="20"/>
    </row>
    <row r="14" spans="1:41" x14ac:dyDescent="0.2">
      <c r="A14" s="8" t="s">
        <v>8</v>
      </c>
      <c r="B14" s="21">
        <f>+SUM(B15:B16)</f>
        <v>0</v>
      </c>
      <c r="C14" s="21">
        <f t="shared" ref="C14:AK14" si="2">+SUM(C15:C16)</f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  <c r="J14" s="21">
        <f t="shared" si="2"/>
        <v>0</v>
      </c>
      <c r="K14" s="21">
        <f t="shared" si="2"/>
        <v>0</v>
      </c>
      <c r="L14" s="21">
        <f t="shared" si="2"/>
        <v>0</v>
      </c>
      <c r="M14" s="21">
        <f t="shared" si="2"/>
        <v>0</v>
      </c>
      <c r="N14" s="21">
        <f t="shared" si="2"/>
        <v>0</v>
      </c>
      <c r="O14" s="21">
        <f t="shared" si="2"/>
        <v>0</v>
      </c>
      <c r="P14" s="21">
        <f t="shared" si="2"/>
        <v>0</v>
      </c>
      <c r="Q14" s="21">
        <f t="shared" si="2"/>
        <v>0</v>
      </c>
      <c r="R14" s="21">
        <f t="shared" si="2"/>
        <v>0</v>
      </c>
      <c r="S14" s="21">
        <f t="shared" si="2"/>
        <v>0</v>
      </c>
      <c r="T14" s="21">
        <f t="shared" si="2"/>
        <v>0</v>
      </c>
      <c r="U14" s="21">
        <f t="shared" si="2"/>
        <v>0</v>
      </c>
      <c r="V14" s="21">
        <f t="shared" si="2"/>
        <v>0</v>
      </c>
      <c r="W14" s="21">
        <f t="shared" si="2"/>
        <v>0</v>
      </c>
      <c r="X14" s="21">
        <f t="shared" si="2"/>
        <v>0</v>
      </c>
      <c r="Y14" s="21">
        <f t="shared" si="2"/>
        <v>0</v>
      </c>
      <c r="Z14" s="21">
        <f t="shared" si="2"/>
        <v>0</v>
      </c>
      <c r="AA14" s="21">
        <f t="shared" si="2"/>
        <v>0</v>
      </c>
      <c r="AB14" s="21">
        <f t="shared" si="2"/>
        <v>0</v>
      </c>
      <c r="AC14" s="21">
        <f t="shared" si="2"/>
        <v>0</v>
      </c>
      <c r="AD14" s="21">
        <f t="shared" si="2"/>
        <v>0</v>
      </c>
      <c r="AE14" s="21">
        <f t="shared" si="2"/>
        <v>0</v>
      </c>
      <c r="AF14" s="21">
        <f t="shared" si="2"/>
        <v>0</v>
      </c>
      <c r="AG14" s="21">
        <f t="shared" si="2"/>
        <v>0</v>
      </c>
      <c r="AH14" s="21">
        <f t="shared" si="2"/>
        <v>0</v>
      </c>
      <c r="AI14" s="21">
        <f t="shared" si="2"/>
        <v>0</v>
      </c>
      <c r="AJ14" s="21">
        <f t="shared" si="2"/>
        <v>0</v>
      </c>
      <c r="AK14" s="21">
        <f t="shared" si="2"/>
        <v>0</v>
      </c>
      <c r="AM14" s="20"/>
    </row>
    <row r="15" spans="1:41" x14ac:dyDescent="0.2">
      <c r="A15" s="8" t="s">
        <v>351</v>
      </c>
      <c r="B15" s="20">
        <f>+IF(L_Iva!C34&gt;0,L_Iva!C34,0)</f>
        <v>0</v>
      </c>
      <c r="C15" s="20">
        <f>+IF(L_Iva!D34&gt;0,L_Iva!D34,0)</f>
        <v>0</v>
      </c>
      <c r="D15" s="20">
        <f>+IF(L_Iva!E34&gt;0,L_Iva!E34,0)</f>
        <v>0</v>
      </c>
      <c r="E15" s="20">
        <f>+IF(L_Iva!F34&gt;0,L_Iva!F34,0)</f>
        <v>0</v>
      </c>
      <c r="F15" s="20">
        <f>+IF(L_Iva!G34&gt;0,L_Iva!G34,0)</f>
        <v>0</v>
      </c>
      <c r="G15" s="20">
        <f>+IF(L_Iva!H34&gt;0,L_Iva!H34,0)</f>
        <v>0</v>
      </c>
      <c r="H15" s="20">
        <f>+IF(L_Iva!I34&gt;0,L_Iva!I34,0)</f>
        <v>0</v>
      </c>
      <c r="I15" s="20">
        <f>+IF(L_Iva!J34&gt;0,L_Iva!J34,0)</f>
        <v>0</v>
      </c>
      <c r="J15" s="20">
        <f>+IF(L_Iva!K34&gt;0,L_Iva!K34,0)</f>
        <v>0</v>
      </c>
      <c r="K15" s="20">
        <f>+IF(L_Iva!L34&gt;0,L_Iva!L34,0)</f>
        <v>0</v>
      </c>
      <c r="L15" s="20">
        <f>+IF(L_Iva!M34&gt;0,L_Iva!M34,0)</f>
        <v>0</v>
      </c>
      <c r="M15" s="20">
        <f>+IF(L_Iva!N34&gt;0,L_Iva!N34,0)</f>
        <v>0</v>
      </c>
      <c r="N15" s="20">
        <f>+IF(L_Iva!O34&gt;0,L_Iva!O34,0)</f>
        <v>0</v>
      </c>
      <c r="O15" s="20">
        <f>+IF(L_Iva!P34&gt;0,L_Iva!P34,0)</f>
        <v>0</v>
      </c>
      <c r="P15" s="20">
        <f>+IF(L_Iva!Q34&gt;0,L_Iva!Q34,0)</f>
        <v>0</v>
      </c>
      <c r="Q15" s="20">
        <f>+IF(L_Iva!R34&gt;0,L_Iva!R34,0)</f>
        <v>0</v>
      </c>
      <c r="R15" s="20">
        <f>+IF(L_Iva!S34&gt;0,L_Iva!S34,0)</f>
        <v>0</v>
      </c>
      <c r="S15" s="20">
        <f>+IF(L_Iva!T34&gt;0,L_Iva!T34,0)</f>
        <v>0</v>
      </c>
      <c r="T15" s="20">
        <f>+IF(L_Iva!U34&gt;0,L_Iva!U34,0)</f>
        <v>0</v>
      </c>
      <c r="U15" s="20">
        <f>+IF(L_Iva!V34&gt;0,L_Iva!V34,0)</f>
        <v>0</v>
      </c>
      <c r="V15" s="20">
        <f>+IF(L_Iva!W34&gt;0,L_Iva!W34,0)</f>
        <v>0</v>
      </c>
      <c r="W15" s="20">
        <f>+IF(L_Iva!X34&gt;0,L_Iva!X34,0)</f>
        <v>0</v>
      </c>
      <c r="X15" s="20">
        <f>+IF(L_Iva!Y34&gt;0,L_Iva!Y34,0)</f>
        <v>0</v>
      </c>
      <c r="Y15" s="20">
        <f>+IF(L_Iva!Z34&gt;0,L_Iva!Z34,0)</f>
        <v>0</v>
      </c>
      <c r="Z15" s="20">
        <f>+IF(L_Iva!AA34&gt;0,L_Iva!AA34,0)</f>
        <v>0</v>
      </c>
      <c r="AA15" s="20">
        <f>+IF(L_Iva!AB34&gt;0,L_Iva!AB34,0)</f>
        <v>0</v>
      </c>
      <c r="AB15" s="20">
        <f>+IF(L_Iva!AC34&gt;0,L_Iva!AC34,0)</f>
        <v>0</v>
      </c>
      <c r="AC15" s="20">
        <f>+IF(L_Iva!AD34&gt;0,L_Iva!AD34,0)</f>
        <v>0</v>
      </c>
      <c r="AD15" s="20">
        <f>+IF(L_Iva!AE34&gt;0,L_Iva!AE34,0)</f>
        <v>0</v>
      </c>
      <c r="AE15" s="20">
        <f>+IF(L_Iva!AF34&gt;0,L_Iva!AF34,0)</f>
        <v>0</v>
      </c>
      <c r="AF15" s="20">
        <f>+IF(L_Iva!AG34&gt;0,L_Iva!AG34,0)</f>
        <v>0</v>
      </c>
      <c r="AG15" s="20">
        <f>+IF(L_Iva!AH34&gt;0,L_Iva!AH34,0)</f>
        <v>0</v>
      </c>
      <c r="AH15" s="20">
        <f>+IF(L_Iva!AI34&gt;0,L_Iva!AI34,0)</f>
        <v>0</v>
      </c>
      <c r="AI15" s="20">
        <f>+IF(L_Iva!AJ34&gt;0,L_Iva!AJ34,0)</f>
        <v>0</v>
      </c>
      <c r="AJ15" s="20">
        <f>+IF(L_Iva!AK34&gt;0,L_Iva!AK34,0)</f>
        <v>0</v>
      </c>
      <c r="AK15" s="20">
        <f>+IF(L_Iva!AL34&gt;0,L_Iva!AL34,0)</f>
        <v>0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21">
        <f>+SUM(B18:B19)</f>
        <v>0</v>
      </c>
      <c r="C17" s="21">
        <f t="shared" ref="C17:AK17" si="3">+SUM(C18:C19)</f>
        <v>0</v>
      </c>
      <c r="D17" s="21">
        <f t="shared" si="3"/>
        <v>0</v>
      </c>
      <c r="E17" s="21">
        <f t="shared" si="3"/>
        <v>0</v>
      </c>
      <c r="F17" s="21">
        <f t="shared" si="3"/>
        <v>0</v>
      </c>
      <c r="G17" s="21">
        <f t="shared" si="3"/>
        <v>0</v>
      </c>
      <c r="H17" s="21">
        <f t="shared" si="3"/>
        <v>0</v>
      </c>
      <c r="I17" s="21">
        <f t="shared" si="3"/>
        <v>0</v>
      </c>
      <c r="J17" s="21">
        <f t="shared" si="3"/>
        <v>0</v>
      </c>
      <c r="K17" s="21">
        <f t="shared" si="3"/>
        <v>0</v>
      </c>
      <c r="L17" s="21">
        <f t="shared" si="3"/>
        <v>0</v>
      </c>
      <c r="M17" s="21">
        <f t="shared" si="3"/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si="3"/>
        <v>0</v>
      </c>
      <c r="T17" s="21">
        <f t="shared" si="3"/>
        <v>0</v>
      </c>
      <c r="U17" s="21">
        <f t="shared" si="3"/>
        <v>0</v>
      </c>
      <c r="V17" s="21">
        <f t="shared" si="3"/>
        <v>0</v>
      </c>
      <c r="W17" s="21">
        <f t="shared" si="3"/>
        <v>0</v>
      </c>
      <c r="X17" s="21">
        <f t="shared" si="3"/>
        <v>0</v>
      </c>
      <c r="Y17" s="21">
        <f t="shared" si="3"/>
        <v>0</v>
      </c>
      <c r="Z17" s="21">
        <f t="shared" si="3"/>
        <v>0</v>
      </c>
      <c r="AA17" s="21">
        <f t="shared" si="3"/>
        <v>0</v>
      </c>
      <c r="AB17" s="21">
        <f t="shared" si="3"/>
        <v>0</v>
      </c>
      <c r="AC17" s="21">
        <f t="shared" si="3"/>
        <v>0</v>
      </c>
      <c r="AD17" s="21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1">
        <f t="shared" si="3"/>
        <v>0</v>
      </c>
      <c r="AI17" s="21">
        <f t="shared" si="3"/>
        <v>0</v>
      </c>
      <c r="AJ17" s="21">
        <f t="shared" si="3"/>
        <v>0</v>
      </c>
      <c r="AK17" s="21">
        <f t="shared" si="3"/>
        <v>0</v>
      </c>
      <c r="AM17" s="20"/>
    </row>
    <row r="18" spans="1:39" x14ac:dyDescent="0.2">
      <c r="A18" s="8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M18" s="20"/>
    </row>
    <row r="19" spans="1:39" x14ac:dyDescent="0.2">
      <c r="A19" s="8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21">
        <f>+SUM(B23:B24)</f>
        <v>143558.5</v>
      </c>
      <c r="C22" s="21">
        <f t="shared" ref="C22:AK22" si="4">+SUM(C23:C24)</f>
        <v>109886.79000000002</v>
      </c>
      <c r="D22" s="21">
        <f t="shared" si="4"/>
        <v>75440.91</v>
      </c>
      <c r="E22" s="21">
        <f t="shared" si="4"/>
        <v>79191.169999999984</v>
      </c>
      <c r="F22" s="21">
        <f t="shared" si="4"/>
        <v>76685.399999999994</v>
      </c>
      <c r="G22" s="21">
        <f t="shared" si="4"/>
        <v>92096.108799999973</v>
      </c>
      <c r="H22" s="21">
        <f t="shared" si="4"/>
        <v>101236.54359999999</v>
      </c>
      <c r="I22" s="21">
        <f t="shared" si="4"/>
        <v>95410.844399999987</v>
      </c>
      <c r="J22" s="21">
        <f t="shared" si="4"/>
        <v>101461.4362</v>
      </c>
      <c r="K22" s="21">
        <f t="shared" si="4"/>
        <v>88459.184999999983</v>
      </c>
      <c r="L22" s="21">
        <f t="shared" si="4"/>
        <v>110235.93094000001</v>
      </c>
      <c r="M22" s="21">
        <f t="shared" si="4"/>
        <v>83506.430840000001</v>
      </c>
      <c r="N22" s="21">
        <f t="shared" si="4"/>
        <v>82046.170339999968</v>
      </c>
      <c r="O22" s="21">
        <f t="shared" si="4"/>
        <v>114643.33823999998</v>
      </c>
      <c r="P22" s="21">
        <f t="shared" si="4"/>
        <v>87834.306140000015</v>
      </c>
      <c r="Q22" s="21">
        <f t="shared" si="4"/>
        <v>118726.27404</v>
      </c>
      <c r="R22" s="21">
        <f t="shared" si="4"/>
        <v>98639.241940000007</v>
      </c>
      <c r="S22" s="21">
        <f t="shared" si="4"/>
        <v>115682.20984000001</v>
      </c>
      <c r="T22" s="21">
        <f t="shared" si="4"/>
        <v>112119.17774000001</v>
      </c>
      <c r="U22" s="21">
        <f t="shared" si="4"/>
        <v>77200.145639999988</v>
      </c>
      <c r="V22" s="21">
        <f t="shared" si="4"/>
        <v>91212.313540000003</v>
      </c>
      <c r="W22" s="21">
        <f t="shared" si="4"/>
        <v>132785.28143999999</v>
      </c>
      <c r="X22" s="21">
        <f t="shared" si="4"/>
        <v>117450.24934000001</v>
      </c>
      <c r="Y22" s="21">
        <f t="shared" si="4"/>
        <v>80431.217239999984</v>
      </c>
      <c r="Z22" s="21">
        <f t="shared" si="4"/>
        <v>91190.185140000001</v>
      </c>
      <c r="AA22" s="21">
        <f t="shared" si="4"/>
        <v>128000.15304000002</v>
      </c>
      <c r="AB22" s="21">
        <f t="shared" si="4"/>
        <v>135625.32094000001</v>
      </c>
      <c r="AC22" s="21">
        <f t="shared" si="4"/>
        <v>136388.28883999999</v>
      </c>
      <c r="AD22" s="21">
        <f t="shared" si="4"/>
        <v>109579.25674</v>
      </c>
      <c r="AE22" s="21">
        <f t="shared" si="4"/>
        <v>76844.22464</v>
      </c>
      <c r="AF22" s="21">
        <f t="shared" si="4"/>
        <v>131973.19254000002</v>
      </c>
      <c r="AG22" s="21">
        <f t="shared" si="4"/>
        <v>130531.16043999999</v>
      </c>
      <c r="AH22" s="21">
        <f t="shared" si="4"/>
        <v>108404.12834</v>
      </c>
      <c r="AI22" s="21">
        <f t="shared" si="4"/>
        <v>84409.296240000025</v>
      </c>
      <c r="AJ22" s="21">
        <f t="shared" si="4"/>
        <v>86152.264140000014</v>
      </c>
      <c r="AK22" s="21">
        <f t="shared" si="4"/>
        <v>104307.23204</v>
      </c>
      <c r="AM22" s="20"/>
    </row>
    <row r="23" spans="1:39" x14ac:dyDescent="0.2">
      <c r="A23" s="8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20">
        <f>+CEm!B9</f>
        <v>143558.5</v>
      </c>
      <c r="C24" s="20">
        <f>+CEm!C9</f>
        <v>109886.79000000002</v>
      </c>
      <c r="D24" s="20">
        <f>+CEm!D9</f>
        <v>75440.91</v>
      </c>
      <c r="E24" s="20">
        <f>+CEm!E9</f>
        <v>79191.169999999984</v>
      </c>
      <c r="F24" s="20">
        <f>+CEm!F9</f>
        <v>76685.399999999994</v>
      </c>
      <c r="G24" s="20">
        <f>+CEm!G9</f>
        <v>92096.108799999973</v>
      </c>
      <c r="H24" s="20">
        <f>+CEm!H9</f>
        <v>101236.54359999999</v>
      </c>
      <c r="I24" s="20">
        <f>+CEm!I9</f>
        <v>95410.844399999987</v>
      </c>
      <c r="J24" s="20">
        <f>+CEm!J9</f>
        <v>101461.4362</v>
      </c>
      <c r="K24" s="20">
        <f>+CEm!K9</f>
        <v>88459.184999999983</v>
      </c>
      <c r="L24" s="20">
        <f>+CEm!L9</f>
        <v>110235.93094000001</v>
      </c>
      <c r="M24" s="20">
        <f>+CEm!M9</f>
        <v>83506.430840000001</v>
      </c>
      <c r="N24" s="20">
        <f>+CEm!N9</f>
        <v>82046.170339999968</v>
      </c>
      <c r="O24" s="20">
        <f>+CEm!O9</f>
        <v>114643.33823999998</v>
      </c>
      <c r="P24" s="20">
        <f>+CEm!P9</f>
        <v>87834.306140000015</v>
      </c>
      <c r="Q24" s="20">
        <f>+CEm!Q9</f>
        <v>118726.27404</v>
      </c>
      <c r="R24" s="20">
        <f>+CEm!R9</f>
        <v>98639.241940000007</v>
      </c>
      <c r="S24" s="20">
        <f>+CEm!S9</f>
        <v>115682.20984000001</v>
      </c>
      <c r="T24" s="20">
        <f>+CEm!T9</f>
        <v>112119.17774000001</v>
      </c>
      <c r="U24" s="20">
        <f>+CEm!U9</f>
        <v>77200.145639999988</v>
      </c>
      <c r="V24" s="20">
        <f>+CEm!V9</f>
        <v>91212.313540000003</v>
      </c>
      <c r="W24" s="20">
        <f>+CEm!W9</f>
        <v>132785.28143999999</v>
      </c>
      <c r="X24" s="20">
        <f>+CEm!X9</f>
        <v>117450.24934000001</v>
      </c>
      <c r="Y24" s="20">
        <f>+CEm!Y9</f>
        <v>80431.217239999984</v>
      </c>
      <c r="Z24" s="20">
        <f>+CEm!Z9</f>
        <v>91190.185140000001</v>
      </c>
      <c r="AA24" s="20">
        <f>+CEm!AA9</f>
        <v>128000.15304000002</v>
      </c>
      <c r="AB24" s="20">
        <f>+CEm!AB9</f>
        <v>135625.32094000001</v>
      </c>
      <c r="AC24" s="20">
        <f>+CEm!AC9</f>
        <v>136388.28883999999</v>
      </c>
      <c r="AD24" s="20">
        <f>+CEm!AD9</f>
        <v>109579.25674</v>
      </c>
      <c r="AE24" s="20">
        <f>+CEm!AE9</f>
        <v>76844.22464</v>
      </c>
      <c r="AF24" s="20">
        <f>+CEm!AF9</f>
        <v>131973.19254000002</v>
      </c>
      <c r="AG24" s="20">
        <f>+CEm!AG9</f>
        <v>130531.16043999999</v>
      </c>
      <c r="AH24" s="20">
        <f>+CEm!AH9</f>
        <v>108404.12834</v>
      </c>
      <c r="AI24" s="20">
        <f>+CEm!AI9</f>
        <v>84409.296240000025</v>
      </c>
      <c r="AJ24" s="20">
        <f>+CEm!AJ9</f>
        <v>86152.264140000014</v>
      </c>
      <c r="AK24" s="20">
        <f>+CEm!AK9</f>
        <v>104307.23204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5">+B28-B30+B32-B35</f>
        <v>0</v>
      </c>
      <c r="C27" s="21">
        <f t="shared" si="5"/>
        <v>0</v>
      </c>
      <c r="D27" s="21">
        <f t="shared" si="5"/>
        <v>0</v>
      </c>
      <c r="E27" s="21">
        <f t="shared" si="5"/>
        <v>0</v>
      </c>
      <c r="F27" s="21">
        <f t="shared" si="5"/>
        <v>0</v>
      </c>
      <c r="G27" s="21">
        <f t="shared" si="5"/>
        <v>0</v>
      </c>
      <c r="H27" s="21">
        <f t="shared" si="5"/>
        <v>0</v>
      </c>
      <c r="I27" s="21">
        <f t="shared" si="5"/>
        <v>0</v>
      </c>
      <c r="J27" s="21">
        <f t="shared" si="5"/>
        <v>0</v>
      </c>
      <c r="K27" s="21">
        <f t="shared" si="5"/>
        <v>0</v>
      </c>
      <c r="L27" s="21">
        <f t="shared" si="5"/>
        <v>0</v>
      </c>
      <c r="M27" s="21">
        <f t="shared" si="5"/>
        <v>0</v>
      </c>
      <c r="N27" s="21">
        <f t="shared" si="5"/>
        <v>0</v>
      </c>
      <c r="O27" s="21">
        <f t="shared" si="5"/>
        <v>0</v>
      </c>
      <c r="P27" s="21">
        <f t="shared" si="5"/>
        <v>0</v>
      </c>
      <c r="Q27" s="21">
        <f t="shared" si="5"/>
        <v>0</v>
      </c>
      <c r="R27" s="21">
        <f t="shared" si="5"/>
        <v>0</v>
      </c>
      <c r="S27" s="21">
        <f t="shared" si="5"/>
        <v>0</v>
      </c>
      <c r="T27" s="21">
        <f t="shared" si="5"/>
        <v>0</v>
      </c>
      <c r="U27" s="21">
        <f t="shared" si="5"/>
        <v>0</v>
      </c>
      <c r="V27" s="21">
        <f t="shared" si="5"/>
        <v>0</v>
      </c>
      <c r="W27" s="21">
        <f t="shared" si="5"/>
        <v>0</v>
      </c>
      <c r="X27" s="21">
        <f t="shared" si="5"/>
        <v>0</v>
      </c>
      <c r="Y27" s="21">
        <f t="shared" si="5"/>
        <v>0</v>
      </c>
      <c r="Z27" s="21">
        <f t="shared" si="5"/>
        <v>0</v>
      </c>
      <c r="AA27" s="21">
        <f t="shared" si="5"/>
        <v>0</v>
      </c>
      <c r="AB27" s="21">
        <f t="shared" si="5"/>
        <v>0</v>
      </c>
      <c r="AC27" s="21">
        <f t="shared" si="5"/>
        <v>0</v>
      </c>
      <c r="AD27" s="21">
        <f t="shared" si="5"/>
        <v>0</v>
      </c>
      <c r="AE27" s="21">
        <f t="shared" si="5"/>
        <v>0</v>
      </c>
      <c r="AF27" s="21">
        <f t="shared" si="5"/>
        <v>0</v>
      </c>
      <c r="AG27" s="21">
        <f t="shared" si="5"/>
        <v>0</v>
      </c>
      <c r="AH27" s="21">
        <f t="shared" si="5"/>
        <v>0</v>
      </c>
      <c r="AI27" s="21">
        <f t="shared" si="5"/>
        <v>0</v>
      </c>
      <c r="AJ27" s="21">
        <f t="shared" si="5"/>
        <v>0</v>
      </c>
      <c r="AK27" s="21">
        <f t="shared" si="5"/>
        <v>0</v>
      </c>
      <c r="AM27" s="20"/>
    </row>
    <row r="28" spans="1:39" x14ac:dyDescent="0.2">
      <c r="A28" s="22" t="s">
        <v>17</v>
      </c>
      <c r="B28" s="21">
        <f>+SUM(B29:B29)</f>
        <v>0</v>
      </c>
      <c r="C28" s="21">
        <f t="shared" ref="C28:AK28" si="6">+SUM(C29:C29)</f>
        <v>0</v>
      </c>
      <c r="D28" s="21">
        <f t="shared" si="6"/>
        <v>0</v>
      </c>
      <c r="E28" s="21">
        <f t="shared" si="6"/>
        <v>0</v>
      </c>
      <c r="F28" s="21">
        <f t="shared" si="6"/>
        <v>0</v>
      </c>
      <c r="G28" s="21">
        <f t="shared" si="6"/>
        <v>0</v>
      </c>
      <c r="H28" s="21">
        <f t="shared" si="6"/>
        <v>0</v>
      </c>
      <c r="I28" s="21">
        <f t="shared" si="6"/>
        <v>0</v>
      </c>
      <c r="J28" s="21">
        <f t="shared" si="6"/>
        <v>0</v>
      </c>
      <c r="K28" s="21">
        <f t="shared" si="6"/>
        <v>0</v>
      </c>
      <c r="L28" s="21">
        <f t="shared" si="6"/>
        <v>0</v>
      </c>
      <c r="M28" s="21">
        <f t="shared" si="6"/>
        <v>0</v>
      </c>
      <c r="N28" s="21">
        <f t="shared" si="6"/>
        <v>0</v>
      </c>
      <c r="O28" s="21">
        <f t="shared" si="6"/>
        <v>0</v>
      </c>
      <c r="P28" s="21">
        <f t="shared" si="6"/>
        <v>0</v>
      </c>
      <c r="Q28" s="21">
        <f t="shared" si="6"/>
        <v>0</v>
      </c>
      <c r="R28" s="21">
        <f t="shared" si="6"/>
        <v>0</v>
      </c>
      <c r="S28" s="21">
        <f t="shared" si="6"/>
        <v>0</v>
      </c>
      <c r="T28" s="21">
        <f t="shared" si="6"/>
        <v>0</v>
      </c>
      <c r="U28" s="21">
        <f t="shared" si="6"/>
        <v>0</v>
      </c>
      <c r="V28" s="21">
        <f t="shared" si="6"/>
        <v>0</v>
      </c>
      <c r="W28" s="21">
        <f t="shared" si="6"/>
        <v>0</v>
      </c>
      <c r="X28" s="21">
        <f t="shared" si="6"/>
        <v>0</v>
      </c>
      <c r="Y28" s="21">
        <f t="shared" si="6"/>
        <v>0</v>
      </c>
      <c r="Z28" s="21">
        <f t="shared" si="6"/>
        <v>0</v>
      </c>
      <c r="AA28" s="21">
        <f t="shared" si="6"/>
        <v>0</v>
      </c>
      <c r="AB28" s="21">
        <f t="shared" si="6"/>
        <v>0</v>
      </c>
      <c r="AC28" s="21">
        <f t="shared" si="6"/>
        <v>0</v>
      </c>
      <c r="AD28" s="21">
        <f t="shared" si="6"/>
        <v>0</v>
      </c>
      <c r="AE28" s="21">
        <f t="shared" si="6"/>
        <v>0</v>
      </c>
      <c r="AF28" s="21">
        <f t="shared" si="6"/>
        <v>0</v>
      </c>
      <c r="AG28" s="21">
        <f t="shared" si="6"/>
        <v>0</v>
      </c>
      <c r="AH28" s="21">
        <f t="shared" si="6"/>
        <v>0</v>
      </c>
      <c r="AI28" s="21">
        <f t="shared" si="6"/>
        <v>0</v>
      </c>
      <c r="AJ28" s="21">
        <f t="shared" si="6"/>
        <v>0</v>
      </c>
      <c r="AK28" s="21">
        <f t="shared" si="6"/>
        <v>0</v>
      </c>
      <c r="AM28" s="20"/>
    </row>
    <row r="29" spans="1:39" x14ac:dyDescent="0.2">
      <c r="A29" s="8" t="s">
        <v>18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M29" s="20"/>
    </row>
    <row r="30" spans="1:39" x14ac:dyDescent="0.2">
      <c r="A30" s="22" t="s">
        <v>19</v>
      </c>
      <c r="B30" s="21">
        <f>+B31</f>
        <v>0</v>
      </c>
      <c r="C30" s="21">
        <f t="shared" ref="C30:AK30" si="7">+C31</f>
        <v>0</v>
      </c>
      <c r="D30" s="21">
        <f t="shared" si="7"/>
        <v>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1">
        <f t="shared" si="7"/>
        <v>0</v>
      </c>
      <c r="Q30" s="21">
        <f t="shared" si="7"/>
        <v>0</v>
      </c>
      <c r="R30" s="21">
        <f t="shared" si="7"/>
        <v>0</v>
      </c>
      <c r="S30" s="21">
        <f t="shared" si="7"/>
        <v>0</v>
      </c>
      <c r="T30" s="21">
        <f t="shared" si="7"/>
        <v>0</v>
      </c>
      <c r="U30" s="21">
        <f t="shared" si="7"/>
        <v>0</v>
      </c>
      <c r="V30" s="21">
        <f t="shared" si="7"/>
        <v>0</v>
      </c>
      <c r="W30" s="21">
        <f t="shared" si="7"/>
        <v>0</v>
      </c>
      <c r="X30" s="21">
        <f t="shared" si="7"/>
        <v>0</v>
      </c>
      <c r="Y30" s="21">
        <f t="shared" si="7"/>
        <v>0</v>
      </c>
      <c r="Z30" s="21">
        <f t="shared" si="7"/>
        <v>0</v>
      </c>
      <c r="AA30" s="21">
        <f t="shared" si="7"/>
        <v>0</v>
      </c>
      <c r="AB30" s="21">
        <f t="shared" si="7"/>
        <v>0</v>
      </c>
      <c r="AC30" s="21">
        <f t="shared" si="7"/>
        <v>0</v>
      </c>
      <c r="AD30" s="21">
        <f t="shared" si="7"/>
        <v>0</v>
      </c>
      <c r="AE30" s="21">
        <f t="shared" si="7"/>
        <v>0</v>
      </c>
      <c r="AF30" s="21">
        <f t="shared" si="7"/>
        <v>0</v>
      </c>
      <c r="AG30" s="21">
        <f t="shared" si="7"/>
        <v>0</v>
      </c>
      <c r="AH30" s="21">
        <f t="shared" si="7"/>
        <v>0</v>
      </c>
      <c r="AI30" s="21">
        <f t="shared" si="7"/>
        <v>0</v>
      </c>
      <c r="AJ30" s="21">
        <f t="shared" si="7"/>
        <v>0</v>
      </c>
      <c r="AK30" s="21">
        <f t="shared" si="7"/>
        <v>0</v>
      </c>
      <c r="AM30" s="20"/>
    </row>
    <row r="31" spans="1:39" x14ac:dyDescent="0.2">
      <c r="A31" s="8" t="s">
        <v>20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M31" s="20"/>
    </row>
    <row r="32" spans="1:39" x14ac:dyDescent="0.2">
      <c r="A32" s="22" t="s">
        <v>21</v>
      </c>
      <c r="B32" s="21">
        <f t="shared" ref="B32:AK32" si="8">SUM(B33:B34)</f>
        <v>0</v>
      </c>
      <c r="C32" s="21">
        <f t="shared" si="8"/>
        <v>0</v>
      </c>
      <c r="D32" s="21">
        <f t="shared" si="8"/>
        <v>0</v>
      </c>
      <c r="E32" s="21">
        <f t="shared" si="8"/>
        <v>0</v>
      </c>
      <c r="F32" s="21">
        <f t="shared" si="8"/>
        <v>0</v>
      </c>
      <c r="G32" s="21">
        <f t="shared" si="8"/>
        <v>0</v>
      </c>
      <c r="H32" s="21">
        <f t="shared" si="8"/>
        <v>0</v>
      </c>
      <c r="I32" s="21">
        <f t="shared" si="8"/>
        <v>0</v>
      </c>
      <c r="J32" s="21">
        <f t="shared" si="8"/>
        <v>0</v>
      </c>
      <c r="K32" s="21">
        <f t="shared" si="8"/>
        <v>0</v>
      </c>
      <c r="L32" s="21">
        <f t="shared" si="8"/>
        <v>0</v>
      </c>
      <c r="M32" s="21">
        <f t="shared" si="8"/>
        <v>0</v>
      </c>
      <c r="N32" s="21">
        <f t="shared" si="8"/>
        <v>0</v>
      </c>
      <c r="O32" s="21">
        <f t="shared" si="8"/>
        <v>0</v>
      </c>
      <c r="P32" s="21">
        <f t="shared" si="8"/>
        <v>0</v>
      </c>
      <c r="Q32" s="21">
        <f t="shared" si="8"/>
        <v>0</v>
      </c>
      <c r="R32" s="21">
        <f t="shared" si="8"/>
        <v>0</v>
      </c>
      <c r="S32" s="21">
        <f t="shared" si="8"/>
        <v>0</v>
      </c>
      <c r="T32" s="21">
        <f t="shared" si="8"/>
        <v>0</v>
      </c>
      <c r="U32" s="21">
        <f t="shared" si="8"/>
        <v>0</v>
      </c>
      <c r="V32" s="21">
        <f t="shared" si="8"/>
        <v>0</v>
      </c>
      <c r="W32" s="21">
        <f t="shared" si="8"/>
        <v>0</v>
      </c>
      <c r="X32" s="21">
        <f t="shared" si="8"/>
        <v>0</v>
      </c>
      <c r="Y32" s="21">
        <f t="shared" si="8"/>
        <v>0</v>
      </c>
      <c r="Z32" s="21">
        <f t="shared" si="8"/>
        <v>0</v>
      </c>
      <c r="AA32" s="21">
        <f t="shared" si="8"/>
        <v>0</v>
      </c>
      <c r="AB32" s="21">
        <f t="shared" si="8"/>
        <v>0</v>
      </c>
      <c r="AC32" s="21">
        <f t="shared" si="8"/>
        <v>0</v>
      </c>
      <c r="AD32" s="21">
        <f t="shared" si="8"/>
        <v>0</v>
      </c>
      <c r="AE32" s="21">
        <f t="shared" si="8"/>
        <v>0</v>
      </c>
      <c r="AF32" s="21">
        <f t="shared" si="8"/>
        <v>0</v>
      </c>
      <c r="AG32" s="21">
        <f t="shared" si="8"/>
        <v>0</v>
      </c>
      <c r="AH32" s="21">
        <f t="shared" si="8"/>
        <v>0</v>
      </c>
      <c r="AI32" s="21">
        <f t="shared" si="8"/>
        <v>0</v>
      </c>
      <c r="AJ32" s="21">
        <f t="shared" si="8"/>
        <v>0</v>
      </c>
      <c r="AK32" s="21">
        <f t="shared" si="8"/>
        <v>0</v>
      </c>
      <c r="AM32" s="20"/>
    </row>
    <row r="33" spans="1:39" x14ac:dyDescent="0.2">
      <c r="A33" s="8" t="s">
        <v>22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M33" s="20"/>
    </row>
    <row r="34" spans="1:39" x14ac:dyDescent="0.2">
      <c r="A34" s="8" t="s">
        <v>23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M34" s="20"/>
    </row>
    <row r="35" spans="1:39" x14ac:dyDescent="0.2">
      <c r="A35" s="22" t="s">
        <v>24</v>
      </c>
      <c r="B35" s="21">
        <f t="shared" ref="B35:AK35" si="9">+SUM(B36:B37)</f>
        <v>0</v>
      </c>
      <c r="C35" s="21">
        <f t="shared" si="9"/>
        <v>0</v>
      </c>
      <c r="D35" s="21">
        <f t="shared" si="9"/>
        <v>0</v>
      </c>
      <c r="E35" s="21">
        <f t="shared" si="9"/>
        <v>0</v>
      </c>
      <c r="F35" s="21">
        <f t="shared" si="9"/>
        <v>0</v>
      </c>
      <c r="G35" s="21">
        <f t="shared" si="9"/>
        <v>0</v>
      </c>
      <c r="H35" s="21">
        <f t="shared" si="9"/>
        <v>0</v>
      </c>
      <c r="I35" s="21">
        <f t="shared" si="9"/>
        <v>0</v>
      </c>
      <c r="J35" s="21">
        <f t="shared" si="9"/>
        <v>0</v>
      </c>
      <c r="K35" s="21">
        <f t="shared" si="9"/>
        <v>0</v>
      </c>
      <c r="L35" s="21">
        <f t="shared" si="9"/>
        <v>0</v>
      </c>
      <c r="M35" s="21">
        <f t="shared" si="9"/>
        <v>0</v>
      </c>
      <c r="N35" s="21">
        <f t="shared" si="9"/>
        <v>0</v>
      </c>
      <c r="O35" s="21">
        <f t="shared" si="9"/>
        <v>0</v>
      </c>
      <c r="P35" s="21">
        <f t="shared" si="9"/>
        <v>0</v>
      </c>
      <c r="Q35" s="21">
        <f t="shared" si="9"/>
        <v>0</v>
      </c>
      <c r="R35" s="21">
        <f t="shared" si="9"/>
        <v>0</v>
      </c>
      <c r="S35" s="21">
        <f t="shared" si="9"/>
        <v>0</v>
      </c>
      <c r="T35" s="21">
        <f t="shared" si="9"/>
        <v>0</v>
      </c>
      <c r="U35" s="21">
        <f t="shared" si="9"/>
        <v>0</v>
      </c>
      <c r="V35" s="21">
        <f t="shared" si="9"/>
        <v>0</v>
      </c>
      <c r="W35" s="21">
        <f t="shared" si="9"/>
        <v>0</v>
      </c>
      <c r="X35" s="21">
        <f t="shared" si="9"/>
        <v>0</v>
      </c>
      <c r="Y35" s="21">
        <f t="shared" si="9"/>
        <v>0</v>
      </c>
      <c r="Z35" s="21">
        <f t="shared" si="9"/>
        <v>0</v>
      </c>
      <c r="AA35" s="21">
        <f t="shared" si="9"/>
        <v>0</v>
      </c>
      <c r="AB35" s="21">
        <f t="shared" si="9"/>
        <v>0</v>
      </c>
      <c r="AC35" s="21">
        <f t="shared" si="9"/>
        <v>0</v>
      </c>
      <c r="AD35" s="21">
        <f t="shared" si="9"/>
        <v>0</v>
      </c>
      <c r="AE35" s="21">
        <f t="shared" si="9"/>
        <v>0</v>
      </c>
      <c r="AF35" s="21">
        <f t="shared" si="9"/>
        <v>0</v>
      </c>
      <c r="AG35" s="21">
        <f t="shared" si="9"/>
        <v>0</v>
      </c>
      <c r="AH35" s="21">
        <f t="shared" si="9"/>
        <v>0</v>
      </c>
      <c r="AI35" s="21">
        <f t="shared" si="9"/>
        <v>0</v>
      </c>
      <c r="AJ35" s="21">
        <f t="shared" si="9"/>
        <v>0</v>
      </c>
      <c r="AK35" s="21">
        <f t="shared" si="9"/>
        <v>0</v>
      </c>
      <c r="AM35" s="20"/>
    </row>
    <row r="36" spans="1:39" x14ac:dyDescent="0.2">
      <c r="A36" s="8" t="s">
        <v>25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M36" s="20"/>
    </row>
    <row r="37" spans="1:39" x14ac:dyDescent="0.2">
      <c r="A37" s="8" t="s">
        <v>26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0</v>
      </c>
      <c r="C39" s="21">
        <f t="shared" ref="C39:AK39" si="10">+C40-C44</f>
        <v>0</v>
      </c>
      <c r="D39" s="21">
        <f t="shared" si="10"/>
        <v>0</v>
      </c>
      <c r="E39" s="21">
        <f t="shared" si="10"/>
        <v>0</v>
      </c>
      <c r="F39" s="21">
        <f t="shared" si="10"/>
        <v>0</v>
      </c>
      <c r="G39" s="21">
        <f t="shared" si="10"/>
        <v>0</v>
      </c>
      <c r="H39" s="21">
        <f t="shared" si="10"/>
        <v>0</v>
      </c>
      <c r="I39" s="21">
        <f t="shared" si="10"/>
        <v>0</v>
      </c>
      <c r="J39" s="21">
        <f t="shared" si="10"/>
        <v>0</v>
      </c>
      <c r="K39" s="21">
        <f t="shared" si="10"/>
        <v>0</v>
      </c>
      <c r="L39" s="21">
        <f t="shared" si="10"/>
        <v>0</v>
      </c>
      <c r="M39" s="21">
        <f t="shared" si="10"/>
        <v>0</v>
      </c>
      <c r="N39" s="21">
        <f t="shared" ref="N39" si="11">+N40-N44</f>
        <v>0</v>
      </c>
      <c r="O39" s="21">
        <f t="shared" si="10"/>
        <v>0</v>
      </c>
      <c r="P39" s="21">
        <f t="shared" si="10"/>
        <v>0</v>
      </c>
      <c r="Q39" s="21">
        <f t="shared" si="10"/>
        <v>0</v>
      </c>
      <c r="R39" s="21">
        <f t="shared" si="10"/>
        <v>0</v>
      </c>
      <c r="S39" s="21">
        <f t="shared" si="10"/>
        <v>0</v>
      </c>
      <c r="T39" s="21">
        <f t="shared" si="10"/>
        <v>0</v>
      </c>
      <c r="U39" s="21">
        <f t="shared" si="10"/>
        <v>0</v>
      </c>
      <c r="V39" s="21">
        <f t="shared" si="10"/>
        <v>0</v>
      </c>
      <c r="W39" s="21">
        <f t="shared" si="10"/>
        <v>0</v>
      </c>
      <c r="X39" s="21">
        <f t="shared" si="10"/>
        <v>0</v>
      </c>
      <c r="Y39" s="21">
        <f t="shared" si="10"/>
        <v>0</v>
      </c>
      <c r="Z39" s="21">
        <f t="shared" si="10"/>
        <v>0</v>
      </c>
      <c r="AA39" s="21">
        <f t="shared" si="10"/>
        <v>0</v>
      </c>
      <c r="AB39" s="21">
        <f t="shared" si="10"/>
        <v>0</v>
      </c>
      <c r="AC39" s="21">
        <f t="shared" si="10"/>
        <v>0</v>
      </c>
      <c r="AD39" s="21">
        <f t="shared" si="10"/>
        <v>0</v>
      </c>
      <c r="AE39" s="21">
        <f t="shared" si="10"/>
        <v>0</v>
      </c>
      <c r="AF39" s="21">
        <f t="shared" si="10"/>
        <v>0</v>
      </c>
      <c r="AG39" s="21">
        <f t="shared" si="10"/>
        <v>0</v>
      </c>
      <c r="AH39" s="21">
        <f t="shared" si="10"/>
        <v>0</v>
      </c>
      <c r="AI39" s="21">
        <f t="shared" si="10"/>
        <v>0</v>
      </c>
      <c r="AJ39" s="21">
        <f t="shared" si="10"/>
        <v>0</v>
      </c>
      <c r="AK39" s="21">
        <f t="shared" si="10"/>
        <v>0</v>
      </c>
      <c r="AM39" s="20"/>
    </row>
    <row r="40" spans="1:39" x14ac:dyDescent="0.2">
      <c r="A40" s="22" t="s">
        <v>28</v>
      </c>
      <c r="B40" s="21">
        <f>+SUM(B41:B43)</f>
        <v>0</v>
      </c>
      <c r="C40" s="21">
        <f t="shared" ref="C40:AK40" si="12">+SUM(C41:C43)</f>
        <v>0</v>
      </c>
      <c r="D40" s="21">
        <f t="shared" si="12"/>
        <v>0</v>
      </c>
      <c r="E40" s="21">
        <f t="shared" si="12"/>
        <v>0</v>
      </c>
      <c r="F40" s="21">
        <f t="shared" si="12"/>
        <v>0</v>
      </c>
      <c r="G40" s="21">
        <f t="shared" si="12"/>
        <v>0</v>
      </c>
      <c r="H40" s="21">
        <f t="shared" si="12"/>
        <v>0</v>
      </c>
      <c r="I40" s="21">
        <f t="shared" si="12"/>
        <v>0</v>
      </c>
      <c r="J40" s="21">
        <f t="shared" si="12"/>
        <v>0</v>
      </c>
      <c r="K40" s="21">
        <f t="shared" si="12"/>
        <v>0</v>
      </c>
      <c r="L40" s="21">
        <f t="shared" si="12"/>
        <v>0</v>
      </c>
      <c r="M40" s="21">
        <f t="shared" si="12"/>
        <v>0</v>
      </c>
      <c r="N40" s="21">
        <f t="shared" ref="N40" si="13">+SUM(N41:N43)</f>
        <v>0</v>
      </c>
      <c r="O40" s="21">
        <f t="shared" si="12"/>
        <v>0</v>
      </c>
      <c r="P40" s="21">
        <f t="shared" si="12"/>
        <v>0</v>
      </c>
      <c r="Q40" s="21">
        <f t="shared" si="12"/>
        <v>0</v>
      </c>
      <c r="R40" s="21">
        <f t="shared" si="12"/>
        <v>0</v>
      </c>
      <c r="S40" s="21">
        <f t="shared" si="12"/>
        <v>0</v>
      </c>
      <c r="T40" s="21">
        <f t="shared" si="12"/>
        <v>0</v>
      </c>
      <c r="U40" s="21">
        <f t="shared" si="12"/>
        <v>0</v>
      </c>
      <c r="V40" s="21">
        <f t="shared" si="12"/>
        <v>0</v>
      </c>
      <c r="W40" s="21">
        <f t="shared" si="12"/>
        <v>0</v>
      </c>
      <c r="X40" s="21">
        <f t="shared" si="12"/>
        <v>0</v>
      </c>
      <c r="Y40" s="21">
        <f t="shared" si="12"/>
        <v>0</v>
      </c>
      <c r="Z40" s="21">
        <f t="shared" si="12"/>
        <v>0</v>
      </c>
      <c r="AA40" s="21">
        <f t="shared" si="12"/>
        <v>0</v>
      </c>
      <c r="AB40" s="21">
        <f t="shared" si="12"/>
        <v>0</v>
      </c>
      <c r="AC40" s="21">
        <f t="shared" si="12"/>
        <v>0</v>
      </c>
      <c r="AD40" s="21">
        <f t="shared" si="12"/>
        <v>0</v>
      </c>
      <c r="AE40" s="21">
        <f t="shared" si="12"/>
        <v>0</v>
      </c>
      <c r="AF40" s="21">
        <f t="shared" si="12"/>
        <v>0</v>
      </c>
      <c r="AG40" s="21">
        <f t="shared" si="12"/>
        <v>0</v>
      </c>
      <c r="AH40" s="21">
        <f t="shared" si="12"/>
        <v>0</v>
      </c>
      <c r="AI40" s="21">
        <f t="shared" si="12"/>
        <v>0</v>
      </c>
      <c r="AJ40" s="21">
        <f t="shared" si="12"/>
        <v>0</v>
      </c>
      <c r="AK40" s="21">
        <f t="shared" si="12"/>
        <v>0</v>
      </c>
      <c r="AM40" s="20"/>
    </row>
    <row r="41" spans="1:39" x14ac:dyDescent="0.2">
      <c r="A41" s="8" t="s">
        <v>29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</row>
    <row r="42" spans="1:39" x14ac:dyDescent="0.2">
      <c r="A42" s="8" t="s">
        <v>30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</row>
    <row r="43" spans="1:39" x14ac:dyDescent="0.2">
      <c r="A43" s="8" t="s">
        <v>31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</row>
    <row r="44" spans="1:39" x14ac:dyDescent="0.2">
      <c r="A44" s="22" t="s">
        <v>32</v>
      </c>
      <c r="B44" s="21">
        <f t="shared" ref="B44:AK44" si="14">SUM(B45:B47)</f>
        <v>0</v>
      </c>
      <c r="C44" s="21">
        <f t="shared" si="14"/>
        <v>0</v>
      </c>
      <c r="D44" s="21">
        <f t="shared" si="14"/>
        <v>0</v>
      </c>
      <c r="E44" s="21">
        <f t="shared" si="14"/>
        <v>0</v>
      </c>
      <c r="F44" s="21">
        <f t="shared" si="14"/>
        <v>0</v>
      </c>
      <c r="G44" s="21">
        <f t="shared" si="14"/>
        <v>0</v>
      </c>
      <c r="H44" s="21">
        <f t="shared" si="14"/>
        <v>0</v>
      </c>
      <c r="I44" s="21">
        <f t="shared" si="14"/>
        <v>0</v>
      </c>
      <c r="J44" s="21">
        <f t="shared" si="14"/>
        <v>0</v>
      </c>
      <c r="K44" s="21">
        <f t="shared" si="14"/>
        <v>0</v>
      </c>
      <c r="L44" s="21">
        <f t="shared" si="14"/>
        <v>0</v>
      </c>
      <c r="M44" s="21">
        <f t="shared" si="14"/>
        <v>0</v>
      </c>
      <c r="N44" s="21">
        <f t="shared" si="14"/>
        <v>0</v>
      </c>
      <c r="O44" s="21">
        <f t="shared" si="14"/>
        <v>0</v>
      </c>
      <c r="P44" s="21">
        <f t="shared" si="14"/>
        <v>0</v>
      </c>
      <c r="Q44" s="21">
        <f t="shared" si="14"/>
        <v>0</v>
      </c>
      <c r="R44" s="21">
        <f t="shared" si="14"/>
        <v>0</v>
      </c>
      <c r="S44" s="21">
        <f t="shared" si="14"/>
        <v>0</v>
      </c>
      <c r="T44" s="21">
        <f t="shared" si="14"/>
        <v>0</v>
      </c>
      <c r="U44" s="21">
        <f t="shared" si="14"/>
        <v>0</v>
      </c>
      <c r="V44" s="21">
        <f t="shared" si="14"/>
        <v>0</v>
      </c>
      <c r="W44" s="21">
        <f t="shared" si="14"/>
        <v>0</v>
      </c>
      <c r="X44" s="21">
        <f t="shared" si="14"/>
        <v>0</v>
      </c>
      <c r="Y44" s="21">
        <f t="shared" si="14"/>
        <v>0</v>
      </c>
      <c r="Z44" s="21">
        <f t="shared" si="14"/>
        <v>0</v>
      </c>
      <c r="AA44" s="21">
        <f t="shared" si="14"/>
        <v>0</v>
      </c>
      <c r="AB44" s="21">
        <f t="shared" si="14"/>
        <v>0</v>
      </c>
      <c r="AC44" s="21">
        <f t="shared" si="14"/>
        <v>0</v>
      </c>
      <c r="AD44" s="21">
        <f t="shared" si="14"/>
        <v>0</v>
      </c>
      <c r="AE44" s="21">
        <f t="shared" si="14"/>
        <v>0</v>
      </c>
      <c r="AF44" s="21">
        <f t="shared" si="14"/>
        <v>0</v>
      </c>
      <c r="AG44" s="21">
        <f t="shared" si="14"/>
        <v>0</v>
      </c>
      <c r="AH44" s="21">
        <f t="shared" si="14"/>
        <v>0</v>
      </c>
      <c r="AI44" s="21">
        <f t="shared" si="14"/>
        <v>0</v>
      </c>
      <c r="AJ44" s="21">
        <f t="shared" si="14"/>
        <v>0</v>
      </c>
      <c r="AK44" s="21">
        <f t="shared" si="14"/>
        <v>0</v>
      </c>
      <c r="AM44" s="20"/>
    </row>
    <row r="45" spans="1:39" x14ac:dyDescent="0.2">
      <c r="A45" s="8" t="s">
        <v>33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</row>
    <row r="46" spans="1:39" x14ac:dyDescent="0.2">
      <c r="A46" s="8" t="s">
        <v>34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</row>
    <row r="47" spans="1:39" x14ac:dyDescent="0.2">
      <c r="A47" s="8" t="s">
        <v>35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39" x14ac:dyDescent="0.2">
      <c r="A49" s="9" t="s">
        <v>162</v>
      </c>
      <c r="B49" s="21">
        <f>+B50-B51</f>
        <v>0</v>
      </c>
      <c r="C49" s="21">
        <f>+C50-C51</f>
        <v>0</v>
      </c>
      <c r="D49" s="21">
        <f t="shared" ref="D49:AK49" si="15">+D50-D51</f>
        <v>0</v>
      </c>
      <c r="E49" s="21">
        <f t="shared" si="15"/>
        <v>0</v>
      </c>
      <c r="F49" s="21">
        <f t="shared" si="15"/>
        <v>0</v>
      </c>
      <c r="G49" s="21">
        <f t="shared" si="15"/>
        <v>0</v>
      </c>
      <c r="H49" s="21">
        <f t="shared" si="15"/>
        <v>0</v>
      </c>
      <c r="I49" s="21">
        <f t="shared" si="15"/>
        <v>0</v>
      </c>
      <c r="J49" s="21">
        <f t="shared" si="15"/>
        <v>0</v>
      </c>
      <c r="K49" s="21">
        <f t="shared" si="15"/>
        <v>0</v>
      </c>
      <c r="L49" s="21">
        <f t="shared" si="15"/>
        <v>0</v>
      </c>
      <c r="M49" s="21">
        <f t="shared" si="15"/>
        <v>0</v>
      </c>
      <c r="N49" s="21">
        <f t="shared" si="15"/>
        <v>0</v>
      </c>
      <c r="O49" s="21">
        <f t="shared" si="15"/>
        <v>0</v>
      </c>
      <c r="P49" s="21">
        <f t="shared" si="15"/>
        <v>0</v>
      </c>
      <c r="Q49" s="21">
        <f t="shared" si="15"/>
        <v>0</v>
      </c>
      <c r="R49" s="21">
        <f t="shared" si="15"/>
        <v>0</v>
      </c>
      <c r="S49" s="21">
        <f t="shared" si="15"/>
        <v>0</v>
      </c>
      <c r="T49" s="21">
        <f t="shared" si="15"/>
        <v>0</v>
      </c>
      <c r="U49" s="21">
        <f t="shared" si="15"/>
        <v>0</v>
      </c>
      <c r="V49" s="21">
        <f t="shared" si="15"/>
        <v>0</v>
      </c>
      <c r="W49" s="21">
        <f t="shared" si="15"/>
        <v>0</v>
      </c>
      <c r="X49" s="21">
        <f t="shared" si="15"/>
        <v>0</v>
      </c>
      <c r="Y49" s="21">
        <f t="shared" si="15"/>
        <v>0</v>
      </c>
      <c r="Z49" s="21">
        <f t="shared" si="15"/>
        <v>0</v>
      </c>
      <c r="AA49" s="21">
        <f t="shared" si="15"/>
        <v>0</v>
      </c>
      <c r="AB49" s="21">
        <f t="shared" si="15"/>
        <v>0</v>
      </c>
      <c r="AC49" s="21">
        <f t="shared" si="15"/>
        <v>0</v>
      </c>
      <c r="AD49" s="21">
        <f t="shared" si="15"/>
        <v>0</v>
      </c>
      <c r="AE49" s="21">
        <f t="shared" si="15"/>
        <v>0</v>
      </c>
      <c r="AF49" s="21">
        <f t="shared" si="15"/>
        <v>0</v>
      </c>
      <c r="AG49" s="21">
        <f t="shared" si="15"/>
        <v>0</v>
      </c>
      <c r="AH49" s="21">
        <f t="shared" si="15"/>
        <v>0</v>
      </c>
      <c r="AI49" s="21">
        <f t="shared" si="15"/>
        <v>0</v>
      </c>
      <c r="AJ49" s="21">
        <f t="shared" si="15"/>
        <v>0</v>
      </c>
      <c r="AK49" s="21">
        <f t="shared" si="15"/>
        <v>0</v>
      </c>
      <c r="AM49" s="20"/>
    </row>
    <row r="50" spans="1:39" x14ac:dyDescent="0.2">
      <c r="A50" s="22" t="s">
        <v>160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39" x14ac:dyDescent="0.2">
      <c r="A51" s="22" t="s">
        <v>161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39" x14ac:dyDescent="0.2">
      <c r="AM52" s="20"/>
    </row>
    <row r="53" spans="1:39" x14ac:dyDescent="0.2">
      <c r="A53" s="9" t="s">
        <v>36</v>
      </c>
      <c r="B53" s="21">
        <f>+B39+B27+B22+B8+B5+B49</f>
        <v>472981</v>
      </c>
      <c r="C53" s="21">
        <f t="shared" ref="C53:AK53" si="16">+C39+C27+C22+C8+C5+C49</f>
        <v>772537.24</v>
      </c>
      <c r="D53" s="21">
        <f t="shared" si="16"/>
        <v>779413.8600000001</v>
      </c>
      <c r="E53" s="21">
        <f t="shared" si="16"/>
        <v>1048050.2699999999</v>
      </c>
      <c r="F53" s="21">
        <f t="shared" si="16"/>
        <v>1337284.5</v>
      </c>
      <c r="G53" s="21">
        <f t="shared" si="16"/>
        <v>1631694.5088</v>
      </c>
      <c r="H53" s="21">
        <f t="shared" si="16"/>
        <v>1881669.4956</v>
      </c>
      <c r="I53" s="21">
        <f t="shared" si="16"/>
        <v>2121982.1664</v>
      </c>
      <c r="J53" s="21">
        <f t="shared" si="16"/>
        <v>2405498.7302000001</v>
      </c>
      <c r="K53" s="21">
        <f t="shared" si="16"/>
        <v>2637431.0789999999</v>
      </c>
      <c r="L53" s="21">
        <f t="shared" si="16"/>
        <v>2914695.1632449999</v>
      </c>
      <c r="M53" s="21">
        <f t="shared" si="16"/>
        <v>3197863.673645</v>
      </c>
      <c r="N53" s="21">
        <f t="shared" si="16"/>
        <v>3404782.7436449998</v>
      </c>
      <c r="O53" s="21">
        <f t="shared" si="16"/>
        <v>3731896.4420449999</v>
      </c>
      <c r="P53" s="21">
        <f t="shared" si="16"/>
        <v>3999831.3404450002</v>
      </c>
      <c r="Q53" s="21">
        <f t="shared" si="16"/>
        <v>4228946.658845</v>
      </c>
      <c r="R53" s="21">
        <f t="shared" si="16"/>
        <v>4508343.4772450002</v>
      </c>
      <c r="S53" s="21">
        <f t="shared" si="16"/>
        <v>4776311.3556450009</v>
      </c>
      <c r="T53" s="21">
        <f t="shared" si="16"/>
        <v>5034707.1740450002</v>
      </c>
      <c r="U53" s="21">
        <f t="shared" si="16"/>
        <v>5247130.6724450011</v>
      </c>
      <c r="V53" s="21">
        <f t="shared" si="16"/>
        <v>5545290.0508450009</v>
      </c>
      <c r="W53" s="21">
        <f t="shared" si="16"/>
        <v>5869876.9492450003</v>
      </c>
      <c r="X53" s="21">
        <f t="shared" si="16"/>
        <v>6105961.0276450012</v>
      </c>
      <c r="Y53" s="21">
        <f t="shared" si="16"/>
        <v>6309330.7060450008</v>
      </c>
      <c r="Z53" s="21">
        <f t="shared" si="16"/>
        <v>6571285.6044450011</v>
      </c>
      <c r="AA53" s="21">
        <f t="shared" si="16"/>
        <v>6917139.9028450008</v>
      </c>
      <c r="AB53" s="21">
        <f t="shared" si="16"/>
        <v>7207165.4412450008</v>
      </c>
      <c r="AC53" s="21">
        <f t="shared" si="16"/>
        <v>7401126.0396450013</v>
      </c>
      <c r="AD53" s="21">
        <f t="shared" si="16"/>
        <v>7632800.9580450011</v>
      </c>
      <c r="AE53" s="21">
        <f t="shared" si="16"/>
        <v>7884322.1964450013</v>
      </c>
      <c r="AF53" s="21">
        <f t="shared" si="16"/>
        <v>8203589.6748450007</v>
      </c>
      <c r="AG53" s="21">
        <f t="shared" si="16"/>
        <v>8511463.6532450002</v>
      </c>
      <c r="AH53" s="21">
        <f t="shared" si="16"/>
        <v>8714506.531645</v>
      </c>
      <c r="AI53" s="21">
        <f t="shared" si="16"/>
        <v>8953472.9700450003</v>
      </c>
      <c r="AJ53" s="21">
        <f t="shared" si="16"/>
        <v>9238121.8084449992</v>
      </c>
      <c r="AK53" s="21">
        <f t="shared" si="16"/>
        <v>9548289.9268449992</v>
      </c>
      <c r="AM53" s="20"/>
    </row>
    <row r="54" spans="1:39" x14ac:dyDescent="0.2">
      <c r="AM54" s="20"/>
    </row>
    <row r="55" spans="1:39" x14ac:dyDescent="0.2">
      <c r="A55" s="9" t="s">
        <v>37</v>
      </c>
      <c r="B55" s="10" t="str">
        <f>+B2</f>
        <v>A1 M1</v>
      </c>
      <c r="C55" s="10" t="str">
        <f t="shared" ref="C55:AK55" si="17">+C2</f>
        <v>A1 M2</v>
      </c>
      <c r="D55" s="10" t="str">
        <f t="shared" si="17"/>
        <v>A1 M3</v>
      </c>
      <c r="E55" s="10" t="str">
        <f t="shared" si="17"/>
        <v>A1 M4</v>
      </c>
      <c r="F55" s="10" t="str">
        <f t="shared" si="17"/>
        <v>A1 M5</v>
      </c>
      <c r="G55" s="10" t="str">
        <f t="shared" si="17"/>
        <v>A1 M6</v>
      </c>
      <c r="H55" s="10" t="str">
        <f t="shared" si="17"/>
        <v>A1 M7</v>
      </c>
      <c r="I55" s="10" t="str">
        <f t="shared" si="17"/>
        <v>A1 M8</v>
      </c>
      <c r="J55" s="10" t="str">
        <f t="shared" si="17"/>
        <v>A1 M9</v>
      </c>
      <c r="K55" s="10" t="str">
        <f t="shared" si="17"/>
        <v>A1 M10</v>
      </c>
      <c r="L55" s="10" t="str">
        <f t="shared" si="17"/>
        <v>A1 M11</v>
      </c>
      <c r="M55" s="10" t="str">
        <f t="shared" si="17"/>
        <v>A1 M12</v>
      </c>
      <c r="N55" s="10" t="str">
        <f t="shared" si="17"/>
        <v>A2 M1</v>
      </c>
      <c r="O55" s="10" t="str">
        <f t="shared" si="17"/>
        <v>A2 M2</v>
      </c>
      <c r="P55" s="10" t="str">
        <f t="shared" si="17"/>
        <v>A2 M3</v>
      </c>
      <c r="Q55" s="10" t="str">
        <f t="shared" si="17"/>
        <v>A2 M4</v>
      </c>
      <c r="R55" s="10" t="str">
        <f t="shared" si="17"/>
        <v>A2 M5</v>
      </c>
      <c r="S55" s="10" t="str">
        <f t="shared" si="17"/>
        <v>A2 M6</v>
      </c>
      <c r="T55" s="10" t="str">
        <f t="shared" si="17"/>
        <v>A2 M7</v>
      </c>
      <c r="U55" s="10" t="str">
        <f t="shared" si="17"/>
        <v>A2 M8</v>
      </c>
      <c r="V55" s="10" t="str">
        <f t="shared" si="17"/>
        <v>A2 M9</v>
      </c>
      <c r="W55" s="10" t="str">
        <f t="shared" si="17"/>
        <v>A2 M10</v>
      </c>
      <c r="X55" s="10" t="str">
        <f t="shared" si="17"/>
        <v>A2 M11</v>
      </c>
      <c r="Y55" s="10" t="str">
        <f t="shared" si="17"/>
        <v>A2 M12</v>
      </c>
      <c r="Z55" s="10" t="str">
        <f t="shared" si="17"/>
        <v>A3 M1</v>
      </c>
      <c r="AA55" s="10" t="str">
        <f t="shared" si="17"/>
        <v>A3 M2</v>
      </c>
      <c r="AB55" s="10" t="str">
        <f t="shared" si="17"/>
        <v>A3 M3</v>
      </c>
      <c r="AC55" s="10" t="str">
        <f t="shared" si="17"/>
        <v>A3 M4</v>
      </c>
      <c r="AD55" s="10" t="str">
        <f t="shared" si="17"/>
        <v>A3 M5</v>
      </c>
      <c r="AE55" s="10" t="str">
        <f t="shared" si="17"/>
        <v>A3 M6</v>
      </c>
      <c r="AF55" s="10" t="str">
        <f t="shared" si="17"/>
        <v>A3 M7</v>
      </c>
      <c r="AG55" s="10" t="str">
        <f t="shared" si="17"/>
        <v>A3 M8</v>
      </c>
      <c r="AH55" s="10" t="str">
        <f t="shared" si="17"/>
        <v>A3 M9</v>
      </c>
      <c r="AI55" s="10" t="str">
        <f t="shared" si="17"/>
        <v>A3 M10</v>
      </c>
      <c r="AJ55" s="10" t="str">
        <f t="shared" si="17"/>
        <v>A3 M11</v>
      </c>
      <c r="AK55" s="10" t="str">
        <f t="shared" si="17"/>
        <v>A3 M12</v>
      </c>
      <c r="AM55" s="20"/>
    </row>
    <row r="56" spans="1:39" x14ac:dyDescent="0.2">
      <c r="AM56" s="20"/>
    </row>
    <row r="57" spans="1:39" x14ac:dyDescent="0.2">
      <c r="A57" s="9" t="s">
        <v>38</v>
      </c>
      <c r="B57" s="21">
        <f>+B58</f>
        <v>25410</v>
      </c>
      <c r="C57" s="21">
        <f t="shared" ref="C57:AK57" si="18">+C58</f>
        <v>57003.5</v>
      </c>
      <c r="D57" s="21">
        <f t="shared" si="18"/>
        <v>0</v>
      </c>
      <c r="E57" s="21">
        <f t="shared" si="18"/>
        <v>0</v>
      </c>
      <c r="F57" s="21">
        <f t="shared" si="18"/>
        <v>0</v>
      </c>
      <c r="G57" s="21">
        <f t="shared" si="18"/>
        <v>0</v>
      </c>
      <c r="H57" s="21">
        <f t="shared" si="18"/>
        <v>0</v>
      </c>
      <c r="I57" s="21">
        <f t="shared" si="18"/>
        <v>0</v>
      </c>
      <c r="J57" s="21">
        <f t="shared" si="18"/>
        <v>0</v>
      </c>
      <c r="K57" s="21">
        <f t="shared" si="18"/>
        <v>0</v>
      </c>
      <c r="L57" s="21">
        <f t="shared" si="18"/>
        <v>0</v>
      </c>
      <c r="M57" s="21">
        <f t="shared" si="18"/>
        <v>0</v>
      </c>
      <c r="N57" s="21">
        <f t="shared" si="18"/>
        <v>0</v>
      </c>
      <c r="O57" s="21">
        <f t="shared" si="18"/>
        <v>0</v>
      </c>
      <c r="P57" s="21">
        <f t="shared" si="18"/>
        <v>0</v>
      </c>
      <c r="Q57" s="21">
        <f t="shared" si="18"/>
        <v>0</v>
      </c>
      <c r="R57" s="21">
        <f t="shared" si="18"/>
        <v>0</v>
      </c>
      <c r="S57" s="21">
        <f t="shared" si="18"/>
        <v>0</v>
      </c>
      <c r="T57" s="21">
        <f t="shared" si="18"/>
        <v>0</v>
      </c>
      <c r="U57" s="21">
        <f t="shared" si="18"/>
        <v>0</v>
      </c>
      <c r="V57" s="21">
        <f t="shared" si="18"/>
        <v>0</v>
      </c>
      <c r="W57" s="21">
        <f t="shared" si="18"/>
        <v>0</v>
      </c>
      <c r="X57" s="21">
        <f t="shared" si="18"/>
        <v>0</v>
      </c>
      <c r="Y57" s="21">
        <f t="shared" si="18"/>
        <v>0</v>
      </c>
      <c r="Z57" s="21">
        <f t="shared" si="18"/>
        <v>0</v>
      </c>
      <c r="AA57" s="21">
        <f t="shared" si="18"/>
        <v>0</v>
      </c>
      <c r="AB57" s="21">
        <f t="shared" si="18"/>
        <v>0</v>
      </c>
      <c r="AC57" s="21">
        <f t="shared" si="18"/>
        <v>0</v>
      </c>
      <c r="AD57" s="21">
        <f t="shared" si="18"/>
        <v>0</v>
      </c>
      <c r="AE57" s="21">
        <f t="shared" si="18"/>
        <v>0</v>
      </c>
      <c r="AF57" s="21">
        <f t="shared" si="18"/>
        <v>0</v>
      </c>
      <c r="AG57" s="21">
        <f t="shared" si="18"/>
        <v>0</v>
      </c>
      <c r="AH57" s="21">
        <f t="shared" si="18"/>
        <v>0</v>
      </c>
      <c r="AI57" s="21">
        <f t="shared" si="18"/>
        <v>0</v>
      </c>
      <c r="AJ57" s="21">
        <f t="shared" si="18"/>
        <v>0</v>
      </c>
      <c r="AK57" s="21">
        <f t="shared" si="18"/>
        <v>0</v>
      </c>
      <c r="AM57" s="20"/>
    </row>
    <row r="58" spans="1:39" x14ac:dyDescent="0.2">
      <c r="A58" s="22" t="s">
        <v>39</v>
      </c>
      <c r="B58" s="21">
        <f>+IF(L_Banche!C26&lt;0,-L_Banche!C26,0)</f>
        <v>25410</v>
      </c>
      <c r="C58" s="21">
        <f>+IF(L_Banche!D26&lt;0,-L_Banche!D26,0)</f>
        <v>57003.5</v>
      </c>
      <c r="D58" s="21">
        <f>+IF(L_Banche!E26&lt;0,-L_Banche!E26,0)</f>
        <v>0</v>
      </c>
      <c r="E58" s="21">
        <f>+IF(L_Banche!F26&lt;0,-L_Banche!F26,0)</f>
        <v>0</v>
      </c>
      <c r="F58" s="21">
        <f>+IF(L_Banche!G26&lt;0,-L_Banche!G26,0)</f>
        <v>0</v>
      </c>
      <c r="G58" s="21">
        <f>+IF(L_Banche!H26&lt;0,-L_Banche!H26,0)</f>
        <v>0</v>
      </c>
      <c r="H58" s="21">
        <f>+IF(L_Banche!I26&lt;0,-L_Banche!I26,0)</f>
        <v>0</v>
      </c>
      <c r="I58" s="21">
        <f>+IF(L_Banche!J26&lt;0,-L_Banche!J26,0)</f>
        <v>0</v>
      </c>
      <c r="J58" s="21">
        <f>+IF(L_Banche!K26&lt;0,-L_Banche!K26,0)</f>
        <v>0</v>
      </c>
      <c r="K58" s="21">
        <f>+IF(L_Banche!L26&lt;0,-L_Banche!L26,0)</f>
        <v>0</v>
      </c>
      <c r="L58" s="21">
        <f>+IF(L_Banche!M26&lt;0,-L_Banche!M26,0)</f>
        <v>0</v>
      </c>
      <c r="M58" s="21">
        <f>+IF(L_Banche!N26&lt;0,-L_Banche!N26,0)</f>
        <v>0</v>
      </c>
      <c r="N58" s="21">
        <f>+IF(L_Banche!O26&lt;0,-L_Banche!O26,0)</f>
        <v>0</v>
      </c>
      <c r="O58" s="21">
        <f>+IF(L_Banche!P26&lt;0,-L_Banche!P26,0)</f>
        <v>0</v>
      </c>
      <c r="P58" s="21">
        <f>+IF(L_Banche!Q26&lt;0,-L_Banche!Q26,0)</f>
        <v>0</v>
      </c>
      <c r="Q58" s="21">
        <f>+IF(L_Banche!R26&lt;0,-L_Banche!R26,0)</f>
        <v>0</v>
      </c>
      <c r="R58" s="21">
        <f>+IF(L_Banche!S26&lt;0,-L_Banche!S26,0)</f>
        <v>0</v>
      </c>
      <c r="S58" s="21">
        <f>+IF(L_Banche!T26&lt;0,-L_Banche!T26,0)</f>
        <v>0</v>
      </c>
      <c r="T58" s="21">
        <f>+IF(L_Banche!U26&lt;0,-L_Banche!U26,0)</f>
        <v>0</v>
      </c>
      <c r="U58" s="21">
        <f>+IF(L_Banche!V26&lt;0,-L_Banche!V26,0)</f>
        <v>0</v>
      </c>
      <c r="V58" s="21">
        <f>+IF(L_Banche!W26&lt;0,-L_Banche!W26,0)</f>
        <v>0</v>
      </c>
      <c r="W58" s="21">
        <f>+IF(L_Banche!X26&lt;0,-L_Banche!X26,0)</f>
        <v>0</v>
      </c>
      <c r="X58" s="21">
        <f>+IF(L_Banche!Y26&lt;0,-L_Banche!Y26,0)</f>
        <v>0</v>
      </c>
      <c r="Y58" s="21">
        <f>+IF(L_Banche!Z26&lt;0,-L_Banche!Z26,0)</f>
        <v>0</v>
      </c>
      <c r="Z58" s="21">
        <f>+IF(L_Banche!AA26&lt;0,-L_Banche!AA26,0)</f>
        <v>0</v>
      </c>
      <c r="AA58" s="21">
        <f>+IF(L_Banche!AB26&lt;0,-L_Banche!AB26,0)</f>
        <v>0</v>
      </c>
      <c r="AB58" s="21">
        <f>+IF(L_Banche!AC26&lt;0,-L_Banche!AC26,0)</f>
        <v>0</v>
      </c>
      <c r="AC58" s="21">
        <f>+IF(L_Banche!AD26&lt;0,-L_Banche!AD26,0)</f>
        <v>0</v>
      </c>
      <c r="AD58" s="21">
        <f>+IF(L_Banche!AE26&lt;0,-L_Banche!AE26,0)</f>
        <v>0</v>
      </c>
      <c r="AE58" s="21">
        <f>+IF(L_Banche!AF26&lt;0,-L_Banche!AF26,0)</f>
        <v>0</v>
      </c>
      <c r="AF58" s="21">
        <f>+IF(L_Banche!AG26&lt;0,-L_Banche!AG26,0)</f>
        <v>0</v>
      </c>
      <c r="AG58" s="21">
        <f>+IF(L_Banche!AH26&lt;0,-L_Banche!AH26,0)</f>
        <v>0</v>
      </c>
      <c r="AH58" s="21">
        <f>+IF(L_Banche!AI26&lt;0,-L_Banche!AI26,0)</f>
        <v>0</v>
      </c>
      <c r="AI58" s="21">
        <f>+IF(L_Banche!AJ26&lt;0,-L_Banche!AJ26,0)</f>
        <v>0</v>
      </c>
      <c r="AJ58" s="21">
        <f>+IF(L_Banche!AK26&lt;0,-L_Banche!AK26,0)</f>
        <v>0</v>
      </c>
      <c r="AK58" s="21">
        <f>+IF(L_Banche!AL26&lt;0,-L_Banche!AL26,0)</f>
        <v>0</v>
      </c>
      <c r="AM58" s="20"/>
    </row>
    <row r="59" spans="1:39" x14ac:dyDescent="0.2">
      <c r="A59" s="22"/>
      <c r="AM59" s="20"/>
    </row>
    <row r="60" spans="1:39" x14ac:dyDescent="0.2">
      <c r="A60" s="9" t="s">
        <v>40</v>
      </c>
      <c r="B60" s="21">
        <f t="shared" ref="B60:AK60" si="19">+B61+B64+B65+B66+B68+B69+B70</f>
        <v>208662.5</v>
      </c>
      <c r="C60" s="21">
        <f t="shared" si="19"/>
        <v>234901.95</v>
      </c>
      <c r="D60" s="21">
        <f t="shared" si="19"/>
        <v>57832.95</v>
      </c>
      <c r="E60" s="21">
        <f t="shared" si="19"/>
        <v>74209.100000000006</v>
      </c>
      <c r="F60" s="21">
        <f t="shared" si="19"/>
        <v>111239.1</v>
      </c>
      <c r="G60" s="21">
        <f t="shared" si="19"/>
        <v>149498.4</v>
      </c>
      <c r="H60" s="21">
        <f t="shared" si="19"/>
        <v>141513.75199999998</v>
      </c>
      <c r="I60" s="21">
        <f t="shared" si="19"/>
        <v>119155.92199999999</v>
      </c>
      <c r="J60" s="21">
        <f t="shared" si="19"/>
        <v>139460.49400000001</v>
      </c>
      <c r="K60" s="21">
        <f t="shared" si="19"/>
        <v>108493.694</v>
      </c>
      <c r="L60" s="21">
        <f t="shared" si="19"/>
        <v>121616.261805</v>
      </c>
      <c r="M60" s="21">
        <f t="shared" si="19"/>
        <v>140903.50180500001</v>
      </c>
      <c r="N60" s="21">
        <f t="shared" si="19"/>
        <v>84028.061805000005</v>
      </c>
      <c r="O60" s="21">
        <f t="shared" si="19"/>
        <v>147350.021805</v>
      </c>
      <c r="P60" s="21">
        <f t="shared" si="19"/>
        <v>151493.181805</v>
      </c>
      <c r="Q60" s="21">
        <f t="shared" si="19"/>
        <v>116816.76180500002</v>
      </c>
      <c r="R60" s="21">
        <f t="shared" si="19"/>
        <v>132421.841805</v>
      </c>
      <c r="S60" s="21">
        <f t="shared" si="19"/>
        <v>136597.98180499999</v>
      </c>
      <c r="T60" s="21">
        <f t="shared" si="19"/>
        <v>131202.061805</v>
      </c>
      <c r="U60" s="21">
        <f t="shared" si="19"/>
        <v>79833.821805</v>
      </c>
      <c r="V60" s="21">
        <f t="shared" si="19"/>
        <v>114201.461805</v>
      </c>
      <c r="W60" s="21">
        <f t="shared" si="19"/>
        <v>174996.621805</v>
      </c>
      <c r="X60" s="21">
        <f t="shared" si="19"/>
        <v>147288.96180500003</v>
      </c>
      <c r="Y60" s="21">
        <f t="shared" si="19"/>
        <v>86866.901805000001</v>
      </c>
      <c r="Z60" s="21">
        <f t="shared" si="19"/>
        <v>85030.061805000005</v>
      </c>
      <c r="AA60" s="21">
        <f t="shared" si="19"/>
        <v>167092.621805</v>
      </c>
      <c r="AB60" s="21">
        <f t="shared" si="19"/>
        <v>193326.42180499999</v>
      </c>
      <c r="AC60" s="21">
        <f t="shared" si="19"/>
        <v>123495.28180500001</v>
      </c>
      <c r="AD60" s="21">
        <f t="shared" si="19"/>
        <v>91378.461804999999</v>
      </c>
      <c r="AE60" s="21">
        <f t="shared" si="19"/>
        <v>79107.961804999999</v>
      </c>
      <c r="AF60" s="21">
        <f t="shared" si="19"/>
        <v>134583.70180500002</v>
      </c>
      <c r="AG60" s="21">
        <f t="shared" si="19"/>
        <v>178665.94180500001</v>
      </c>
      <c r="AH60" s="21">
        <f t="shared" si="19"/>
        <v>117917.08180500001</v>
      </c>
      <c r="AI60" s="21">
        <f t="shared" si="19"/>
        <v>93091.781805000006</v>
      </c>
      <c r="AJ60" s="21">
        <f t="shared" si="19"/>
        <v>113948.881805</v>
      </c>
      <c r="AK60" s="21">
        <f t="shared" si="19"/>
        <v>160325.26180500002</v>
      </c>
      <c r="AM60" s="20"/>
    </row>
    <row r="61" spans="1:39" x14ac:dyDescent="0.2">
      <c r="A61" s="22" t="s">
        <v>41</v>
      </c>
      <c r="B61" s="21">
        <f>+SUM(B62:B63)</f>
        <v>179489</v>
      </c>
      <c r="C61" s="21">
        <f t="shared" ref="C61:AK61" si="20">+SUM(C62:C63)</f>
        <v>177069</v>
      </c>
      <c r="D61" s="21">
        <f t="shared" si="20"/>
        <v>0</v>
      </c>
      <c r="E61" s="21">
        <f t="shared" si="20"/>
        <v>20240</v>
      </c>
      <c r="F61" s="21">
        <f t="shared" si="20"/>
        <v>54690</v>
      </c>
      <c r="G61" s="21">
        <f t="shared" si="20"/>
        <v>96448</v>
      </c>
      <c r="H61" s="21">
        <f t="shared" si="20"/>
        <v>88106.72</v>
      </c>
      <c r="I61" s="21">
        <f t="shared" si="20"/>
        <v>60309.72</v>
      </c>
      <c r="J61" s="21">
        <f t="shared" si="20"/>
        <v>82335.399999999994</v>
      </c>
      <c r="K61" s="21">
        <f t="shared" si="20"/>
        <v>50554.400000000001</v>
      </c>
      <c r="L61" s="21">
        <f t="shared" si="20"/>
        <v>67533.240000000005</v>
      </c>
      <c r="M61" s="21">
        <f t="shared" si="20"/>
        <v>78753.240000000005</v>
      </c>
      <c r="N61" s="21">
        <f t="shared" si="20"/>
        <v>28324.560000000001</v>
      </c>
      <c r="O61" s="21">
        <f t="shared" si="20"/>
        <v>92676.479999999996</v>
      </c>
      <c r="P61" s="21">
        <f t="shared" si="20"/>
        <v>89766.62000000001</v>
      </c>
      <c r="Q61" s="21">
        <f t="shared" si="20"/>
        <v>66514.280000000013</v>
      </c>
      <c r="R61" s="21">
        <f t="shared" si="20"/>
        <v>71685.3</v>
      </c>
      <c r="S61" s="21">
        <f t="shared" si="20"/>
        <v>79859.72</v>
      </c>
      <c r="T61" s="21">
        <f t="shared" si="20"/>
        <v>75057.56</v>
      </c>
      <c r="U61" s="21">
        <f t="shared" si="20"/>
        <v>17104.560000000001</v>
      </c>
      <c r="V61" s="21">
        <f t="shared" si="20"/>
        <v>59152.560000000005</v>
      </c>
      <c r="W61" s="21">
        <f t="shared" si="20"/>
        <v>121587.26000000001</v>
      </c>
      <c r="X61" s="21">
        <f t="shared" si="20"/>
        <v>88672.340000000011</v>
      </c>
      <c r="Y61" s="21">
        <f t="shared" si="20"/>
        <v>23696.639999999999</v>
      </c>
      <c r="Z61" s="21">
        <f t="shared" si="20"/>
        <v>30093.360000000001</v>
      </c>
      <c r="AA61" s="21">
        <f t="shared" si="20"/>
        <v>115605.32</v>
      </c>
      <c r="AB61" s="21">
        <f t="shared" si="20"/>
        <v>136514.18</v>
      </c>
      <c r="AC61" s="21">
        <f t="shared" si="20"/>
        <v>66459.42</v>
      </c>
      <c r="AD61" s="21">
        <f t="shared" si="20"/>
        <v>29651.899999999998</v>
      </c>
      <c r="AE61" s="21">
        <f t="shared" si="20"/>
        <v>16837.34</v>
      </c>
      <c r="AF61" s="21">
        <f t="shared" si="20"/>
        <v>87643.32</v>
      </c>
      <c r="AG61" s="21">
        <f t="shared" si="20"/>
        <v>119773.5</v>
      </c>
      <c r="AH61" s="21">
        <f t="shared" si="20"/>
        <v>56752.140000000007</v>
      </c>
      <c r="AI61" s="21">
        <f t="shared" si="20"/>
        <v>31454.940000000002</v>
      </c>
      <c r="AJ61" s="21">
        <f t="shared" si="20"/>
        <v>53997.619999999995</v>
      </c>
      <c r="AK61" s="21">
        <f t="shared" si="20"/>
        <v>108041.14000000001</v>
      </c>
      <c r="AM61" s="20"/>
    </row>
    <row r="62" spans="1:39" x14ac:dyDescent="0.2">
      <c r="A62" s="8" t="s">
        <v>42</v>
      </c>
      <c r="B62" s="20">
        <f>+E_Acquisti!C120</f>
        <v>179489</v>
      </c>
      <c r="C62" s="20">
        <f>+E_Acquisti!D120</f>
        <v>177069</v>
      </c>
      <c r="D62" s="20">
        <f>+E_Acquisti!E120</f>
        <v>0</v>
      </c>
      <c r="E62" s="20">
        <f>+E_Acquisti!F120</f>
        <v>20240</v>
      </c>
      <c r="F62" s="20">
        <f>+E_Acquisti!G120</f>
        <v>54690</v>
      </c>
      <c r="G62" s="20">
        <f>+E_Acquisti!H120</f>
        <v>96448</v>
      </c>
      <c r="H62" s="20">
        <f>+E_Acquisti!I120</f>
        <v>88106.72</v>
      </c>
      <c r="I62" s="20">
        <f>+E_Acquisti!J120</f>
        <v>60309.72</v>
      </c>
      <c r="J62" s="20">
        <f>+E_Acquisti!K120</f>
        <v>82335.399999999994</v>
      </c>
      <c r="K62" s="20">
        <f>+E_Acquisti!L120</f>
        <v>50554.400000000001</v>
      </c>
      <c r="L62" s="20">
        <f>+E_Acquisti!M120</f>
        <v>67533.240000000005</v>
      </c>
      <c r="M62" s="20">
        <f>+E_Acquisti!N120</f>
        <v>78753.240000000005</v>
      </c>
      <c r="N62" s="20">
        <f>+E_Acquisti!O120</f>
        <v>28324.560000000001</v>
      </c>
      <c r="O62" s="20">
        <f>+E_Acquisti!P120</f>
        <v>92676.479999999996</v>
      </c>
      <c r="P62" s="20">
        <f>+E_Acquisti!Q120</f>
        <v>89766.62000000001</v>
      </c>
      <c r="Q62" s="20">
        <f>+E_Acquisti!R120</f>
        <v>66514.280000000013</v>
      </c>
      <c r="R62" s="20">
        <f>+E_Acquisti!S120</f>
        <v>71685.3</v>
      </c>
      <c r="S62" s="20">
        <f>+E_Acquisti!T120</f>
        <v>79859.72</v>
      </c>
      <c r="T62" s="20">
        <f>+E_Acquisti!U120</f>
        <v>75057.56</v>
      </c>
      <c r="U62" s="20">
        <f>+E_Acquisti!V120</f>
        <v>17104.560000000001</v>
      </c>
      <c r="V62" s="20">
        <f>+E_Acquisti!W120</f>
        <v>59152.560000000005</v>
      </c>
      <c r="W62" s="20">
        <f>+E_Acquisti!X120</f>
        <v>121587.26000000001</v>
      </c>
      <c r="X62" s="20">
        <f>+E_Acquisti!Y120</f>
        <v>88672.340000000011</v>
      </c>
      <c r="Y62" s="20">
        <f>+E_Acquisti!Z120</f>
        <v>23696.639999999999</v>
      </c>
      <c r="Z62" s="20">
        <f>+E_Acquisti!AA120</f>
        <v>30093.360000000001</v>
      </c>
      <c r="AA62" s="20">
        <f>+E_Acquisti!AB120</f>
        <v>115605.32</v>
      </c>
      <c r="AB62" s="20">
        <f>+E_Acquisti!AC120</f>
        <v>136514.18</v>
      </c>
      <c r="AC62" s="20">
        <f>+E_Acquisti!AD120</f>
        <v>66459.42</v>
      </c>
      <c r="AD62" s="20">
        <f>+E_Acquisti!AE120</f>
        <v>29651.899999999998</v>
      </c>
      <c r="AE62" s="20">
        <f>+E_Acquisti!AF120</f>
        <v>16837.34</v>
      </c>
      <c r="AF62" s="20">
        <f>+E_Acquisti!AG120</f>
        <v>87643.32</v>
      </c>
      <c r="AG62" s="20">
        <f>+E_Acquisti!AH120</f>
        <v>119773.5</v>
      </c>
      <c r="AH62" s="20">
        <f>+E_Acquisti!AI120</f>
        <v>56752.140000000007</v>
      </c>
      <c r="AI62" s="20">
        <f>+E_Acquisti!AJ120</f>
        <v>31454.940000000002</v>
      </c>
      <c r="AJ62" s="20">
        <f>+E_Acquisti!AK120</f>
        <v>53997.619999999995</v>
      </c>
      <c r="AK62" s="20">
        <f>+E_Acquisti!AL120</f>
        <v>108041.14000000001</v>
      </c>
      <c r="AM62" s="20"/>
    </row>
    <row r="63" spans="1:39" x14ac:dyDescent="0.2">
      <c r="A63" s="8" t="s">
        <v>43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M63" s="20"/>
    </row>
    <row r="64" spans="1:39" x14ac:dyDescent="0.2">
      <c r="A64" s="8" t="s">
        <v>44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M64" s="20"/>
    </row>
    <row r="65" spans="1:39" x14ac:dyDescent="0.2">
      <c r="A65" s="22" t="s">
        <v>45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M65" s="20"/>
    </row>
    <row r="66" spans="1:39" x14ac:dyDescent="0.2">
      <c r="A66" s="9" t="s">
        <v>46</v>
      </c>
      <c r="B66" s="21">
        <f>+B67</f>
        <v>29173.5</v>
      </c>
      <c r="C66" s="21">
        <f t="shared" ref="C66:AK66" si="21">+C67</f>
        <v>57832.95</v>
      </c>
      <c r="D66" s="21">
        <f t="shared" si="21"/>
        <v>57832.95</v>
      </c>
      <c r="E66" s="21">
        <f t="shared" si="21"/>
        <v>53969.1</v>
      </c>
      <c r="F66" s="21">
        <f t="shared" si="21"/>
        <v>56549.1</v>
      </c>
      <c r="G66" s="21">
        <f t="shared" si="21"/>
        <v>53050.399999999994</v>
      </c>
      <c r="H66" s="21">
        <f t="shared" si="21"/>
        <v>53407.031999999992</v>
      </c>
      <c r="I66" s="21">
        <f t="shared" si="21"/>
        <v>58846.201999999997</v>
      </c>
      <c r="J66" s="21">
        <f t="shared" si="21"/>
        <v>57125.093999999997</v>
      </c>
      <c r="K66" s="21">
        <f t="shared" si="21"/>
        <v>57939.294000000002</v>
      </c>
      <c r="L66" s="21">
        <f t="shared" si="21"/>
        <v>54083.021804999997</v>
      </c>
      <c r="M66" s="21">
        <f t="shared" si="21"/>
        <v>62150.261805000002</v>
      </c>
      <c r="N66" s="21">
        <f t="shared" si="21"/>
        <v>55703.501805</v>
      </c>
      <c r="O66" s="21">
        <f t="shared" si="21"/>
        <v>54673.541805000001</v>
      </c>
      <c r="P66" s="21">
        <f t="shared" si="21"/>
        <v>61726.561805000005</v>
      </c>
      <c r="Q66" s="21">
        <f t="shared" si="21"/>
        <v>50302.481805000003</v>
      </c>
      <c r="R66" s="21">
        <f t="shared" si="21"/>
        <v>60736.541805000001</v>
      </c>
      <c r="S66" s="21">
        <f t="shared" si="21"/>
        <v>56738.261805000002</v>
      </c>
      <c r="T66" s="21">
        <f t="shared" si="21"/>
        <v>56144.501805</v>
      </c>
      <c r="U66" s="21">
        <f t="shared" si="21"/>
        <v>62729.261805000002</v>
      </c>
      <c r="V66" s="21">
        <f t="shared" si="21"/>
        <v>55048.901805000001</v>
      </c>
      <c r="W66" s="21">
        <f t="shared" si="21"/>
        <v>53409.361805</v>
      </c>
      <c r="X66" s="21">
        <f t="shared" si="21"/>
        <v>58616.621805000002</v>
      </c>
      <c r="Y66" s="21">
        <f t="shared" si="21"/>
        <v>63170.261805000002</v>
      </c>
      <c r="Z66" s="21">
        <f t="shared" si="21"/>
        <v>54936.701805000004</v>
      </c>
      <c r="AA66" s="21">
        <f t="shared" si="21"/>
        <v>51487.301805000003</v>
      </c>
      <c r="AB66" s="21">
        <f t="shared" si="21"/>
        <v>56812.241805000005</v>
      </c>
      <c r="AC66" s="21">
        <f t="shared" si="21"/>
        <v>57035.861805</v>
      </c>
      <c r="AD66" s="21">
        <f t="shared" si="21"/>
        <v>61726.561805000005</v>
      </c>
      <c r="AE66" s="21">
        <f t="shared" si="21"/>
        <v>62270.621805000002</v>
      </c>
      <c r="AF66" s="21">
        <f t="shared" si="21"/>
        <v>46940.381805000005</v>
      </c>
      <c r="AG66" s="21">
        <f t="shared" si="21"/>
        <v>58892.441805000002</v>
      </c>
      <c r="AH66" s="21">
        <f t="shared" si="21"/>
        <v>61164.941805000002</v>
      </c>
      <c r="AI66" s="21">
        <f t="shared" si="21"/>
        <v>61636.841805000004</v>
      </c>
      <c r="AJ66" s="21">
        <f t="shared" si="21"/>
        <v>59951.261805000002</v>
      </c>
      <c r="AK66" s="21">
        <f t="shared" si="21"/>
        <v>52284.121805000002</v>
      </c>
      <c r="AM66" s="20"/>
    </row>
    <row r="67" spans="1:39" x14ac:dyDescent="0.2">
      <c r="A67" s="8" t="s">
        <v>47</v>
      </c>
      <c r="B67" s="20">
        <f>+IF(L_Iva!C34&lt;0,-L_Iva!C34,0)</f>
        <v>29173.5</v>
      </c>
      <c r="C67" s="20">
        <f>+IF(L_Iva!D34&lt;0,-L_Iva!D34,0)</f>
        <v>57832.95</v>
      </c>
      <c r="D67" s="20">
        <f>+IF(L_Iva!E34&lt;0,-L_Iva!E34,0)</f>
        <v>57832.95</v>
      </c>
      <c r="E67" s="20">
        <f>+IF(L_Iva!F34&lt;0,-L_Iva!F34,0)</f>
        <v>53969.1</v>
      </c>
      <c r="F67" s="20">
        <f>+IF(L_Iva!G34&lt;0,-L_Iva!G34,0)</f>
        <v>56549.1</v>
      </c>
      <c r="G67" s="20">
        <f>+IF(L_Iva!H34&lt;0,-L_Iva!H34,0)</f>
        <v>53050.399999999994</v>
      </c>
      <c r="H67" s="20">
        <f>+IF(L_Iva!I34&lt;0,-L_Iva!I34,0)</f>
        <v>53407.031999999992</v>
      </c>
      <c r="I67" s="20">
        <f>+IF(L_Iva!J34&lt;0,-L_Iva!J34,0)</f>
        <v>58846.201999999997</v>
      </c>
      <c r="J67" s="20">
        <f>+IF(L_Iva!K34&lt;0,-L_Iva!K34,0)</f>
        <v>57125.093999999997</v>
      </c>
      <c r="K67" s="20">
        <f>+IF(L_Iva!L34&lt;0,-L_Iva!L34,0)</f>
        <v>57939.294000000002</v>
      </c>
      <c r="L67" s="20">
        <f>+IF(L_Iva!M34&lt;0,-L_Iva!M34,0)</f>
        <v>54083.021804999997</v>
      </c>
      <c r="M67" s="20">
        <f>+IF(L_Iva!N34&lt;0,-L_Iva!N34,0)</f>
        <v>62150.261805000002</v>
      </c>
      <c r="N67" s="20">
        <f>+IF(L_Iva!O34&lt;0,-L_Iva!O34,0)</f>
        <v>55703.501805</v>
      </c>
      <c r="O67" s="20">
        <f>+IF(L_Iva!P34&lt;0,-L_Iva!P34,0)</f>
        <v>54673.541805000001</v>
      </c>
      <c r="P67" s="20">
        <f>+IF(L_Iva!Q34&lt;0,-L_Iva!Q34,0)</f>
        <v>61726.561805000005</v>
      </c>
      <c r="Q67" s="20">
        <f>+IF(L_Iva!R34&lt;0,-L_Iva!R34,0)</f>
        <v>50302.481805000003</v>
      </c>
      <c r="R67" s="20">
        <f>+IF(L_Iva!S34&lt;0,-L_Iva!S34,0)</f>
        <v>60736.541805000001</v>
      </c>
      <c r="S67" s="20">
        <f>+IF(L_Iva!T34&lt;0,-L_Iva!T34,0)</f>
        <v>56738.261805000002</v>
      </c>
      <c r="T67" s="20">
        <f>+IF(L_Iva!U34&lt;0,-L_Iva!U34,0)</f>
        <v>56144.501805</v>
      </c>
      <c r="U67" s="20">
        <f>+IF(L_Iva!V34&lt;0,-L_Iva!V34,0)</f>
        <v>62729.261805000002</v>
      </c>
      <c r="V67" s="20">
        <f>+IF(L_Iva!W34&lt;0,-L_Iva!W34,0)</f>
        <v>55048.901805000001</v>
      </c>
      <c r="W67" s="20">
        <f>+IF(L_Iva!X34&lt;0,-L_Iva!X34,0)</f>
        <v>53409.361805</v>
      </c>
      <c r="X67" s="20">
        <f>+IF(L_Iva!Y34&lt;0,-L_Iva!Y34,0)</f>
        <v>58616.621805000002</v>
      </c>
      <c r="Y67" s="20">
        <f>+IF(L_Iva!Z34&lt;0,-L_Iva!Z34,0)</f>
        <v>63170.261805000002</v>
      </c>
      <c r="Z67" s="20">
        <f>+IF(L_Iva!AA34&lt;0,-L_Iva!AA34,0)</f>
        <v>54936.701805000004</v>
      </c>
      <c r="AA67" s="20">
        <f>+IF(L_Iva!AB34&lt;0,-L_Iva!AB34,0)</f>
        <v>51487.301805000003</v>
      </c>
      <c r="AB67" s="20">
        <f>+IF(L_Iva!AC34&lt;0,-L_Iva!AC34,0)</f>
        <v>56812.241805000005</v>
      </c>
      <c r="AC67" s="20">
        <f>+IF(L_Iva!AD34&lt;0,-L_Iva!AD34,0)</f>
        <v>57035.861805</v>
      </c>
      <c r="AD67" s="20">
        <f>+IF(L_Iva!AE34&lt;0,-L_Iva!AE34,0)</f>
        <v>61726.561805000005</v>
      </c>
      <c r="AE67" s="20">
        <f>+IF(L_Iva!AF34&lt;0,-L_Iva!AF34,0)</f>
        <v>62270.621805000002</v>
      </c>
      <c r="AF67" s="20">
        <f>+IF(L_Iva!AG34&lt;0,-L_Iva!AG34,0)</f>
        <v>46940.381805000005</v>
      </c>
      <c r="AG67" s="20">
        <f>+IF(L_Iva!AH34&lt;0,-L_Iva!AH34,0)</f>
        <v>58892.441805000002</v>
      </c>
      <c r="AH67" s="20">
        <f>+IF(L_Iva!AI34&lt;0,-L_Iva!AI34,0)</f>
        <v>61164.941805000002</v>
      </c>
      <c r="AI67" s="20">
        <f>+IF(L_Iva!AJ34&lt;0,-L_Iva!AJ34,0)</f>
        <v>61636.841805000004</v>
      </c>
      <c r="AJ67" s="20">
        <f>+IF(L_Iva!AK34&lt;0,-L_Iva!AK34,0)</f>
        <v>59951.261805000002</v>
      </c>
      <c r="AK67" s="20">
        <f>+IF(L_Iva!AL34&lt;0,-L_Iva!AL34,0)</f>
        <v>52284.121805000002</v>
      </c>
      <c r="AM67" s="20"/>
    </row>
    <row r="68" spans="1:39" x14ac:dyDescent="0.2">
      <c r="A68" s="22" t="s">
        <v>48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M68" s="20"/>
    </row>
    <row r="69" spans="1:39" x14ac:dyDescent="0.2">
      <c r="A69" s="22" t="s">
        <v>49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2">+SUM(C71:C72)</f>
        <v>0</v>
      </c>
      <c r="D70" s="21">
        <f t="shared" si="22"/>
        <v>0</v>
      </c>
      <c r="E70" s="21">
        <f t="shared" si="22"/>
        <v>0</v>
      </c>
      <c r="F70" s="21">
        <f t="shared" si="22"/>
        <v>0</v>
      </c>
      <c r="G70" s="21">
        <f t="shared" si="22"/>
        <v>0</v>
      </c>
      <c r="H70" s="21">
        <f t="shared" si="22"/>
        <v>0</v>
      </c>
      <c r="I70" s="21">
        <f t="shared" si="22"/>
        <v>0</v>
      </c>
      <c r="J70" s="21">
        <f t="shared" si="22"/>
        <v>0</v>
      </c>
      <c r="K70" s="21">
        <f t="shared" si="22"/>
        <v>0</v>
      </c>
      <c r="L70" s="21">
        <f t="shared" si="22"/>
        <v>0</v>
      </c>
      <c r="M70" s="21">
        <f t="shared" si="22"/>
        <v>0</v>
      </c>
      <c r="N70" s="21">
        <f t="shared" si="22"/>
        <v>0</v>
      </c>
      <c r="O70" s="21">
        <f t="shared" si="22"/>
        <v>0</v>
      </c>
      <c r="P70" s="21">
        <f t="shared" si="22"/>
        <v>0</v>
      </c>
      <c r="Q70" s="21">
        <f t="shared" si="22"/>
        <v>0</v>
      </c>
      <c r="R70" s="21">
        <f t="shared" si="22"/>
        <v>0</v>
      </c>
      <c r="S70" s="21">
        <f t="shared" si="22"/>
        <v>0</v>
      </c>
      <c r="T70" s="21">
        <f t="shared" si="22"/>
        <v>0</v>
      </c>
      <c r="U70" s="21">
        <f t="shared" si="22"/>
        <v>0</v>
      </c>
      <c r="V70" s="21">
        <f t="shared" si="22"/>
        <v>0</v>
      </c>
      <c r="W70" s="21">
        <f t="shared" si="22"/>
        <v>0</v>
      </c>
      <c r="X70" s="21">
        <f t="shared" si="22"/>
        <v>0</v>
      </c>
      <c r="Y70" s="21">
        <f t="shared" si="22"/>
        <v>0</v>
      </c>
      <c r="Z70" s="21">
        <f t="shared" si="22"/>
        <v>0</v>
      </c>
      <c r="AA70" s="21">
        <f t="shared" si="22"/>
        <v>0</v>
      </c>
      <c r="AB70" s="21">
        <f t="shared" si="22"/>
        <v>0</v>
      </c>
      <c r="AC70" s="21">
        <f t="shared" si="22"/>
        <v>0</v>
      </c>
      <c r="AD70" s="21">
        <f t="shared" si="22"/>
        <v>0</v>
      </c>
      <c r="AE70" s="21">
        <f t="shared" si="22"/>
        <v>0</v>
      </c>
      <c r="AF70" s="21">
        <f t="shared" si="22"/>
        <v>0</v>
      </c>
      <c r="AG70" s="21">
        <f t="shared" si="22"/>
        <v>0</v>
      </c>
      <c r="AH70" s="21">
        <f t="shared" si="22"/>
        <v>0</v>
      </c>
      <c r="AI70" s="21">
        <f t="shared" si="22"/>
        <v>0</v>
      </c>
      <c r="AJ70" s="21">
        <f t="shared" si="22"/>
        <v>0</v>
      </c>
      <c r="AK70" s="21">
        <f t="shared" si="22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21">
        <f t="shared" ref="B75:AK75" si="23">+B76+B77+B79</f>
        <v>0</v>
      </c>
      <c r="C75" s="21">
        <f t="shared" si="23"/>
        <v>0</v>
      </c>
      <c r="D75" s="21">
        <f t="shared" si="23"/>
        <v>0</v>
      </c>
      <c r="E75" s="21">
        <f t="shared" si="23"/>
        <v>0</v>
      </c>
      <c r="F75" s="21">
        <f t="shared" si="23"/>
        <v>0</v>
      </c>
      <c r="G75" s="21">
        <f t="shared" si="23"/>
        <v>0</v>
      </c>
      <c r="H75" s="21">
        <f t="shared" si="23"/>
        <v>0</v>
      </c>
      <c r="I75" s="21">
        <f t="shared" si="23"/>
        <v>0</v>
      </c>
      <c r="J75" s="21">
        <f t="shared" si="23"/>
        <v>0</v>
      </c>
      <c r="K75" s="21">
        <f t="shared" si="23"/>
        <v>0</v>
      </c>
      <c r="L75" s="21">
        <f t="shared" si="23"/>
        <v>0</v>
      </c>
      <c r="M75" s="21">
        <f t="shared" si="23"/>
        <v>0</v>
      </c>
      <c r="N75" s="21">
        <f t="shared" si="23"/>
        <v>0</v>
      </c>
      <c r="O75" s="21">
        <f t="shared" si="23"/>
        <v>0</v>
      </c>
      <c r="P75" s="21">
        <f t="shared" si="23"/>
        <v>0</v>
      </c>
      <c r="Q75" s="21">
        <f t="shared" si="23"/>
        <v>0</v>
      </c>
      <c r="R75" s="21">
        <f t="shared" si="23"/>
        <v>0</v>
      </c>
      <c r="S75" s="21">
        <f t="shared" si="23"/>
        <v>0</v>
      </c>
      <c r="T75" s="21">
        <f t="shared" si="23"/>
        <v>0</v>
      </c>
      <c r="U75" s="21">
        <f t="shared" si="23"/>
        <v>0</v>
      </c>
      <c r="V75" s="21">
        <f t="shared" si="23"/>
        <v>0</v>
      </c>
      <c r="W75" s="21">
        <f t="shared" si="23"/>
        <v>0</v>
      </c>
      <c r="X75" s="21">
        <f t="shared" si="23"/>
        <v>0</v>
      </c>
      <c r="Y75" s="21">
        <f t="shared" si="23"/>
        <v>0</v>
      </c>
      <c r="Z75" s="21">
        <f t="shared" si="23"/>
        <v>0</v>
      </c>
      <c r="AA75" s="21">
        <f t="shared" si="23"/>
        <v>0</v>
      </c>
      <c r="AB75" s="21">
        <f t="shared" si="23"/>
        <v>0</v>
      </c>
      <c r="AC75" s="21">
        <f t="shared" si="23"/>
        <v>0</v>
      </c>
      <c r="AD75" s="21">
        <f t="shared" si="23"/>
        <v>0</v>
      </c>
      <c r="AE75" s="21">
        <f t="shared" si="23"/>
        <v>0</v>
      </c>
      <c r="AF75" s="21">
        <f t="shared" si="23"/>
        <v>0</v>
      </c>
      <c r="AG75" s="21">
        <f t="shared" si="23"/>
        <v>0</v>
      </c>
      <c r="AH75" s="21">
        <f t="shared" si="23"/>
        <v>0</v>
      </c>
      <c r="AI75" s="21">
        <f t="shared" si="23"/>
        <v>0</v>
      </c>
      <c r="AJ75" s="21">
        <f t="shared" si="23"/>
        <v>0</v>
      </c>
      <c r="AK75" s="21">
        <f t="shared" si="23"/>
        <v>0</v>
      </c>
      <c r="AM75" s="20"/>
    </row>
    <row r="76" spans="1:39" x14ac:dyDescent="0.2">
      <c r="A76" s="9" t="s">
        <v>54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M76" s="20"/>
    </row>
    <row r="77" spans="1:39" x14ac:dyDescent="0.2">
      <c r="A77" s="9" t="s">
        <v>55</v>
      </c>
      <c r="B77" s="21">
        <f t="shared" ref="B77:AK77" si="24">SUM(B78:B78)</f>
        <v>0</v>
      </c>
      <c r="C77" s="21">
        <f t="shared" si="24"/>
        <v>0</v>
      </c>
      <c r="D77" s="21">
        <f t="shared" si="24"/>
        <v>0</v>
      </c>
      <c r="E77" s="21">
        <f t="shared" si="24"/>
        <v>0</v>
      </c>
      <c r="F77" s="21">
        <f t="shared" si="24"/>
        <v>0</v>
      </c>
      <c r="G77" s="21">
        <f t="shared" si="24"/>
        <v>0</v>
      </c>
      <c r="H77" s="21">
        <f t="shared" si="24"/>
        <v>0</v>
      </c>
      <c r="I77" s="21">
        <f t="shared" si="24"/>
        <v>0</v>
      </c>
      <c r="J77" s="21">
        <f t="shared" si="24"/>
        <v>0</v>
      </c>
      <c r="K77" s="21">
        <f t="shared" si="24"/>
        <v>0</v>
      </c>
      <c r="L77" s="21">
        <f t="shared" si="24"/>
        <v>0</v>
      </c>
      <c r="M77" s="21">
        <f t="shared" si="24"/>
        <v>0</v>
      </c>
      <c r="N77" s="21">
        <f t="shared" si="24"/>
        <v>0</v>
      </c>
      <c r="O77" s="21">
        <f t="shared" si="24"/>
        <v>0</v>
      </c>
      <c r="P77" s="21">
        <f t="shared" si="24"/>
        <v>0</v>
      </c>
      <c r="Q77" s="21">
        <f t="shared" si="24"/>
        <v>0</v>
      </c>
      <c r="R77" s="21">
        <f t="shared" si="24"/>
        <v>0</v>
      </c>
      <c r="S77" s="21">
        <f t="shared" si="24"/>
        <v>0</v>
      </c>
      <c r="T77" s="21">
        <f t="shared" si="24"/>
        <v>0</v>
      </c>
      <c r="U77" s="21">
        <f t="shared" si="24"/>
        <v>0</v>
      </c>
      <c r="V77" s="21">
        <f t="shared" si="24"/>
        <v>0</v>
      </c>
      <c r="W77" s="21">
        <f t="shared" si="24"/>
        <v>0</v>
      </c>
      <c r="X77" s="21">
        <f t="shared" si="24"/>
        <v>0</v>
      </c>
      <c r="Y77" s="21">
        <f t="shared" si="24"/>
        <v>0</v>
      </c>
      <c r="Z77" s="21">
        <f t="shared" si="24"/>
        <v>0</v>
      </c>
      <c r="AA77" s="21">
        <f t="shared" si="24"/>
        <v>0</v>
      </c>
      <c r="AB77" s="21">
        <f t="shared" si="24"/>
        <v>0</v>
      </c>
      <c r="AC77" s="21">
        <f t="shared" si="24"/>
        <v>0</v>
      </c>
      <c r="AD77" s="21">
        <f t="shared" si="24"/>
        <v>0</v>
      </c>
      <c r="AE77" s="21">
        <f t="shared" si="24"/>
        <v>0</v>
      </c>
      <c r="AF77" s="21">
        <f t="shared" si="24"/>
        <v>0</v>
      </c>
      <c r="AG77" s="21">
        <f t="shared" si="24"/>
        <v>0</v>
      </c>
      <c r="AH77" s="21">
        <f t="shared" si="24"/>
        <v>0</v>
      </c>
      <c r="AI77" s="21">
        <f t="shared" si="24"/>
        <v>0</v>
      </c>
      <c r="AJ77" s="21">
        <f t="shared" si="24"/>
        <v>0</v>
      </c>
      <c r="AK77" s="21">
        <f t="shared" si="24"/>
        <v>0</v>
      </c>
      <c r="AM77" s="20"/>
    </row>
    <row r="78" spans="1:39" x14ac:dyDescent="0.2">
      <c r="A78" s="8" t="s">
        <v>56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238908.5</v>
      </c>
      <c r="C81" s="21">
        <f t="shared" ref="C81:AK81" si="25">+C82+C83+C84+C88+C89</f>
        <v>480631.79000000004</v>
      </c>
      <c r="D81" s="21">
        <f t="shared" si="25"/>
        <v>721580.91</v>
      </c>
      <c r="E81" s="21">
        <f t="shared" si="25"/>
        <v>973841.17</v>
      </c>
      <c r="F81" s="21">
        <f t="shared" si="25"/>
        <v>1226045.4000000001</v>
      </c>
      <c r="G81" s="21">
        <f t="shared" si="25"/>
        <v>1482196.1088</v>
      </c>
      <c r="H81" s="21">
        <f t="shared" si="25"/>
        <v>1740155.7436000002</v>
      </c>
      <c r="I81" s="21">
        <f t="shared" si="25"/>
        <v>2002826.2444000002</v>
      </c>
      <c r="J81" s="21">
        <f t="shared" si="25"/>
        <v>2266038.2362000002</v>
      </c>
      <c r="K81" s="21">
        <f t="shared" si="25"/>
        <v>2528937.3850000002</v>
      </c>
      <c r="L81" s="21">
        <f t="shared" si="25"/>
        <v>2793078.9014400002</v>
      </c>
      <c r="M81" s="21">
        <f t="shared" si="25"/>
        <v>3056960.17184</v>
      </c>
      <c r="N81" s="21">
        <f t="shared" si="25"/>
        <v>3320754.6818399997</v>
      </c>
      <c r="O81" s="21">
        <f t="shared" si="25"/>
        <v>3584546.4202399999</v>
      </c>
      <c r="P81" s="21">
        <f t="shared" si="25"/>
        <v>3848338.15864</v>
      </c>
      <c r="Q81" s="21">
        <f t="shared" si="25"/>
        <v>4112129.8970400002</v>
      </c>
      <c r="R81" s="21">
        <f t="shared" si="25"/>
        <v>4375921.6354400003</v>
      </c>
      <c r="S81" s="21">
        <f t="shared" si="25"/>
        <v>4639713.3738400005</v>
      </c>
      <c r="T81" s="21">
        <f t="shared" si="25"/>
        <v>4903505.1122400006</v>
      </c>
      <c r="U81" s="21">
        <f t="shared" si="25"/>
        <v>5167296.8506400008</v>
      </c>
      <c r="V81" s="21">
        <f t="shared" si="25"/>
        <v>5431088.5890400009</v>
      </c>
      <c r="W81" s="21">
        <f t="shared" si="25"/>
        <v>5694880.3274400011</v>
      </c>
      <c r="X81" s="21">
        <f t="shared" si="25"/>
        <v>5958672.0658400012</v>
      </c>
      <c r="Y81" s="21">
        <f t="shared" si="25"/>
        <v>6222463.8042400014</v>
      </c>
      <c r="Z81" s="21">
        <f t="shared" si="25"/>
        <v>6486255.5426400015</v>
      </c>
      <c r="AA81" s="21">
        <f t="shared" si="25"/>
        <v>6750047.2810400017</v>
      </c>
      <c r="AB81" s="21">
        <f t="shared" si="25"/>
        <v>7013839.0194400018</v>
      </c>
      <c r="AC81" s="21">
        <f t="shared" si="25"/>
        <v>7277630.757840002</v>
      </c>
      <c r="AD81" s="21">
        <f t="shared" si="25"/>
        <v>7541422.4962400021</v>
      </c>
      <c r="AE81" s="21">
        <f t="shared" si="25"/>
        <v>7805214.2346400023</v>
      </c>
      <c r="AF81" s="21">
        <f t="shared" si="25"/>
        <v>8069005.9730400024</v>
      </c>
      <c r="AG81" s="21">
        <f t="shared" si="25"/>
        <v>8332797.7114400025</v>
      </c>
      <c r="AH81" s="21">
        <f t="shared" si="25"/>
        <v>8596589.4498400018</v>
      </c>
      <c r="AI81" s="21">
        <f t="shared" si="25"/>
        <v>8860381.188240001</v>
      </c>
      <c r="AJ81" s="21">
        <f t="shared" si="25"/>
        <v>9124172.9266400002</v>
      </c>
      <c r="AK81" s="21">
        <f t="shared" si="25"/>
        <v>9387964.6650399994</v>
      </c>
    </row>
    <row r="82" spans="1:37" x14ac:dyDescent="0.2">
      <c r="A82" s="9" t="s">
        <v>59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x14ac:dyDescent="0.2">
      <c r="A83" s="9" t="s">
        <v>60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21">
        <f>+SUM(B85:B87)</f>
        <v>0</v>
      </c>
      <c r="C84" s="21">
        <f t="shared" ref="C84:AK84" si="26">+SUM(C85:C87)</f>
        <v>0</v>
      </c>
      <c r="D84" s="21">
        <f t="shared" si="26"/>
        <v>0</v>
      </c>
      <c r="E84" s="21">
        <f t="shared" si="26"/>
        <v>0</v>
      </c>
      <c r="F84" s="21">
        <f t="shared" si="26"/>
        <v>0</v>
      </c>
      <c r="G84" s="21">
        <f t="shared" si="26"/>
        <v>0</v>
      </c>
      <c r="H84" s="21">
        <f t="shared" si="26"/>
        <v>0</v>
      </c>
      <c r="I84" s="21">
        <f t="shared" si="26"/>
        <v>0</v>
      </c>
      <c r="J84" s="21">
        <f t="shared" si="26"/>
        <v>0</v>
      </c>
      <c r="K84" s="21">
        <f t="shared" si="26"/>
        <v>0</v>
      </c>
      <c r="L84" s="21">
        <f t="shared" si="26"/>
        <v>0</v>
      </c>
      <c r="M84" s="21">
        <f t="shared" si="26"/>
        <v>0</v>
      </c>
      <c r="N84" s="21">
        <f t="shared" si="26"/>
        <v>0</v>
      </c>
      <c r="O84" s="21">
        <f t="shared" si="26"/>
        <v>0</v>
      </c>
      <c r="P84" s="21">
        <f t="shared" si="26"/>
        <v>0</v>
      </c>
      <c r="Q84" s="21">
        <f t="shared" si="26"/>
        <v>0</v>
      </c>
      <c r="R84" s="21">
        <f t="shared" si="26"/>
        <v>0</v>
      </c>
      <c r="S84" s="21">
        <f t="shared" si="26"/>
        <v>0</v>
      </c>
      <c r="T84" s="21">
        <f t="shared" si="26"/>
        <v>0</v>
      </c>
      <c r="U84" s="21">
        <f t="shared" si="26"/>
        <v>0</v>
      </c>
      <c r="V84" s="21">
        <f t="shared" si="26"/>
        <v>0</v>
      </c>
      <c r="W84" s="21">
        <f t="shared" si="26"/>
        <v>0</v>
      </c>
      <c r="X84" s="21">
        <f t="shared" si="26"/>
        <v>0</v>
      </c>
      <c r="Y84" s="21">
        <f t="shared" si="26"/>
        <v>0</v>
      </c>
      <c r="Z84" s="21">
        <f t="shared" si="26"/>
        <v>0</v>
      </c>
      <c r="AA84" s="21">
        <f t="shared" si="26"/>
        <v>0</v>
      </c>
      <c r="AB84" s="21">
        <f t="shared" si="26"/>
        <v>0</v>
      </c>
      <c r="AC84" s="21">
        <f t="shared" si="26"/>
        <v>0</v>
      </c>
      <c r="AD84" s="21">
        <f t="shared" si="26"/>
        <v>0</v>
      </c>
      <c r="AE84" s="21">
        <f t="shared" si="26"/>
        <v>0</v>
      </c>
      <c r="AF84" s="21">
        <f t="shared" si="26"/>
        <v>0</v>
      </c>
      <c r="AG84" s="21">
        <f t="shared" si="26"/>
        <v>0</v>
      </c>
      <c r="AH84" s="21">
        <f t="shared" si="26"/>
        <v>0</v>
      </c>
      <c r="AI84" s="21">
        <f t="shared" si="26"/>
        <v>0</v>
      </c>
      <c r="AJ84" s="21">
        <f t="shared" si="26"/>
        <v>0</v>
      </c>
      <c r="AK84" s="21">
        <f t="shared" si="26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/>
      <c r="C88" s="21">
        <f>+B89</f>
        <v>238908.5</v>
      </c>
      <c r="D88" s="21">
        <f>+C88+C89</f>
        <v>480631.79000000004</v>
      </c>
      <c r="E88" s="21">
        <f>+D88+D89</f>
        <v>721580.91</v>
      </c>
      <c r="F88" s="21">
        <f t="shared" ref="F88:AK88" si="27">+E88+E89</f>
        <v>973841.17</v>
      </c>
      <c r="G88" s="21">
        <f t="shared" si="27"/>
        <v>1226045.4000000001</v>
      </c>
      <c r="H88" s="21">
        <f t="shared" si="27"/>
        <v>1482196.1088</v>
      </c>
      <c r="I88" s="21">
        <f t="shared" si="27"/>
        <v>1740155.7436000002</v>
      </c>
      <c r="J88" s="21">
        <f t="shared" si="27"/>
        <v>2002826.2444000002</v>
      </c>
      <c r="K88" s="21">
        <f t="shared" si="27"/>
        <v>2266038.2362000002</v>
      </c>
      <c r="L88" s="21">
        <f t="shared" si="27"/>
        <v>2528937.3850000002</v>
      </c>
      <c r="M88" s="21">
        <f t="shared" si="27"/>
        <v>2793078.9014400002</v>
      </c>
      <c r="N88" s="21">
        <f t="shared" si="27"/>
        <v>3056960.17184</v>
      </c>
      <c r="O88" s="21">
        <f t="shared" si="27"/>
        <v>3320754.6818399997</v>
      </c>
      <c r="P88" s="21">
        <f t="shared" si="27"/>
        <v>3584546.4202399999</v>
      </c>
      <c r="Q88" s="21">
        <f t="shared" si="27"/>
        <v>3848338.15864</v>
      </c>
      <c r="R88" s="21">
        <f t="shared" si="27"/>
        <v>4112129.8970400002</v>
      </c>
      <c r="S88" s="21">
        <f t="shared" si="27"/>
        <v>4375921.6354400003</v>
      </c>
      <c r="T88" s="21">
        <f t="shared" si="27"/>
        <v>4639713.3738400005</v>
      </c>
      <c r="U88" s="21">
        <f t="shared" si="27"/>
        <v>4903505.1122400006</v>
      </c>
      <c r="V88" s="21">
        <f t="shared" si="27"/>
        <v>5167296.8506400008</v>
      </c>
      <c r="W88" s="21">
        <f t="shared" si="27"/>
        <v>5431088.5890400009</v>
      </c>
      <c r="X88" s="21">
        <f t="shared" si="27"/>
        <v>5694880.3274400011</v>
      </c>
      <c r="Y88" s="21">
        <f t="shared" si="27"/>
        <v>5958672.0658400012</v>
      </c>
      <c r="Z88" s="21">
        <f t="shared" si="27"/>
        <v>6222463.8042400014</v>
      </c>
      <c r="AA88" s="21">
        <f t="shared" si="27"/>
        <v>6486255.5426400015</v>
      </c>
      <c r="AB88" s="21">
        <f t="shared" si="27"/>
        <v>6750047.2810400017</v>
      </c>
      <c r="AC88" s="21">
        <f t="shared" si="27"/>
        <v>7013839.0194400018</v>
      </c>
      <c r="AD88" s="21">
        <f t="shared" si="27"/>
        <v>7277630.757840002</v>
      </c>
      <c r="AE88" s="21">
        <f t="shared" si="27"/>
        <v>7541422.4962400021</v>
      </c>
      <c r="AF88" s="21">
        <f t="shared" si="27"/>
        <v>7805214.2346400023</v>
      </c>
      <c r="AG88" s="21">
        <f t="shared" si="27"/>
        <v>8069005.9730400024</v>
      </c>
      <c r="AH88" s="21">
        <f t="shared" si="27"/>
        <v>8332797.7114400025</v>
      </c>
      <c r="AI88" s="21">
        <f t="shared" si="27"/>
        <v>8596589.4498400018</v>
      </c>
      <c r="AJ88" s="21">
        <f t="shared" si="27"/>
        <v>8860381.188240001</v>
      </c>
      <c r="AK88" s="21">
        <f t="shared" si="27"/>
        <v>9124172.9266400002</v>
      </c>
    </row>
    <row r="89" spans="1:37" x14ac:dyDescent="0.2">
      <c r="A89" s="9" t="s">
        <v>66</v>
      </c>
      <c r="B89" s="21">
        <f>+CEm!B73</f>
        <v>238908.5</v>
      </c>
      <c r="C89" s="21">
        <f>+CEm!C73</f>
        <v>241723.29000000004</v>
      </c>
      <c r="D89" s="21">
        <f>+CEm!D73</f>
        <v>240949.12</v>
      </c>
      <c r="E89" s="21">
        <f>+CEm!E73</f>
        <v>252260.25999999998</v>
      </c>
      <c r="F89" s="21">
        <f>+CEm!F73</f>
        <v>252204.23</v>
      </c>
      <c r="G89" s="21">
        <f>+CEm!G73</f>
        <v>256150.70879999996</v>
      </c>
      <c r="H89" s="21">
        <f>+CEm!H73</f>
        <v>257959.63480000003</v>
      </c>
      <c r="I89" s="21">
        <f>+CEm!I73</f>
        <v>262670.50080000004</v>
      </c>
      <c r="J89" s="21">
        <f>+CEm!J73</f>
        <v>263211.99180000002</v>
      </c>
      <c r="K89" s="21">
        <f>+CEm!K73</f>
        <v>262899.14880000002</v>
      </c>
      <c r="L89" s="21">
        <f>+CEm!L73</f>
        <v>264141.51644000004</v>
      </c>
      <c r="M89" s="21">
        <f>+CEm!M73</f>
        <v>263881.27040000004</v>
      </c>
      <c r="N89" s="21">
        <f>+CEm!N73</f>
        <v>263794.51</v>
      </c>
      <c r="O89" s="21">
        <f>+CEm!O73</f>
        <v>263791.73840000003</v>
      </c>
      <c r="P89" s="21">
        <f>+CEm!P73</f>
        <v>263791.73840000009</v>
      </c>
      <c r="Q89" s="21">
        <f>+CEm!Q73</f>
        <v>263791.73840000003</v>
      </c>
      <c r="R89" s="21">
        <f>+CEm!R73</f>
        <v>263791.73840000003</v>
      </c>
      <c r="S89" s="21">
        <f>+CEm!S73</f>
        <v>263791.73840000003</v>
      </c>
      <c r="T89" s="21">
        <f>+CEm!T73</f>
        <v>263791.73840000003</v>
      </c>
      <c r="U89" s="21">
        <f>+CEm!U73</f>
        <v>263791.73840000003</v>
      </c>
      <c r="V89" s="21">
        <f>+CEm!V73</f>
        <v>263791.73840000003</v>
      </c>
      <c r="W89" s="21">
        <f>+CEm!W73</f>
        <v>263791.73840000003</v>
      </c>
      <c r="X89" s="21">
        <f>+CEm!X73</f>
        <v>263791.73840000003</v>
      </c>
      <c r="Y89" s="21">
        <f>+CEm!Y73</f>
        <v>263791.73840000003</v>
      </c>
      <c r="Z89" s="21">
        <f>+CEm!Z73</f>
        <v>263791.73840000003</v>
      </c>
      <c r="AA89" s="21">
        <f>+CEm!AA73</f>
        <v>263791.73840000003</v>
      </c>
      <c r="AB89" s="21">
        <f>+CEm!AB73</f>
        <v>263791.73840000003</v>
      </c>
      <c r="AC89" s="21">
        <f>+CEm!AC73</f>
        <v>263791.73840000003</v>
      </c>
      <c r="AD89" s="21">
        <f>+CEm!AD73</f>
        <v>263791.73840000003</v>
      </c>
      <c r="AE89" s="21">
        <f>+CEm!AE73</f>
        <v>263791.73840000003</v>
      </c>
      <c r="AF89" s="21">
        <f>+CEm!AF73</f>
        <v>263791.73840000003</v>
      </c>
      <c r="AG89" s="21">
        <f>+CEm!AG73</f>
        <v>263791.73840000003</v>
      </c>
      <c r="AH89" s="21">
        <f>+CEm!AH73</f>
        <v>263791.73840000003</v>
      </c>
      <c r="AI89" s="21">
        <f>+CEm!AI73</f>
        <v>263791.73840000009</v>
      </c>
      <c r="AJ89" s="21">
        <f>+CEm!AJ73</f>
        <v>263791.73840000003</v>
      </c>
      <c r="AK89" s="21">
        <f>+CEm!AK73</f>
        <v>263791.73840000003</v>
      </c>
    </row>
    <row r="91" spans="1:37" x14ac:dyDescent="0.2">
      <c r="A91" s="9" t="s">
        <v>67</v>
      </c>
      <c r="B91" s="21">
        <f>+B81+B75+B60+B57</f>
        <v>472981</v>
      </c>
      <c r="C91" s="21">
        <f t="shared" ref="C91:AK91" si="28">+C81+C75+C60+C57</f>
        <v>772537.24</v>
      </c>
      <c r="D91" s="21">
        <f t="shared" si="28"/>
        <v>779413.86</v>
      </c>
      <c r="E91" s="21">
        <f t="shared" si="28"/>
        <v>1048050.27</v>
      </c>
      <c r="F91" s="21">
        <f t="shared" si="28"/>
        <v>1337284.5000000002</v>
      </c>
      <c r="G91" s="21">
        <f t="shared" si="28"/>
        <v>1631694.5088</v>
      </c>
      <c r="H91" s="21">
        <f t="shared" si="28"/>
        <v>1881669.4956</v>
      </c>
      <c r="I91" s="21">
        <f t="shared" si="28"/>
        <v>2121982.1664</v>
      </c>
      <c r="J91" s="21">
        <f t="shared" si="28"/>
        <v>2405498.7302000001</v>
      </c>
      <c r="K91" s="21">
        <f t="shared" si="28"/>
        <v>2637431.0790000004</v>
      </c>
      <c r="L91" s="21">
        <f t="shared" si="28"/>
        <v>2914695.1632449999</v>
      </c>
      <c r="M91" s="21">
        <f t="shared" si="28"/>
        <v>3197863.673645</v>
      </c>
      <c r="N91" s="21">
        <f t="shared" si="28"/>
        <v>3404782.7436449998</v>
      </c>
      <c r="O91" s="21">
        <f t="shared" si="28"/>
        <v>3731896.4420449999</v>
      </c>
      <c r="P91" s="21">
        <f t="shared" si="28"/>
        <v>3999831.3404450002</v>
      </c>
      <c r="Q91" s="21">
        <f t="shared" si="28"/>
        <v>4228946.658845</v>
      </c>
      <c r="R91" s="21">
        <f t="shared" si="28"/>
        <v>4508343.4772450002</v>
      </c>
      <c r="S91" s="21">
        <f t="shared" si="28"/>
        <v>4776311.3556450009</v>
      </c>
      <c r="T91" s="21">
        <f t="shared" si="28"/>
        <v>5034707.1740450002</v>
      </c>
      <c r="U91" s="21">
        <f t="shared" si="28"/>
        <v>5247130.6724450011</v>
      </c>
      <c r="V91" s="21">
        <f t="shared" si="28"/>
        <v>5545290.0508450009</v>
      </c>
      <c r="W91" s="21">
        <f t="shared" si="28"/>
        <v>5869876.9492450012</v>
      </c>
      <c r="X91" s="21">
        <f t="shared" si="28"/>
        <v>6105961.0276450012</v>
      </c>
      <c r="Y91" s="21">
        <f t="shared" si="28"/>
        <v>6309330.7060450017</v>
      </c>
      <c r="Z91" s="21">
        <f t="shared" si="28"/>
        <v>6571285.6044450011</v>
      </c>
      <c r="AA91" s="21">
        <f t="shared" si="28"/>
        <v>6917139.9028450018</v>
      </c>
      <c r="AB91" s="21">
        <f t="shared" si="28"/>
        <v>7207165.4412450017</v>
      </c>
      <c r="AC91" s="21">
        <f t="shared" si="28"/>
        <v>7401126.0396450022</v>
      </c>
      <c r="AD91" s="21">
        <f t="shared" si="28"/>
        <v>7632800.9580450021</v>
      </c>
      <c r="AE91" s="21">
        <f t="shared" si="28"/>
        <v>7884322.1964450022</v>
      </c>
      <c r="AF91" s="21">
        <f t="shared" si="28"/>
        <v>8203589.6748450026</v>
      </c>
      <c r="AG91" s="21">
        <f t="shared" si="28"/>
        <v>8511463.653245002</v>
      </c>
      <c r="AH91" s="21">
        <f t="shared" si="28"/>
        <v>8714506.5316450018</v>
      </c>
      <c r="AI91" s="21">
        <f t="shared" si="28"/>
        <v>8953472.9700450003</v>
      </c>
      <c r="AJ91" s="21">
        <f t="shared" si="28"/>
        <v>9238121.808445001</v>
      </c>
      <c r="AK91" s="21">
        <f t="shared" si="28"/>
        <v>9548289.9268449992</v>
      </c>
    </row>
    <row r="95" spans="1:37" x14ac:dyDescent="0.2">
      <c r="A95" s="9" t="s">
        <v>68</v>
      </c>
      <c r="B95" s="21" t="str">
        <f t="shared" ref="B95:AK95" si="29">+IF(B53-B91=0,"OK",(B53-B91))</f>
        <v>OK</v>
      </c>
      <c r="C95" s="23" t="str">
        <f t="shared" si="29"/>
        <v>OK</v>
      </c>
      <c r="D95" s="21">
        <f t="shared" si="29"/>
        <v>1.1641532182693481E-10</v>
      </c>
      <c r="E95" s="21">
        <f t="shared" si="29"/>
        <v>-1.1641532182693481E-10</v>
      </c>
      <c r="F95" s="21">
        <f t="shared" si="29"/>
        <v>-2.3283064365386963E-10</v>
      </c>
      <c r="G95" s="21" t="str">
        <f t="shared" si="29"/>
        <v>OK</v>
      </c>
      <c r="H95" s="21" t="str">
        <f t="shared" si="29"/>
        <v>OK</v>
      </c>
      <c r="I95" s="21" t="str">
        <f t="shared" si="29"/>
        <v>OK</v>
      </c>
      <c r="J95" s="21" t="str">
        <f t="shared" si="29"/>
        <v>OK</v>
      </c>
      <c r="K95" s="21">
        <f t="shared" si="29"/>
        <v>-4.6566128730773926E-10</v>
      </c>
      <c r="L95" s="21" t="str">
        <f t="shared" si="29"/>
        <v>OK</v>
      </c>
      <c r="M95" s="21" t="str">
        <f t="shared" si="29"/>
        <v>OK</v>
      </c>
      <c r="N95" s="21" t="str">
        <f t="shared" si="29"/>
        <v>OK</v>
      </c>
      <c r="O95" s="21" t="str">
        <f t="shared" si="29"/>
        <v>OK</v>
      </c>
      <c r="P95" s="21" t="str">
        <f t="shared" si="29"/>
        <v>OK</v>
      </c>
      <c r="Q95" s="21" t="str">
        <f t="shared" si="29"/>
        <v>OK</v>
      </c>
      <c r="R95" s="21" t="str">
        <f t="shared" si="29"/>
        <v>OK</v>
      </c>
      <c r="S95" s="21" t="str">
        <f t="shared" si="29"/>
        <v>OK</v>
      </c>
      <c r="T95" s="21" t="str">
        <f t="shared" si="29"/>
        <v>OK</v>
      </c>
      <c r="U95" s="21" t="str">
        <f t="shared" si="29"/>
        <v>OK</v>
      </c>
      <c r="V95" s="21" t="str">
        <f t="shared" si="29"/>
        <v>OK</v>
      </c>
      <c r="W95" s="21">
        <f t="shared" si="29"/>
        <v>-9.3132257461547852E-10</v>
      </c>
      <c r="X95" s="21" t="str">
        <f t="shared" si="29"/>
        <v>OK</v>
      </c>
      <c r="Y95" s="21">
        <f t="shared" si="29"/>
        <v>-9.3132257461547852E-10</v>
      </c>
      <c r="Z95" s="21" t="str">
        <f t="shared" si="29"/>
        <v>OK</v>
      </c>
      <c r="AA95" s="21">
        <f t="shared" si="29"/>
        <v>-9.3132257461547852E-10</v>
      </c>
      <c r="AB95" s="21">
        <f t="shared" si="29"/>
        <v>-9.3132257461547852E-10</v>
      </c>
      <c r="AC95" s="21">
        <f t="shared" si="29"/>
        <v>-9.3132257461547852E-10</v>
      </c>
      <c r="AD95" s="21">
        <f t="shared" si="29"/>
        <v>-9.3132257461547852E-10</v>
      </c>
      <c r="AE95" s="21">
        <f t="shared" si="29"/>
        <v>-9.3132257461547852E-10</v>
      </c>
      <c r="AF95" s="21">
        <f t="shared" si="29"/>
        <v>-1.862645149230957E-9</v>
      </c>
      <c r="AG95" s="21">
        <f t="shared" si="29"/>
        <v>-1.862645149230957E-9</v>
      </c>
      <c r="AH95" s="21">
        <f t="shared" si="29"/>
        <v>-1.862645149230957E-9</v>
      </c>
      <c r="AI95" s="21" t="str">
        <f t="shared" si="29"/>
        <v>OK</v>
      </c>
      <c r="AJ95" s="21">
        <f t="shared" si="29"/>
        <v>-1.862645149230957E-9</v>
      </c>
      <c r="AK95" s="21" t="str">
        <f t="shared" si="29"/>
        <v>OK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2" sqref="K32"/>
    </sheetView>
  </sheetViews>
  <sheetFormatPr defaultRowHeight="12" x14ac:dyDescent="0.2"/>
  <cols>
    <col min="1" max="1" width="56.28515625" style="12" bestFit="1" customWidth="1"/>
    <col min="2" max="37" width="7.85546875" style="12" bestFit="1" customWidth="1"/>
    <col min="38" max="16384" width="9.140625" style="12"/>
  </cols>
  <sheetData>
    <row r="1" spans="1:41" ht="12.75" x14ac:dyDescent="0.2">
      <c r="A1" s="25" t="s">
        <v>206</v>
      </c>
    </row>
    <row r="2" spans="1:41" x14ac:dyDescent="0.2">
      <c r="A2" s="13" t="s">
        <v>69</v>
      </c>
      <c r="B2" s="14" t="str">
        <f>+SPm!B2</f>
        <v>A1 M1</v>
      </c>
      <c r="C2" s="14" t="str">
        <f>+SPm!C2</f>
        <v>A1 M2</v>
      </c>
      <c r="D2" s="14" t="str">
        <f>+SPm!D2</f>
        <v>A1 M3</v>
      </c>
      <c r="E2" s="14" t="str">
        <f>+SPm!E2</f>
        <v>A1 M4</v>
      </c>
      <c r="F2" s="14" t="str">
        <f>+SPm!F2</f>
        <v>A1 M5</v>
      </c>
      <c r="G2" s="14" t="str">
        <f>+SPm!G2</f>
        <v>A1 M6</v>
      </c>
      <c r="H2" s="14" t="str">
        <f>+SPm!H2</f>
        <v>A1 M7</v>
      </c>
      <c r="I2" s="14" t="str">
        <f>+SPm!I2</f>
        <v>A1 M8</v>
      </c>
      <c r="J2" s="14" t="str">
        <f>+SPm!J2</f>
        <v>A1 M9</v>
      </c>
      <c r="K2" s="14" t="str">
        <f>+SPm!K2</f>
        <v>A1 M10</v>
      </c>
      <c r="L2" s="14" t="str">
        <f>+SPm!L2</f>
        <v>A1 M11</v>
      </c>
      <c r="M2" s="14" t="str">
        <f>+SPm!M2</f>
        <v>A1 M12</v>
      </c>
      <c r="N2" s="14" t="str">
        <f>+SPm!N2</f>
        <v>A2 M1</v>
      </c>
      <c r="O2" s="14" t="str">
        <f>+SPm!O2</f>
        <v>A2 M2</v>
      </c>
      <c r="P2" s="14" t="str">
        <f>+SPm!P2</f>
        <v>A2 M3</v>
      </c>
      <c r="Q2" s="14" t="str">
        <f>+SPm!Q2</f>
        <v>A2 M4</v>
      </c>
      <c r="R2" s="14" t="str">
        <f>+SPm!R2</f>
        <v>A2 M5</v>
      </c>
      <c r="S2" s="14" t="str">
        <f>+SPm!S2</f>
        <v>A2 M6</v>
      </c>
      <c r="T2" s="14" t="str">
        <f>+SPm!T2</f>
        <v>A2 M7</v>
      </c>
      <c r="U2" s="14" t="str">
        <f>+SPm!U2</f>
        <v>A2 M8</v>
      </c>
      <c r="V2" s="14" t="str">
        <f>+SPm!V2</f>
        <v>A2 M9</v>
      </c>
      <c r="W2" s="14" t="str">
        <f>+SPm!W2</f>
        <v>A2 M10</v>
      </c>
      <c r="X2" s="14" t="str">
        <f>+SPm!X2</f>
        <v>A2 M11</v>
      </c>
      <c r="Y2" s="14" t="str">
        <f>+SPm!Y2</f>
        <v>A2 M12</v>
      </c>
      <c r="Z2" s="14" t="str">
        <f>+SPm!Z2</f>
        <v>A3 M1</v>
      </c>
      <c r="AA2" s="14" t="str">
        <f>+SPm!AA2</f>
        <v>A3 M2</v>
      </c>
      <c r="AB2" s="14" t="str">
        <f>+SPm!AB2</f>
        <v>A3 M3</v>
      </c>
      <c r="AC2" s="14" t="str">
        <f>+SPm!AC2</f>
        <v>A3 M4</v>
      </c>
      <c r="AD2" s="14" t="str">
        <f>+SPm!AD2</f>
        <v>A3 M5</v>
      </c>
      <c r="AE2" s="14" t="str">
        <f>+SPm!AE2</f>
        <v>A3 M6</v>
      </c>
      <c r="AF2" s="14" t="str">
        <f>+SPm!AF2</f>
        <v>A3 M7</v>
      </c>
      <c r="AG2" s="14" t="str">
        <f>+SPm!AG2</f>
        <v>A3 M8</v>
      </c>
      <c r="AH2" s="14" t="str">
        <f>+SPm!AH2</f>
        <v>A3 M9</v>
      </c>
      <c r="AI2" s="14" t="str">
        <f>+SPm!AI2</f>
        <v>A3 M10</v>
      </c>
      <c r="AJ2" s="14" t="str">
        <f>+SPm!AJ2</f>
        <v>A3 M11</v>
      </c>
      <c r="AK2" s="14" t="str">
        <f>+SPm!AK2</f>
        <v>A3 M12</v>
      </c>
      <c r="AL2" s="14"/>
      <c r="AM2" s="14"/>
      <c r="AN2" s="14"/>
      <c r="AO2" s="14"/>
    </row>
    <row r="3" spans="1:41" x14ac:dyDescent="0.2">
      <c r="A3" s="13" t="s">
        <v>156</v>
      </c>
      <c r="B3" s="15">
        <f t="shared" ref="B3:AK3" si="0">SUM(B4:B5)</f>
        <v>272250</v>
      </c>
      <c r="C3" s="15">
        <f t="shared" si="0"/>
        <v>275395</v>
      </c>
      <c r="D3" s="15">
        <f t="shared" si="0"/>
        <v>275395</v>
      </c>
      <c r="E3" s="15">
        <f t="shared" si="0"/>
        <v>287710</v>
      </c>
      <c r="F3" s="15">
        <f t="shared" si="0"/>
        <v>287710</v>
      </c>
      <c r="G3" s="15">
        <f t="shared" si="0"/>
        <v>292040</v>
      </c>
      <c r="H3" s="15">
        <f t="shared" si="0"/>
        <v>294351.2</v>
      </c>
      <c r="I3" s="15">
        <f t="shared" si="0"/>
        <v>298896.2</v>
      </c>
      <c r="J3" s="15">
        <f t="shared" si="0"/>
        <v>299421.40000000002</v>
      </c>
      <c r="K3" s="15">
        <f t="shared" si="0"/>
        <v>299421.40000000002</v>
      </c>
      <c r="L3" s="15">
        <f t="shared" si="0"/>
        <v>300810.77050000004</v>
      </c>
      <c r="M3" s="15">
        <f t="shared" si="0"/>
        <v>300810.77050000004</v>
      </c>
      <c r="N3" s="15">
        <f t="shared" si="0"/>
        <v>300810.77050000004</v>
      </c>
      <c r="O3" s="15">
        <f t="shared" si="0"/>
        <v>300810.77050000004</v>
      </c>
      <c r="P3" s="15">
        <f t="shared" si="0"/>
        <v>300810.77050000004</v>
      </c>
      <c r="Q3" s="15">
        <f t="shared" si="0"/>
        <v>300810.77050000004</v>
      </c>
      <c r="R3" s="15">
        <f t="shared" si="0"/>
        <v>300810.77050000004</v>
      </c>
      <c r="S3" s="15">
        <f t="shared" si="0"/>
        <v>300810.77050000004</v>
      </c>
      <c r="T3" s="15">
        <f t="shared" si="0"/>
        <v>300810.77050000004</v>
      </c>
      <c r="U3" s="15">
        <f t="shared" si="0"/>
        <v>300810.77050000004</v>
      </c>
      <c r="V3" s="15">
        <f t="shared" si="0"/>
        <v>300810.77050000004</v>
      </c>
      <c r="W3" s="15">
        <f t="shared" si="0"/>
        <v>300810.77050000004</v>
      </c>
      <c r="X3" s="15">
        <f t="shared" si="0"/>
        <v>300810.77050000004</v>
      </c>
      <c r="Y3" s="15">
        <f t="shared" si="0"/>
        <v>300810.77050000004</v>
      </c>
      <c r="Z3" s="15">
        <f t="shared" si="0"/>
        <v>300810.77050000004</v>
      </c>
      <c r="AA3" s="15">
        <f t="shared" si="0"/>
        <v>300810.77050000004</v>
      </c>
      <c r="AB3" s="15">
        <f t="shared" si="0"/>
        <v>300810.77050000004</v>
      </c>
      <c r="AC3" s="15">
        <f t="shared" si="0"/>
        <v>300810.77050000004</v>
      </c>
      <c r="AD3" s="15">
        <f t="shared" si="0"/>
        <v>300810.77050000004</v>
      </c>
      <c r="AE3" s="15">
        <f t="shared" si="0"/>
        <v>300810.77050000004</v>
      </c>
      <c r="AF3" s="15">
        <f t="shared" si="0"/>
        <v>300810.77050000004</v>
      </c>
      <c r="AG3" s="15">
        <f t="shared" si="0"/>
        <v>300810.77050000004</v>
      </c>
      <c r="AH3" s="15">
        <f t="shared" si="0"/>
        <v>300810.77050000004</v>
      </c>
      <c r="AI3" s="15">
        <f t="shared" si="0"/>
        <v>300810.77050000004</v>
      </c>
      <c r="AJ3" s="15">
        <f t="shared" si="0"/>
        <v>300810.77050000004</v>
      </c>
      <c r="AK3" s="15">
        <f t="shared" si="0"/>
        <v>300810.77050000004</v>
      </c>
    </row>
    <row r="4" spans="1:41" x14ac:dyDescent="0.2">
      <c r="A4" s="12" t="s">
        <v>204</v>
      </c>
      <c r="B4" s="16">
        <f>+E_Vendite!C70</f>
        <v>272250</v>
      </c>
      <c r="C4" s="16">
        <f>+E_Vendite!D70</f>
        <v>275395</v>
      </c>
      <c r="D4" s="16">
        <f>+E_Vendite!E70</f>
        <v>275395</v>
      </c>
      <c r="E4" s="16">
        <f>+E_Vendite!F70</f>
        <v>287710</v>
      </c>
      <c r="F4" s="16">
        <f>+E_Vendite!G70</f>
        <v>287710</v>
      </c>
      <c r="G4" s="16">
        <f>+E_Vendite!H70</f>
        <v>292040</v>
      </c>
      <c r="H4" s="16">
        <f>+E_Vendite!I70</f>
        <v>294351.2</v>
      </c>
      <c r="I4" s="16">
        <f>+E_Vendite!J70</f>
        <v>298896.2</v>
      </c>
      <c r="J4" s="16">
        <f>+E_Vendite!K70</f>
        <v>299421.40000000002</v>
      </c>
      <c r="K4" s="16">
        <f>+E_Vendite!L70</f>
        <v>299421.40000000002</v>
      </c>
      <c r="L4" s="16">
        <f>+E_Vendite!M70</f>
        <v>300810.77050000004</v>
      </c>
      <c r="M4" s="16">
        <f>+E_Vendite!N70</f>
        <v>300810.77050000004</v>
      </c>
      <c r="N4" s="16">
        <f>+E_Vendite!O70</f>
        <v>300810.77050000004</v>
      </c>
      <c r="O4" s="16">
        <f>+E_Vendite!P70</f>
        <v>300810.77050000004</v>
      </c>
      <c r="P4" s="16">
        <f>+E_Vendite!Q70</f>
        <v>300810.77050000004</v>
      </c>
      <c r="Q4" s="16">
        <f>+E_Vendite!R70</f>
        <v>300810.77050000004</v>
      </c>
      <c r="R4" s="16">
        <f>+E_Vendite!S70</f>
        <v>300810.77050000004</v>
      </c>
      <c r="S4" s="16">
        <f>+E_Vendite!T70</f>
        <v>300810.77050000004</v>
      </c>
      <c r="T4" s="16">
        <f>+E_Vendite!U70</f>
        <v>300810.77050000004</v>
      </c>
      <c r="U4" s="16">
        <f>+E_Vendite!V70</f>
        <v>300810.77050000004</v>
      </c>
      <c r="V4" s="16">
        <f>+E_Vendite!W70</f>
        <v>300810.77050000004</v>
      </c>
      <c r="W4" s="16">
        <f>+E_Vendite!X70</f>
        <v>300810.77050000004</v>
      </c>
      <c r="X4" s="16">
        <f>+E_Vendite!Y70</f>
        <v>300810.77050000004</v>
      </c>
      <c r="Y4" s="16">
        <f>+E_Vendite!Z70</f>
        <v>300810.77050000004</v>
      </c>
      <c r="Z4" s="16">
        <f>+E_Vendite!AA70</f>
        <v>300810.77050000004</v>
      </c>
      <c r="AA4" s="16">
        <f>+E_Vendite!AB70</f>
        <v>300810.77050000004</v>
      </c>
      <c r="AB4" s="16">
        <f>+E_Vendite!AC70</f>
        <v>300810.77050000004</v>
      </c>
      <c r="AC4" s="16">
        <f>+E_Vendite!AD70</f>
        <v>300810.77050000004</v>
      </c>
      <c r="AD4" s="16">
        <f>+E_Vendite!AE70</f>
        <v>300810.77050000004</v>
      </c>
      <c r="AE4" s="16">
        <f>+E_Vendite!AF70</f>
        <v>300810.77050000004</v>
      </c>
      <c r="AF4" s="16">
        <f>+E_Vendite!AG70</f>
        <v>300810.77050000004</v>
      </c>
      <c r="AG4" s="16">
        <f>+E_Vendite!AH70</f>
        <v>300810.77050000004</v>
      </c>
      <c r="AH4" s="16">
        <f>+E_Vendite!AI70</f>
        <v>300810.77050000004</v>
      </c>
      <c r="AI4" s="16">
        <f>+E_Vendite!AJ70</f>
        <v>300810.77050000004</v>
      </c>
      <c r="AJ4" s="16">
        <f>+E_Vendite!AK70</f>
        <v>300810.77050000004</v>
      </c>
      <c r="AK4" s="16">
        <f>+E_Vendite!AL70</f>
        <v>300810.77050000004</v>
      </c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33341.5</v>
      </c>
      <c r="C6" s="15">
        <f>+C8-C9+C7</f>
        <v>33671.709999999977</v>
      </c>
      <c r="D6" s="15">
        <f t="shared" ref="D6:AK6" si="1">+D8-D9+D7</f>
        <v>34445.880000000019</v>
      </c>
      <c r="E6" s="15">
        <f t="shared" si="1"/>
        <v>35449.74000000002</v>
      </c>
      <c r="F6" s="15">
        <f t="shared" si="1"/>
        <v>35505.76999999999</v>
      </c>
      <c r="G6" s="15">
        <f t="shared" si="1"/>
        <v>35889.291200000021</v>
      </c>
      <c r="H6" s="15">
        <f t="shared" si="1"/>
        <v>36391.565199999983</v>
      </c>
      <c r="I6" s="15">
        <f t="shared" si="1"/>
        <v>36225.699200000003</v>
      </c>
      <c r="J6" s="15">
        <f t="shared" si="1"/>
        <v>36209.408199999991</v>
      </c>
      <c r="K6" s="15">
        <f t="shared" si="1"/>
        <v>36522.251200000013</v>
      </c>
      <c r="L6" s="15">
        <f t="shared" si="1"/>
        <v>36669.254059999977</v>
      </c>
      <c r="M6" s="15">
        <f t="shared" si="1"/>
        <v>36929.500100000005</v>
      </c>
      <c r="N6" s="15">
        <f t="shared" si="1"/>
        <v>37016.260500000033</v>
      </c>
      <c r="O6" s="15">
        <f t="shared" si="1"/>
        <v>37019.032099999982</v>
      </c>
      <c r="P6" s="15">
        <f t="shared" si="1"/>
        <v>37019.032099999968</v>
      </c>
      <c r="Q6" s="15">
        <f t="shared" si="1"/>
        <v>37019.032100000011</v>
      </c>
      <c r="R6" s="15">
        <f t="shared" si="1"/>
        <v>37019.032099999997</v>
      </c>
      <c r="S6" s="15">
        <f t="shared" si="1"/>
        <v>37019.032099999997</v>
      </c>
      <c r="T6" s="15">
        <f t="shared" si="1"/>
        <v>37019.032099999997</v>
      </c>
      <c r="U6" s="15">
        <f t="shared" si="1"/>
        <v>37019.032100000026</v>
      </c>
      <c r="V6" s="15">
        <f t="shared" si="1"/>
        <v>37019.032099999989</v>
      </c>
      <c r="W6" s="15">
        <f t="shared" si="1"/>
        <v>37019.032100000011</v>
      </c>
      <c r="X6" s="15">
        <f t="shared" si="1"/>
        <v>37019.032099999982</v>
      </c>
      <c r="Y6" s="15">
        <f t="shared" si="1"/>
        <v>37019.032100000026</v>
      </c>
      <c r="Z6" s="15">
        <f t="shared" si="1"/>
        <v>37019.032099999982</v>
      </c>
      <c r="AA6" s="15">
        <f t="shared" si="1"/>
        <v>37019.032099999982</v>
      </c>
      <c r="AB6" s="15">
        <f t="shared" si="1"/>
        <v>37019.032100000011</v>
      </c>
      <c r="AC6" s="15">
        <f t="shared" si="1"/>
        <v>37019.032100000011</v>
      </c>
      <c r="AD6" s="15">
        <f t="shared" si="1"/>
        <v>37019.032099999997</v>
      </c>
      <c r="AE6" s="15">
        <f t="shared" si="1"/>
        <v>37019.032099999997</v>
      </c>
      <c r="AF6" s="15">
        <f t="shared" si="1"/>
        <v>37019.032099999982</v>
      </c>
      <c r="AG6" s="15">
        <f t="shared" si="1"/>
        <v>37019.032100000026</v>
      </c>
      <c r="AH6" s="15">
        <f t="shared" si="1"/>
        <v>37019.032099999997</v>
      </c>
      <c r="AI6" s="15">
        <f t="shared" si="1"/>
        <v>37019.032099999968</v>
      </c>
      <c r="AJ6" s="15">
        <f t="shared" si="1"/>
        <v>37019.032100000011</v>
      </c>
      <c r="AK6" s="15">
        <f t="shared" si="1"/>
        <v>37019.032100000011</v>
      </c>
    </row>
    <row r="7" spans="1:41" x14ac:dyDescent="0.2">
      <c r="A7" s="12" t="s">
        <v>71</v>
      </c>
      <c r="B7" s="16">
        <v>0</v>
      </c>
      <c r="C7" s="16">
        <f>+B9</f>
        <v>143558.5</v>
      </c>
      <c r="D7" s="16">
        <f t="shared" ref="D7:AK7" si="2">+C9</f>
        <v>109886.79000000002</v>
      </c>
      <c r="E7" s="16">
        <f t="shared" si="2"/>
        <v>75440.91</v>
      </c>
      <c r="F7" s="16">
        <f t="shared" si="2"/>
        <v>79191.169999999984</v>
      </c>
      <c r="G7" s="16">
        <f t="shared" si="2"/>
        <v>76685.399999999994</v>
      </c>
      <c r="H7" s="16">
        <f t="shared" si="2"/>
        <v>92096.108799999973</v>
      </c>
      <c r="I7" s="16">
        <f t="shared" si="2"/>
        <v>101236.54359999999</v>
      </c>
      <c r="J7" s="16">
        <f t="shared" si="2"/>
        <v>95410.844399999987</v>
      </c>
      <c r="K7" s="16">
        <f t="shared" si="2"/>
        <v>101461.4362</v>
      </c>
      <c r="L7" s="16">
        <f t="shared" si="2"/>
        <v>88459.184999999983</v>
      </c>
      <c r="M7" s="16">
        <f t="shared" si="2"/>
        <v>110235.93094000001</v>
      </c>
      <c r="N7" s="16">
        <f t="shared" si="2"/>
        <v>83506.430840000001</v>
      </c>
      <c r="O7" s="16">
        <f t="shared" si="2"/>
        <v>82046.170339999968</v>
      </c>
      <c r="P7" s="16">
        <f t="shared" si="2"/>
        <v>114643.33823999998</v>
      </c>
      <c r="Q7" s="16">
        <f t="shared" si="2"/>
        <v>87834.306140000015</v>
      </c>
      <c r="R7" s="16">
        <f t="shared" si="2"/>
        <v>118726.27404</v>
      </c>
      <c r="S7" s="16">
        <f t="shared" si="2"/>
        <v>98639.241940000007</v>
      </c>
      <c r="T7" s="16">
        <f t="shared" si="2"/>
        <v>115682.20984000001</v>
      </c>
      <c r="U7" s="16">
        <f t="shared" si="2"/>
        <v>112119.17774000001</v>
      </c>
      <c r="V7" s="16">
        <f t="shared" si="2"/>
        <v>77200.145639999988</v>
      </c>
      <c r="W7" s="16">
        <f t="shared" si="2"/>
        <v>91212.313540000003</v>
      </c>
      <c r="X7" s="16">
        <f t="shared" si="2"/>
        <v>132785.28143999999</v>
      </c>
      <c r="Y7" s="16">
        <f t="shared" si="2"/>
        <v>117450.24934000001</v>
      </c>
      <c r="Z7" s="16">
        <f t="shared" si="2"/>
        <v>80431.217239999984</v>
      </c>
      <c r="AA7" s="16">
        <f t="shared" si="2"/>
        <v>91190.185140000001</v>
      </c>
      <c r="AB7" s="16">
        <f t="shared" si="2"/>
        <v>128000.15304000002</v>
      </c>
      <c r="AC7" s="16">
        <f t="shared" si="2"/>
        <v>135625.32094000001</v>
      </c>
      <c r="AD7" s="16">
        <f t="shared" si="2"/>
        <v>136388.28883999999</v>
      </c>
      <c r="AE7" s="16">
        <f t="shared" si="2"/>
        <v>109579.25674</v>
      </c>
      <c r="AF7" s="16">
        <f t="shared" si="2"/>
        <v>76844.22464</v>
      </c>
      <c r="AG7" s="16">
        <f t="shared" si="2"/>
        <v>131973.19254000002</v>
      </c>
      <c r="AH7" s="16">
        <f t="shared" si="2"/>
        <v>130531.16043999999</v>
      </c>
      <c r="AI7" s="16">
        <f t="shared" si="2"/>
        <v>108404.12834</v>
      </c>
      <c r="AJ7" s="16">
        <f t="shared" si="2"/>
        <v>84409.296240000025</v>
      </c>
      <c r="AK7" s="16">
        <f t="shared" si="2"/>
        <v>86152.264140000014</v>
      </c>
    </row>
    <row r="8" spans="1:41" x14ac:dyDescent="0.2">
      <c r="A8" s="12" t="s">
        <v>205</v>
      </c>
      <c r="B8" s="16">
        <f>+E_Acquisti!C70</f>
        <v>176900</v>
      </c>
      <c r="C8" s="16">
        <f>+E_Acquisti!D70</f>
        <v>0</v>
      </c>
      <c r="D8" s="16">
        <f>+E_Acquisti!E70</f>
        <v>0</v>
      </c>
      <c r="E8" s="16">
        <f>+E_Acquisti!F70</f>
        <v>39200</v>
      </c>
      <c r="F8" s="16">
        <f>+E_Acquisti!G70</f>
        <v>33000</v>
      </c>
      <c r="G8" s="16">
        <f>+E_Acquisti!H70</f>
        <v>51300</v>
      </c>
      <c r="H8" s="16">
        <f>+E_Acquisti!I70</f>
        <v>45532</v>
      </c>
      <c r="I8" s="16">
        <f>+E_Acquisti!J70</f>
        <v>30400</v>
      </c>
      <c r="J8" s="16">
        <f>+E_Acquisti!K70</f>
        <v>42260</v>
      </c>
      <c r="K8" s="16">
        <f>+E_Acquisti!L70</f>
        <v>23520</v>
      </c>
      <c r="L8" s="16">
        <f>+E_Acquisti!M70</f>
        <v>58446</v>
      </c>
      <c r="M8" s="16">
        <f>+E_Acquisti!N70</f>
        <v>10200</v>
      </c>
      <c r="N8" s="16">
        <f>+E_Acquisti!O70</f>
        <v>35556</v>
      </c>
      <c r="O8" s="16">
        <f>+E_Acquisti!P70</f>
        <v>69616.2</v>
      </c>
      <c r="P8" s="16">
        <f>+E_Acquisti!Q70</f>
        <v>10210</v>
      </c>
      <c r="Q8" s="16">
        <f>+E_Acquisti!R70</f>
        <v>67911</v>
      </c>
      <c r="R8" s="16">
        <f>+E_Acquisti!S70</f>
        <v>16932</v>
      </c>
      <c r="S8" s="16">
        <f>+E_Acquisti!T70</f>
        <v>54062</v>
      </c>
      <c r="T8" s="16">
        <f>+E_Acquisti!U70</f>
        <v>33456</v>
      </c>
      <c r="U8" s="16">
        <f>+E_Acquisti!V70</f>
        <v>2100</v>
      </c>
      <c r="V8" s="16">
        <f>+E_Acquisti!W70</f>
        <v>51031.200000000004</v>
      </c>
      <c r="W8" s="16">
        <f>+E_Acquisti!X70</f>
        <v>78592</v>
      </c>
      <c r="X8" s="16">
        <f>+E_Acquisti!Y70</f>
        <v>21684</v>
      </c>
      <c r="Y8" s="16">
        <f>+E_Acquisti!Z70</f>
        <v>0</v>
      </c>
      <c r="Z8" s="16">
        <f>+E_Acquisti!AA70</f>
        <v>47778</v>
      </c>
      <c r="AA8" s="16">
        <f>+E_Acquisti!AB70</f>
        <v>73829</v>
      </c>
      <c r="AB8" s="16">
        <f>+E_Acquisti!AC70</f>
        <v>44644.2</v>
      </c>
      <c r="AC8" s="16">
        <f>+E_Acquisti!AD70</f>
        <v>37782</v>
      </c>
      <c r="AD8" s="16">
        <f>+E_Acquisti!AE70</f>
        <v>10210</v>
      </c>
      <c r="AE8" s="16">
        <f>+E_Acquisti!AF70</f>
        <v>4284</v>
      </c>
      <c r="AF8" s="16">
        <f>+E_Acquisti!AG70</f>
        <v>92148</v>
      </c>
      <c r="AG8" s="16">
        <f>+E_Acquisti!AH70</f>
        <v>35577</v>
      </c>
      <c r="AH8" s="16">
        <f>+E_Acquisti!AI70</f>
        <v>14892</v>
      </c>
      <c r="AI8" s="16">
        <f>+E_Acquisti!AJ70</f>
        <v>13024.2</v>
      </c>
      <c r="AJ8" s="16">
        <f>+E_Acquisti!AK70</f>
        <v>38762</v>
      </c>
      <c r="AK8" s="16">
        <f>+E_Acquisti!AL70</f>
        <v>55174</v>
      </c>
    </row>
    <row r="9" spans="1:41" x14ac:dyDescent="0.2">
      <c r="A9" s="12" t="s">
        <v>72</v>
      </c>
      <c r="B9" s="16">
        <f>+E_Magazzino!C47</f>
        <v>143558.5</v>
      </c>
      <c r="C9" s="16">
        <f>+E_Magazzino!D47</f>
        <v>109886.79000000002</v>
      </c>
      <c r="D9" s="16">
        <f>+E_Magazzino!E47</f>
        <v>75440.91</v>
      </c>
      <c r="E9" s="16">
        <f>+E_Magazzino!F47</f>
        <v>79191.169999999984</v>
      </c>
      <c r="F9" s="16">
        <f>+E_Magazzino!G47</f>
        <v>76685.399999999994</v>
      </c>
      <c r="G9" s="16">
        <f>+E_Magazzino!H47</f>
        <v>92096.108799999973</v>
      </c>
      <c r="H9" s="16">
        <f>+E_Magazzino!I47</f>
        <v>101236.54359999999</v>
      </c>
      <c r="I9" s="16">
        <f>+E_Magazzino!J47</f>
        <v>95410.844399999987</v>
      </c>
      <c r="J9" s="16">
        <f>+E_Magazzino!K47</f>
        <v>101461.4362</v>
      </c>
      <c r="K9" s="16">
        <f>+E_Magazzino!L47</f>
        <v>88459.184999999983</v>
      </c>
      <c r="L9" s="16">
        <f>+E_Magazzino!M47</f>
        <v>110235.93094000001</v>
      </c>
      <c r="M9" s="16">
        <f>+E_Magazzino!N47</f>
        <v>83506.430840000001</v>
      </c>
      <c r="N9" s="16">
        <f>+E_Magazzino!O47</f>
        <v>82046.170339999968</v>
      </c>
      <c r="O9" s="16">
        <f>+E_Magazzino!P47</f>
        <v>114643.33823999998</v>
      </c>
      <c r="P9" s="16">
        <f>+E_Magazzino!Q47</f>
        <v>87834.306140000015</v>
      </c>
      <c r="Q9" s="16">
        <f>+E_Magazzino!R47</f>
        <v>118726.27404</v>
      </c>
      <c r="R9" s="16">
        <f>+E_Magazzino!S47</f>
        <v>98639.241940000007</v>
      </c>
      <c r="S9" s="16">
        <f>+E_Magazzino!T47</f>
        <v>115682.20984000001</v>
      </c>
      <c r="T9" s="16">
        <f>+E_Magazzino!U47</f>
        <v>112119.17774000001</v>
      </c>
      <c r="U9" s="16">
        <f>+E_Magazzino!V47</f>
        <v>77200.145639999988</v>
      </c>
      <c r="V9" s="16">
        <f>+E_Magazzino!W47</f>
        <v>91212.313540000003</v>
      </c>
      <c r="W9" s="16">
        <f>+E_Magazzino!X47</f>
        <v>132785.28143999999</v>
      </c>
      <c r="X9" s="16">
        <f>+E_Magazzino!Y47</f>
        <v>117450.24934000001</v>
      </c>
      <c r="Y9" s="16">
        <f>+E_Magazzino!Z47</f>
        <v>80431.217239999984</v>
      </c>
      <c r="Z9" s="16">
        <f>+E_Magazzino!AA47</f>
        <v>91190.185140000001</v>
      </c>
      <c r="AA9" s="16">
        <f>+E_Magazzino!AB47</f>
        <v>128000.15304000002</v>
      </c>
      <c r="AB9" s="16">
        <f>+E_Magazzino!AC47</f>
        <v>135625.32094000001</v>
      </c>
      <c r="AC9" s="16">
        <f>+E_Magazzino!AD47</f>
        <v>136388.28883999999</v>
      </c>
      <c r="AD9" s="16">
        <f>+E_Magazzino!AE47</f>
        <v>109579.25674</v>
      </c>
      <c r="AE9" s="16">
        <f>+E_Magazzino!AF47</f>
        <v>76844.22464</v>
      </c>
      <c r="AF9" s="16">
        <f>+E_Magazzino!AG47</f>
        <v>131973.19254000002</v>
      </c>
      <c r="AG9" s="16">
        <f>+E_Magazzino!AH47</f>
        <v>130531.16043999999</v>
      </c>
      <c r="AH9" s="16">
        <f>+E_Magazzino!AI47</f>
        <v>108404.12834</v>
      </c>
      <c r="AI9" s="16">
        <f>+E_Magazzino!AJ47</f>
        <v>84409.296240000025</v>
      </c>
      <c r="AJ9" s="16">
        <f>+E_Magazzino!AK47</f>
        <v>86152.264140000014</v>
      </c>
      <c r="AK9" s="16">
        <f>+E_Magazzino!AL47</f>
        <v>104307.23204</v>
      </c>
    </row>
    <row r="10" spans="1:41" x14ac:dyDescent="0.2">
      <c r="B10" s="17"/>
      <c r="D10" s="16"/>
    </row>
    <row r="11" spans="1:41" x14ac:dyDescent="0.2">
      <c r="A11" s="13" t="s">
        <v>73</v>
      </c>
      <c r="B11" s="15">
        <f t="shared" ref="B11:AK11" si="3">+B3-B6</f>
        <v>238908.5</v>
      </c>
      <c r="C11" s="15">
        <f t="shared" si="3"/>
        <v>241723.29000000004</v>
      </c>
      <c r="D11" s="15">
        <f t="shared" si="3"/>
        <v>240949.12</v>
      </c>
      <c r="E11" s="15">
        <f t="shared" si="3"/>
        <v>252260.25999999998</v>
      </c>
      <c r="F11" s="15">
        <f t="shared" si="3"/>
        <v>252204.23</v>
      </c>
      <c r="G11" s="15">
        <f t="shared" si="3"/>
        <v>256150.70879999996</v>
      </c>
      <c r="H11" s="15">
        <f t="shared" si="3"/>
        <v>257959.63480000003</v>
      </c>
      <c r="I11" s="15">
        <f t="shared" si="3"/>
        <v>262670.50080000004</v>
      </c>
      <c r="J11" s="15">
        <f t="shared" si="3"/>
        <v>263211.99180000002</v>
      </c>
      <c r="K11" s="15">
        <f t="shared" si="3"/>
        <v>262899.14880000002</v>
      </c>
      <c r="L11" s="15">
        <f t="shared" si="3"/>
        <v>264141.51644000004</v>
      </c>
      <c r="M11" s="15">
        <f t="shared" si="3"/>
        <v>263881.27040000004</v>
      </c>
      <c r="N11" s="15">
        <f t="shared" si="3"/>
        <v>263794.51</v>
      </c>
      <c r="O11" s="15">
        <f t="shared" si="3"/>
        <v>263791.73840000003</v>
      </c>
      <c r="P11" s="15">
        <f t="shared" si="3"/>
        <v>263791.73840000009</v>
      </c>
      <c r="Q11" s="15">
        <f t="shared" si="3"/>
        <v>263791.73840000003</v>
      </c>
      <c r="R11" s="15">
        <f t="shared" si="3"/>
        <v>263791.73840000003</v>
      </c>
      <c r="S11" s="15">
        <f t="shared" si="3"/>
        <v>263791.73840000003</v>
      </c>
      <c r="T11" s="15">
        <f t="shared" si="3"/>
        <v>263791.73840000003</v>
      </c>
      <c r="U11" s="15">
        <f t="shared" si="3"/>
        <v>263791.73840000003</v>
      </c>
      <c r="V11" s="15">
        <f t="shared" si="3"/>
        <v>263791.73840000003</v>
      </c>
      <c r="W11" s="15">
        <f t="shared" si="3"/>
        <v>263791.73840000003</v>
      </c>
      <c r="X11" s="15">
        <f t="shared" si="3"/>
        <v>263791.73840000003</v>
      </c>
      <c r="Y11" s="15">
        <f t="shared" si="3"/>
        <v>263791.73840000003</v>
      </c>
      <c r="Z11" s="15">
        <f t="shared" si="3"/>
        <v>263791.73840000003</v>
      </c>
      <c r="AA11" s="15">
        <f t="shared" si="3"/>
        <v>263791.73840000003</v>
      </c>
      <c r="AB11" s="15">
        <f t="shared" si="3"/>
        <v>263791.73840000003</v>
      </c>
      <c r="AC11" s="15">
        <f t="shared" si="3"/>
        <v>263791.73840000003</v>
      </c>
      <c r="AD11" s="15">
        <f t="shared" si="3"/>
        <v>263791.73840000003</v>
      </c>
      <c r="AE11" s="15">
        <f t="shared" si="3"/>
        <v>263791.73840000003</v>
      </c>
      <c r="AF11" s="15">
        <f t="shared" si="3"/>
        <v>263791.73840000003</v>
      </c>
      <c r="AG11" s="15">
        <f t="shared" si="3"/>
        <v>263791.73840000003</v>
      </c>
      <c r="AH11" s="15">
        <f t="shared" si="3"/>
        <v>263791.73840000003</v>
      </c>
      <c r="AI11" s="15">
        <f t="shared" si="3"/>
        <v>263791.73840000009</v>
      </c>
      <c r="AJ11" s="15">
        <f t="shared" si="3"/>
        <v>263791.73840000003</v>
      </c>
      <c r="AK11" s="15">
        <f t="shared" si="3"/>
        <v>263791.73840000003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0</v>
      </c>
      <c r="C14" s="15">
        <f t="shared" ref="C14:AK14" si="4">+C15+C17+C20</f>
        <v>0</v>
      </c>
      <c r="D14" s="15">
        <f t="shared" si="4"/>
        <v>0</v>
      </c>
      <c r="E14" s="15">
        <f t="shared" si="4"/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  <c r="K14" s="15">
        <f t="shared" si="4"/>
        <v>0</v>
      </c>
      <c r="L14" s="15">
        <f t="shared" si="4"/>
        <v>0</v>
      </c>
      <c r="M14" s="15">
        <f t="shared" si="4"/>
        <v>0</v>
      </c>
      <c r="N14" s="15">
        <f t="shared" si="4"/>
        <v>0</v>
      </c>
      <c r="O14" s="15">
        <f t="shared" si="4"/>
        <v>0</v>
      </c>
      <c r="P14" s="15">
        <f t="shared" si="4"/>
        <v>0</v>
      </c>
      <c r="Q14" s="15">
        <f t="shared" si="4"/>
        <v>0</v>
      </c>
      <c r="R14" s="15">
        <f t="shared" si="4"/>
        <v>0</v>
      </c>
      <c r="S14" s="15">
        <f t="shared" si="4"/>
        <v>0</v>
      </c>
      <c r="T14" s="15">
        <f t="shared" si="4"/>
        <v>0</v>
      </c>
      <c r="U14" s="15">
        <f t="shared" si="4"/>
        <v>0</v>
      </c>
      <c r="V14" s="15">
        <f t="shared" si="4"/>
        <v>0</v>
      </c>
      <c r="W14" s="15">
        <f t="shared" si="4"/>
        <v>0</v>
      </c>
      <c r="X14" s="15">
        <f t="shared" si="4"/>
        <v>0</v>
      </c>
      <c r="Y14" s="15">
        <f t="shared" si="4"/>
        <v>0</v>
      </c>
      <c r="Z14" s="15">
        <f t="shared" si="4"/>
        <v>0</v>
      </c>
      <c r="AA14" s="15">
        <f t="shared" si="4"/>
        <v>0</v>
      </c>
      <c r="AB14" s="15">
        <f t="shared" si="4"/>
        <v>0</v>
      </c>
      <c r="AC14" s="15">
        <f t="shared" si="4"/>
        <v>0</v>
      </c>
      <c r="AD14" s="15">
        <f t="shared" si="4"/>
        <v>0</v>
      </c>
      <c r="AE14" s="15">
        <f t="shared" si="4"/>
        <v>0</v>
      </c>
      <c r="AF14" s="15">
        <f t="shared" si="4"/>
        <v>0</v>
      </c>
      <c r="AG14" s="15">
        <f t="shared" si="4"/>
        <v>0</v>
      </c>
      <c r="AH14" s="15">
        <f t="shared" si="4"/>
        <v>0</v>
      </c>
      <c r="AI14" s="15">
        <f t="shared" si="4"/>
        <v>0</v>
      </c>
      <c r="AJ14" s="15">
        <f t="shared" si="4"/>
        <v>0</v>
      </c>
      <c r="AK14" s="15">
        <f t="shared" si="4"/>
        <v>0</v>
      </c>
    </row>
    <row r="15" spans="1:41" x14ac:dyDescent="0.2">
      <c r="A15" s="12" t="s">
        <v>75</v>
      </c>
      <c r="B15" s="15">
        <f>+B16</f>
        <v>0</v>
      </c>
      <c r="C15" s="15">
        <f t="shared" ref="C15:AK15" si="5">+C16</f>
        <v>0</v>
      </c>
      <c r="D15" s="15">
        <f t="shared" si="5"/>
        <v>0</v>
      </c>
      <c r="E15" s="15">
        <f t="shared" si="5"/>
        <v>0</v>
      </c>
      <c r="F15" s="15">
        <f t="shared" si="5"/>
        <v>0</v>
      </c>
      <c r="G15" s="15">
        <f t="shared" si="5"/>
        <v>0</v>
      </c>
      <c r="H15" s="15">
        <f t="shared" si="5"/>
        <v>0</v>
      </c>
      <c r="I15" s="15">
        <f t="shared" si="5"/>
        <v>0</v>
      </c>
      <c r="J15" s="15">
        <f t="shared" si="5"/>
        <v>0</v>
      </c>
      <c r="K15" s="15">
        <f t="shared" si="5"/>
        <v>0</v>
      </c>
      <c r="L15" s="15">
        <f t="shared" si="5"/>
        <v>0</v>
      </c>
      <c r="M15" s="15">
        <f t="shared" si="5"/>
        <v>0</v>
      </c>
      <c r="N15" s="15">
        <f t="shared" si="5"/>
        <v>0</v>
      </c>
      <c r="O15" s="15">
        <f t="shared" si="5"/>
        <v>0</v>
      </c>
      <c r="P15" s="15">
        <f t="shared" si="5"/>
        <v>0</v>
      </c>
      <c r="Q15" s="15">
        <f t="shared" si="5"/>
        <v>0</v>
      </c>
      <c r="R15" s="15">
        <f t="shared" si="5"/>
        <v>0</v>
      </c>
      <c r="S15" s="15">
        <f t="shared" si="5"/>
        <v>0</v>
      </c>
      <c r="T15" s="15">
        <f t="shared" si="5"/>
        <v>0</v>
      </c>
      <c r="U15" s="15">
        <f t="shared" si="5"/>
        <v>0</v>
      </c>
      <c r="V15" s="15">
        <f t="shared" si="5"/>
        <v>0</v>
      </c>
      <c r="W15" s="15">
        <f t="shared" si="5"/>
        <v>0</v>
      </c>
      <c r="X15" s="15">
        <f t="shared" si="5"/>
        <v>0</v>
      </c>
      <c r="Y15" s="15">
        <f t="shared" si="5"/>
        <v>0</v>
      </c>
      <c r="Z15" s="15">
        <f t="shared" si="5"/>
        <v>0</v>
      </c>
      <c r="AA15" s="15">
        <f t="shared" si="5"/>
        <v>0</v>
      </c>
      <c r="AB15" s="15">
        <f t="shared" si="5"/>
        <v>0</v>
      </c>
      <c r="AC15" s="15">
        <f t="shared" si="5"/>
        <v>0</v>
      </c>
      <c r="AD15" s="15">
        <f t="shared" si="5"/>
        <v>0</v>
      </c>
      <c r="AE15" s="15">
        <f t="shared" si="5"/>
        <v>0</v>
      </c>
      <c r="AF15" s="15">
        <f t="shared" si="5"/>
        <v>0</v>
      </c>
      <c r="AG15" s="15">
        <f t="shared" si="5"/>
        <v>0</v>
      </c>
      <c r="AH15" s="15">
        <f t="shared" si="5"/>
        <v>0</v>
      </c>
      <c r="AI15" s="15">
        <f t="shared" si="5"/>
        <v>0</v>
      </c>
      <c r="AJ15" s="15">
        <f t="shared" si="5"/>
        <v>0</v>
      </c>
      <c r="AK15" s="15">
        <f t="shared" si="5"/>
        <v>0</v>
      </c>
    </row>
    <row r="16" spans="1:41" x14ac:dyDescent="0.2">
      <c r="A16" s="12" t="s">
        <v>76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">
      <c r="A17" s="12" t="s">
        <v>77</v>
      </c>
      <c r="B17" s="15">
        <f>+SUM(B18:B19)</f>
        <v>0</v>
      </c>
      <c r="C17" s="15">
        <f t="shared" ref="C17:AK17" si="6">+SUM(C18:C19)</f>
        <v>0</v>
      </c>
      <c r="D17" s="15">
        <f t="shared" si="6"/>
        <v>0</v>
      </c>
      <c r="E17" s="15">
        <f t="shared" si="6"/>
        <v>0</v>
      </c>
      <c r="F17" s="15">
        <f t="shared" si="6"/>
        <v>0</v>
      </c>
      <c r="G17" s="15">
        <f t="shared" si="6"/>
        <v>0</v>
      </c>
      <c r="H17" s="15">
        <f t="shared" si="6"/>
        <v>0</v>
      </c>
      <c r="I17" s="15">
        <f t="shared" si="6"/>
        <v>0</v>
      </c>
      <c r="J17" s="15">
        <f t="shared" si="6"/>
        <v>0</v>
      </c>
      <c r="K17" s="15">
        <f t="shared" si="6"/>
        <v>0</v>
      </c>
      <c r="L17" s="15">
        <f t="shared" si="6"/>
        <v>0</v>
      </c>
      <c r="M17" s="15">
        <f t="shared" si="6"/>
        <v>0</v>
      </c>
      <c r="N17" s="15">
        <f t="shared" si="6"/>
        <v>0</v>
      </c>
      <c r="O17" s="15">
        <f t="shared" si="6"/>
        <v>0</v>
      </c>
      <c r="P17" s="15">
        <f t="shared" si="6"/>
        <v>0</v>
      </c>
      <c r="Q17" s="15">
        <f t="shared" si="6"/>
        <v>0</v>
      </c>
      <c r="R17" s="15">
        <f t="shared" si="6"/>
        <v>0</v>
      </c>
      <c r="S17" s="15">
        <f t="shared" si="6"/>
        <v>0</v>
      </c>
      <c r="T17" s="15">
        <f t="shared" si="6"/>
        <v>0</v>
      </c>
      <c r="U17" s="15">
        <f t="shared" si="6"/>
        <v>0</v>
      </c>
      <c r="V17" s="15">
        <f t="shared" si="6"/>
        <v>0</v>
      </c>
      <c r="W17" s="15">
        <f t="shared" si="6"/>
        <v>0</v>
      </c>
      <c r="X17" s="15">
        <f t="shared" si="6"/>
        <v>0</v>
      </c>
      <c r="Y17" s="15">
        <f t="shared" si="6"/>
        <v>0</v>
      </c>
      <c r="Z17" s="15">
        <f t="shared" si="6"/>
        <v>0</v>
      </c>
      <c r="AA17" s="15">
        <f t="shared" si="6"/>
        <v>0</v>
      </c>
      <c r="AB17" s="15">
        <f t="shared" si="6"/>
        <v>0</v>
      </c>
      <c r="AC17" s="15">
        <f t="shared" si="6"/>
        <v>0</v>
      </c>
      <c r="AD17" s="15">
        <f t="shared" si="6"/>
        <v>0</v>
      </c>
      <c r="AE17" s="15">
        <f t="shared" si="6"/>
        <v>0</v>
      </c>
      <c r="AF17" s="15">
        <f t="shared" si="6"/>
        <v>0</v>
      </c>
      <c r="AG17" s="15">
        <f t="shared" si="6"/>
        <v>0</v>
      </c>
      <c r="AH17" s="15">
        <f t="shared" si="6"/>
        <v>0</v>
      </c>
      <c r="AI17" s="15">
        <f t="shared" si="6"/>
        <v>0</v>
      </c>
      <c r="AJ17" s="15">
        <f t="shared" si="6"/>
        <v>0</v>
      </c>
      <c r="AK17" s="15">
        <f t="shared" si="6"/>
        <v>0</v>
      </c>
    </row>
    <row r="18" spans="1:37" x14ac:dyDescent="0.2">
      <c r="A18" s="12" t="s">
        <v>78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2">
      <c r="A19" s="12" t="s">
        <v>79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x14ac:dyDescent="0.2">
      <c r="A20" s="12" t="s">
        <v>80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 x14ac:dyDescent="0.2">
      <c r="B21" s="17"/>
    </row>
    <row r="22" spans="1:37" x14ac:dyDescent="0.2">
      <c r="A22" s="13" t="s">
        <v>155</v>
      </c>
      <c r="B22" s="15">
        <f>-B14+B11</f>
        <v>238908.5</v>
      </c>
      <c r="C22" s="15">
        <f t="shared" ref="C22:AK22" si="7">-C14+C11</f>
        <v>241723.29000000004</v>
      </c>
      <c r="D22" s="15">
        <f t="shared" si="7"/>
        <v>240949.12</v>
      </c>
      <c r="E22" s="15">
        <f t="shared" si="7"/>
        <v>252260.25999999998</v>
      </c>
      <c r="F22" s="15">
        <f t="shared" si="7"/>
        <v>252204.23</v>
      </c>
      <c r="G22" s="15">
        <f t="shared" si="7"/>
        <v>256150.70879999996</v>
      </c>
      <c r="H22" s="15">
        <f t="shared" si="7"/>
        <v>257959.63480000003</v>
      </c>
      <c r="I22" s="15">
        <f t="shared" si="7"/>
        <v>262670.50080000004</v>
      </c>
      <c r="J22" s="15">
        <f t="shared" si="7"/>
        <v>263211.99180000002</v>
      </c>
      <c r="K22" s="15">
        <f t="shared" si="7"/>
        <v>262899.14880000002</v>
      </c>
      <c r="L22" s="15">
        <f t="shared" si="7"/>
        <v>264141.51644000004</v>
      </c>
      <c r="M22" s="15">
        <f t="shared" si="7"/>
        <v>263881.27040000004</v>
      </c>
      <c r="N22" s="15">
        <f t="shared" si="7"/>
        <v>263794.51</v>
      </c>
      <c r="O22" s="15">
        <f t="shared" si="7"/>
        <v>263791.73840000003</v>
      </c>
      <c r="P22" s="15">
        <f t="shared" si="7"/>
        <v>263791.73840000009</v>
      </c>
      <c r="Q22" s="15">
        <f t="shared" si="7"/>
        <v>263791.73840000003</v>
      </c>
      <c r="R22" s="15">
        <f t="shared" si="7"/>
        <v>263791.73840000003</v>
      </c>
      <c r="S22" s="15">
        <f t="shared" si="7"/>
        <v>263791.73840000003</v>
      </c>
      <c r="T22" s="15">
        <f t="shared" si="7"/>
        <v>263791.73840000003</v>
      </c>
      <c r="U22" s="15">
        <f t="shared" si="7"/>
        <v>263791.73840000003</v>
      </c>
      <c r="V22" s="15">
        <f t="shared" si="7"/>
        <v>263791.73840000003</v>
      </c>
      <c r="W22" s="15">
        <f t="shared" si="7"/>
        <v>263791.73840000003</v>
      </c>
      <c r="X22" s="15">
        <f t="shared" si="7"/>
        <v>263791.73840000003</v>
      </c>
      <c r="Y22" s="15">
        <f t="shared" si="7"/>
        <v>263791.73840000003</v>
      </c>
      <c r="Z22" s="15">
        <f t="shared" si="7"/>
        <v>263791.73840000003</v>
      </c>
      <c r="AA22" s="15">
        <f t="shared" si="7"/>
        <v>263791.73840000003</v>
      </c>
      <c r="AB22" s="15">
        <f t="shared" si="7"/>
        <v>263791.73840000003</v>
      </c>
      <c r="AC22" s="15">
        <f t="shared" si="7"/>
        <v>263791.73840000003</v>
      </c>
      <c r="AD22" s="15">
        <f t="shared" si="7"/>
        <v>263791.73840000003</v>
      </c>
      <c r="AE22" s="15">
        <f t="shared" si="7"/>
        <v>263791.73840000003</v>
      </c>
      <c r="AF22" s="15">
        <f t="shared" si="7"/>
        <v>263791.73840000003</v>
      </c>
      <c r="AG22" s="15">
        <f t="shared" si="7"/>
        <v>263791.73840000003</v>
      </c>
      <c r="AH22" s="15">
        <f t="shared" si="7"/>
        <v>263791.73840000003</v>
      </c>
      <c r="AI22" s="15">
        <f t="shared" si="7"/>
        <v>263791.73840000009</v>
      </c>
      <c r="AJ22" s="15">
        <f t="shared" si="7"/>
        <v>263791.73840000003</v>
      </c>
      <c r="AK22" s="15">
        <f t="shared" si="7"/>
        <v>263791.73840000003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 t="shared" ref="B24:AK24" si="8">+B25+B34+B42+B50</f>
        <v>0</v>
      </c>
      <c r="C24" s="15">
        <f t="shared" si="8"/>
        <v>0</v>
      </c>
      <c r="D24" s="15">
        <f t="shared" si="8"/>
        <v>0</v>
      </c>
      <c r="E24" s="15">
        <f t="shared" si="8"/>
        <v>0</v>
      </c>
      <c r="F24" s="15">
        <f t="shared" si="8"/>
        <v>0</v>
      </c>
      <c r="G24" s="15">
        <f t="shared" si="8"/>
        <v>0</v>
      </c>
      <c r="H24" s="15">
        <f t="shared" si="8"/>
        <v>0</v>
      </c>
      <c r="I24" s="15">
        <f t="shared" si="8"/>
        <v>0</v>
      </c>
      <c r="J24" s="15">
        <f t="shared" si="8"/>
        <v>0</v>
      </c>
      <c r="K24" s="15">
        <f t="shared" si="8"/>
        <v>0</v>
      </c>
      <c r="L24" s="15">
        <f t="shared" si="8"/>
        <v>0</v>
      </c>
      <c r="M24" s="15">
        <f t="shared" si="8"/>
        <v>0</v>
      </c>
      <c r="N24" s="15">
        <f t="shared" si="8"/>
        <v>0</v>
      </c>
      <c r="O24" s="15">
        <f t="shared" si="8"/>
        <v>0</v>
      </c>
      <c r="P24" s="15">
        <f t="shared" si="8"/>
        <v>0</v>
      </c>
      <c r="Q24" s="15">
        <f t="shared" si="8"/>
        <v>0</v>
      </c>
      <c r="R24" s="15">
        <f t="shared" si="8"/>
        <v>0</v>
      </c>
      <c r="S24" s="15">
        <f t="shared" si="8"/>
        <v>0</v>
      </c>
      <c r="T24" s="15">
        <f t="shared" si="8"/>
        <v>0</v>
      </c>
      <c r="U24" s="15">
        <f t="shared" si="8"/>
        <v>0</v>
      </c>
      <c r="V24" s="15">
        <f t="shared" si="8"/>
        <v>0</v>
      </c>
      <c r="W24" s="15">
        <f t="shared" si="8"/>
        <v>0</v>
      </c>
      <c r="X24" s="15">
        <f t="shared" si="8"/>
        <v>0</v>
      </c>
      <c r="Y24" s="15">
        <f t="shared" si="8"/>
        <v>0</v>
      </c>
      <c r="Z24" s="15">
        <f t="shared" si="8"/>
        <v>0</v>
      </c>
      <c r="AA24" s="15">
        <f t="shared" si="8"/>
        <v>0</v>
      </c>
      <c r="AB24" s="15">
        <f t="shared" si="8"/>
        <v>0</v>
      </c>
      <c r="AC24" s="15">
        <f t="shared" si="8"/>
        <v>0</v>
      </c>
      <c r="AD24" s="15">
        <f t="shared" si="8"/>
        <v>0</v>
      </c>
      <c r="AE24" s="15">
        <f t="shared" si="8"/>
        <v>0</v>
      </c>
      <c r="AF24" s="15">
        <f t="shared" si="8"/>
        <v>0</v>
      </c>
      <c r="AG24" s="15">
        <f t="shared" si="8"/>
        <v>0</v>
      </c>
      <c r="AH24" s="15">
        <f t="shared" si="8"/>
        <v>0</v>
      </c>
      <c r="AI24" s="15">
        <f t="shared" si="8"/>
        <v>0</v>
      </c>
      <c r="AJ24" s="15">
        <f t="shared" si="8"/>
        <v>0</v>
      </c>
      <c r="AK24" s="15">
        <f t="shared" si="8"/>
        <v>0</v>
      </c>
    </row>
    <row r="25" spans="1:37" x14ac:dyDescent="0.2">
      <c r="A25" s="12" t="s">
        <v>82</v>
      </c>
      <c r="B25" s="15">
        <f>SUM(B26:B33)</f>
        <v>0</v>
      </c>
      <c r="C25" s="15">
        <f t="shared" ref="C25:AK25" si="9">SUM(C26:C33)</f>
        <v>0</v>
      </c>
      <c r="D25" s="15">
        <f t="shared" si="9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  <c r="P25" s="15">
        <f t="shared" si="9"/>
        <v>0</v>
      </c>
      <c r="Q25" s="15">
        <f t="shared" si="9"/>
        <v>0</v>
      </c>
      <c r="R25" s="15">
        <f t="shared" si="9"/>
        <v>0</v>
      </c>
      <c r="S25" s="15">
        <f t="shared" si="9"/>
        <v>0</v>
      </c>
      <c r="T25" s="15">
        <f t="shared" si="9"/>
        <v>0</v>
      </c>
      <c r="U25" s="15">
        <f t="shared" si="9"/>
        <v>0</v>
      </c>
      <c r="V25" s="15">
        <f t="shared" si="9"/>
        <v>0</v>
      </c>
      <c r="W25" s="15">
        <f t="shared" si="9"/>
        <v>0</v>
      </c>
      <c r="X25" s="15">
        <f t="shared" si="9"/>
        <v>0</v>
      </c>
      <c r="Y25" s="15">
        <f t="shared" si="9"/>
        <v>0</v>
      </c>
      <c r="Z25" s="15">
        <f t="shared" si="9"/>
        <v>0</v>
      </c>
      <c r="AA25" s="15">
        <f t="shared" si="9"/>
        <v>0</v>
      </c>
      <c r="AB25" s="15">
        <f t="shared" si="9"/>
        <v>0</v>
      </c>
      <c r="AC25" s="15">
        <f t="shared" si="9"/>
        <v>0</v>
      </c>
      <c r="AD25" s="15">
        <f t="shared" si="9"/>
        <v>0</v>
      </c>
      <c r="AE25" s="15">
        <f t="shared" si="9"/>
        <v>0</v>
      </c>
      <c r="AF25" s="15">
        <f t="shared" si="9"/>
        <v>0</v>
      </c>
      <c r="AG25" s="15">
        <f t="shared" si="9"/>
        <v>0</v>
      </c>
      <c r="AH25" s="15">
        <f t="shared" si="9"/>
        <v>0</v>
      </c>
      <c r="AI25" s="15">
        <f t="shared" si="9"/>
        <v>0</v>
      </c>
      <c r="AJ25" s="15">
        <f t="shared" si="9"/>
        <v>0</v>
      </c>
      <c r="AK25" s="15">
        <f t="shared" si="9"/>
        <v>0</v>
      </c>
    </row>
    <row r="26" spans="1:37" x14ac:dyDescent="0.2">
      <c r="A26" s="12" t="s">
        <v>83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">
      <c r="A27" s="12" t="s">
        <v>84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x14ac:dyDescent="0.2">
      <c r="A28" s="12" t="s">
        <v>85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x14ac:dyDescent="0.2">
      <c r="A29" s="12" t="s">
        <v>86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x14ac:dyDescent="0.2">
      <c r="A30" s="12" t="s">
        <v>87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x14ac:dyDescent="0.2">
      <c r="A31" s="12" t="s">
        <v>88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1:37" x14ac:dyDescent="0.2">
      <c r="A32" s="12" t="s">
        <v>89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</row>
    <row r="33" spans="1:37" x14ac:dyDescent="0.2">
      <c r="A33" s="12" t="s">
        <v>90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x14ac:dyDescent="0.2">
      <c r="A34" s="12" t="s">
        <v>91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 x14ac:dyDescent="0.2">
      <c r="A35" s="12" t="s">
        <v>92</v>
      </c>
      <c r="B35" s="16"/>
    </row>
    <row r="36" spans="1:37" x14ac:dyDescent="0.2">
      <c r="A36" s="12" t="s">
        <v>157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1:37" x14ac:dyDescent="0.2">
      <c r="A37" s="12" t="s">
        <v>93</v>
      </c>
      <c r="B37" s="16"/>
    </row>
    <row r="38" spans="1:37" x14ac:dyDescent="0.2">
      <c r="A38" s="12" t="s">
        <v>94</v>
      </c>
      <c r="B38" s="16"/>
    </row>
    <row r="39" spans="1:37" x14ac:dyDescent="0.2">
      <c r="A39" s="12" t="s">
        <v>95</v>
      </c>
      <c r="B39" s="16"/>
    </row>
    <row r="40" spans="1:37" x14ac:dyDescent="0.2">
      <c r="B40" s="17"/>
    </row>
    <row r="41" spans="1:37" x14ac:dyDescent="0.2">
      <c r="A41" s="13" t="s">
        <v>96</v>
      </c>
      <c r="B41" s="15">
        <f>+B42+B50</f>
        <v>0</v>
      </c>
      <c r="C41" s="15">
        <f t="shared" ref="C41:AK41" si="10">+C42+C50</f>
        <v>0</v>
      </c>
      <c r="D41" s="15">
        <f t="shared" si="10"/>
        <v>0</v>
      </c>
      <c r="E41" s="15">
        <f t="shared" si="10"/>
        <v>0</v>
      </c>
      <c r="F41" s="15">
        <f t="shared" si="10"/>
        <v>0</v>
      </c>
      <c r="G41" s="15">
        <f t="shared" si="10"/>
        <v>0</v>
      </c>
      <c r="H41" s="15">
        <f t="shared" si="10"/>
        <v>0</v>
      </c>
      <c r="I41" s="15">
        <f t="shared" si="10"/>
        <v>0</v>
      </c>
      <c r="J41" s="15">
        <f t="shared" si="10"/>
        <v>0</v>
      </c>
      <c r="K41" s="15">
        <f t="shared" si="10"/>
        <v>0</v>
      </c>
      <c r="L41" s="15">
        <f t="shared" si="10"/>
        <v>0</v>
      </c>
      <c r="M41" s="15">
        <f t="shared" si="10"/>
        <v>0</v>
      </c>
      <c r="N41" s="15">
        <f t="shared" si="10"/>
        <v>0</v>
      </c>
      <c r="O41" s="15">
        <f t="shared" si="10"/>
        <v>0</v>
      </c>
      <c r="P41" s="15">
        <f t="shared" si="10"/>
        <v>0</v>
      </c>
      <c r="Q41" s="15">
        <f t="shared" si="10"/>
        <v>0</v>
      </c>
      <c r="R41" s="15">
        <f t="shared" si="10"/>
        <v>0</v>
      </c>
      <c r="S41" s="15">
        <f t="shared" si="10"/>
        <v>0</v>
      </c>
      <c r="T41" s="15">
        <f t="shared" si="10"/>
        <v>0</v>
      </c>
      <c r="U41" s="15">
        <f t="shared" si="10"/>
        <v>0</v>
      </c>
      <c r="V41" s="15">
        <f t="shared" si="10"/>
        <v>0</v>
      </c>
      <c r="W41" s="15">
        <f t="shared" si="10"/>
        <v>0</v>
      </c>
      <c r="X41" s="15">
        <f t="shared" si="10"/>
        <v>0</v>
      </c>
      <c r="Y41" s="15">
        <f t="shared" si="10"/>
        <v>0</v>
      </c>
      <c r="Z41" s="15">
        <f t="shared" si="10"/>
        <v>0</v>
      </c>
      <c r="AA41" s="15">
        <f t="shared" si="10"/>
        <v>0</v>
      </c>
      <c r="AB41" s="15">
        <f t="shared" si="10"/>
        <v>0</v>
      </c>
      <c r="AC41" s="15">
        <f t="shared" si="10"/>
        <v>0</v>
      </c>
      <c r="AD41" s="15">
        <f t="shared" si="10"/>
        <v>0</v>
      </c>
      <c r="AE41" s="15">
        <f t="shared" si="10"/>
        <v>0</v>
      </c>
      <c r="AF41" s="15">
        <f t="shared" si="10"/>
        <v>0</v>
      </c>
      <c r="AG41" s="15">
        <f t="shared" si="10"/>
        <v>0</v>
      </c>
      <c r="AH41" s="15">
        <f t="shared" si="10"/>
        <v>0</v>
      </c>
      <c r="AI41" s="15">
        <f t="shared" si="10"/>
        <v>0</v>
      </c>
      <c r="AJ41" s="15">
        <f t="shared" si="10"/>
        <v>0</v>
      </c>
      <c r="AK41" s="15">
        <f t="shared" si="10"/>
        <v>0</v>
      </c>
    </row>
    <row r="42" spans="1:37" x14ac:dyDescent="0.2">
      <c r="A42" s="12" t="s">
        <v>97</v>
      </c>
      <c r="B42" s="15">
        <f>SUM(B43:B49)</f>
        <v>0</v>
      </c>
      <c r="C42" s="15">
        <f t="shared" ref="C42:AK42" si="11">SUM(C43:C49)</f>
        <v>0</v>
      </c>
      <c r="D42" s="15">
        <f t="shared" si="11"/>
        <v>0</v>
      </c>
      <c r="E42" s="15">
        <f t="shared" si="11"/>
        <v>0</v>
      </c>
      <c r="F42" s="15">
        <f t="shared" si="11"/>
        <v>0</v>
      </c>
      <c r="G42" s="15">
        <f t="shared" si="11"/>
        <v>0</v>
      </c>
      <c r="H42" s="15">
        <f t="shared" si="11"/>
        <v>0</v>
      </c>
      <c r="I42" s="15">
        <f t="shared" si="11"/>
        <v>0</v>
      </c>
      <c r="J42" s="15">
        <f t="shared" si="11"/>
        <v>0</v>
      </c>
      <c r="K42" s="15">
        <f t="shared" si="11"/>
        <v>0</v>
      </c>
      <c r="L42" s="15">
        <f t="shared" si="11"/>
        <v>0</v>
      </c>
      <c r="M42" s="15">
        <f t="shared" si="11"/>
        <v>0</v>
      </c>
      <c r="N42" s="15">
        <f t="shared" si="11"/>
        <v>0</v>
      </c>
      <c r="O42" s="15">
        <f t="shared" si="11"/>
        <v>0</v>
      </c>
      <c r="P42" s="15">
        <f t="shared" si="11"/>
        <v>0</v>
      </c>
      <c r="Q42" s="15">
        <f t="shared" si="11"/>
        <v>0</v>
      </c>
      <c r="R42" s="15">
        <f t="shared" si="11"/>
        <v>0</v>
      </c>
      <c r="S42" s="15">
        <f t="shared" si="11"/>
        <v>0</v>
      </c>
      <c r="T42" s="15">
        <f t="shared" si="11"/>
        <v>0</v>
      </c>
      <c r="U42" s="15">
        <f t="shared" si="11"/>
        <v>0</v>
      </c>
      <c r="V42" s="15">
        <f t="shared" si="11"/>
        <v>0</v>
      </c>
      <c r="W42" s="15">
        <f t="shared" si="11"/>
        <v>0</v>
      </c>
      <c r="X42" s="15">
        <f t="shared" si="11"/>
        <v>0</v>
      </c>
      <c r="Y42" s="15">
        <f t="shared" si="11"/>
        <v>0</v>
      </c>
      <c r="Z42" s="15">
        <f t="shared" si="11"/>
        <v>0</v>
      </c>
      <c r="AA42" s="15">
        <f t="shared" si="11"/>
        <v>0</v>
      </c>
      <c r="AB42" s="15">
        <f t="shared" si="11"/>
        <v>0</v>
      </c>
      <c r="AC42" s="15">
        <f t="shared" si="11"/>
        <v>0</v>
      </c>
      <c r="AD42" s="15">
        <f t="shared" si="11"/>
        <v>0</v>
      </c>
      <c r="AE42" s="15">
        <f t="shared" si="11"/>
        <v>0</v>
      </c>
      <c r="AF42" s="15">
        <f t="shared" si="11"/>
        <v>0</v>
      </c>
      <c r="AG42" s="15">
        <f t="shared" si="11"/>
        <v>0</v>
      </c>
      <c r="AH42" s="15">
        <f t="shared" si="11"/>
        <v>0</v>
      </c>
      <c r="AI42" s="15">
        <f t="shared" si="11"/>
        <v>0</v>
      </c>
      <c r="AJ42" s="15">
        <f t="shared" si="11"/>
        <v>0</v>
      </c>
      <c r="AK42" s="15">
        <f t="shared" si="11"/>
        <v>0</v>
      </c>
    </row>
    <row r="43" spans="1:37" x14ac:dyDescent="0.2">
      <c r="A43" s="12" t="s">
        <v>98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1:37" x14ac:dyDescent="0.2">
      <c r="A44" s="12" t="s">
        <v>99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</row>
    <row r="45" spans="1:37" x14ac:dyDescent="0.2">
      <c r="A45" s="12" t="s">
        <v>100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1:37" x14ac:dyDescent="0.2">
      <c r="A46" s="12" t="s">
        <v>101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7" spans="1:37" x14ac:dyDescent="0.2">
      <c r="A47" s="12" t="s">
        <v>102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</row>
    <row r="48" spans="1:37" x14ac:dyDescent="0.2">
      <c r="A48" s="12" t="s">
        <v>103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</row>
    <row r="49" spans="1:37" x14ac:dyDescent="0.2">
      <c r="A49" s="12" t="s">
        <v>104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x14ac:dyDescent="0.2">
      <c r="A50" s="12" t="s">
        <v>105</v>
      </c>
      <c r="B50" s="15">
        <f>SUM(B51:B56)</f>
        <v>0</v>
      </c>
      <c r="C50" s="15">
        <f t="shared" ref="C50:AK50" si="12">SUM(C51:C56)</f>
        <v>0</v>
      </c>
      <c r="D50" s="15">
        <f t="shared" si="12"/>
        <v>0</v>
      </c>
      <c r="E50" s="15">
        <f t="shared" si="12"/>
        <v>0</v>
      </c>
      <c r="F50" s="15">
        <f t="shared" si="12"/>
        <v>0</v>
      </c>
      <c r="G50" s="15">
        <f t="shared" si="12"/>
        <v>0</v>
      </c>
      <c r="H50" s="15">
        <f t="shared" si="12"/>
        <v>0</v>
      </c>
      <c r="I50" s="15">
        <f t="shared" si="12"/>
        <v>0</v>
      </c>
      <c r="J50" s="15">
        <f t="shared" si="12"/>
        <v>0</v>
      </c>
      <c r="K50" s="15">
        <f t="shared" si="12"/>
        <v>0</v>
      </c>
      <c r="L50" s="15">
        <f t="shared" si="12"/>
        <v>0</v>
      </c>
      <c r="M50" s="15">
        <f t="shared" si="12"/>
        <v>0</v>
      </c>
      <c r="N50" s="15">
        <f t="shared" si="12"/>
        <v>0</v>
      </c>
      <c r="O50" s="15">
        <f t="shared" si="12"/>
        <v>0</v>
      </c>
      <c r="P50" s="15">
        <f t="shared" si="12"/>
        <v>0</v>
      </c>
      <c r="Q50" s="15">
        <f t="shared" si="12"/>
        <v>0</v>
      </c>
      <c r="R50" s="15">
        <f t="shared" si="12"/>
        <v>0</v>
      </c>
      <c r="S50" s="15">
        <f t="shared" si="12"/>
        <v>0</v>
      </c>
      <c r="T50" s="15">
        <f t="shared" si="12"/>
        <v>0</v>
      </c>
      <c r="U50" s="15">
        <f t="shared" si="12"/>
        <v>0</v>
      </c>
      <c r="V50" s="15">
        <f t="shared" si="12"/>
        <v>0</v>
      </c>
      <c r="W50" s="15">
        <f t="shared" si="12"/>
        <v>0</v>
      </c>
      <c r="X50" s="15">
        <f t="shared" si="12"/>
        <v>0</v>
      </c>
      <c r="Y50" s="15">
        <f t="shared" si="12"/>
        <v>0</v>
      </c>
      <c r="Z50" s="15">
        <f t="shared" si="12"/>
        <v>0</v>
      </c>
      <c r="AA50" s="15">
        <f t="shared" si="12"/>
        <v>0</v>
      </c>
      <c r="AB50" s="15">
        <f t="shared" si="12"/>
        <v>0</v>
      </c>
      <c r="AC50" s="15">
        <f t="shared" si="12"/>
        <v>0</v>
      </c>
      <c r="AD50" s="15">
        <f t="shared" si="12"/>
        <v>0</v>
      </c>
      <c r="AE50" s="15">
        <f t="shared" si="12"/>
        <v>0</v>
      </c>
      <c r="AF50" s="15">
        <f t="shared" si="12"/>
        <v>0</v>
      </c>
      <c r="AG50" s="15">
        <f t="shared" si="12"/>
        <v>0</v>
      </c>
      <c r="AH50" s="15">
        <f t="shared" si="12"/>
        <v>0</v>
      </c>
      <c r="AI50" s="15">
        <f t="shared" si="12"/>
        <v>0</v>
      </c>
      <c r="AJ50" s="15">
        <f t="shared" si="12"/>
        <v>0</v>
      </c>
      <c r="AK50" s="15">
        <f t="shared" si="12"/>
        <v>0</v>
      </c>
    </row>
    <row r="51" spans="1:37" x14ac:dyDescent="0.2">
      <c r="A51" s="12" t="s">
        <v>106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</row>
    <row r="52" spans="1:37" x14ac:dyDescent="0.2">
      <c r="A52" s="12" t="s">
        <v>107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</row>
    <row r="53" spans="1:37" x14ac:dyDescent="0.2">
      <c r="A53" s="12" t="s">
        <v>163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spans="1:37" x14ac:dyDescent="0.2">
      <c r="A54" s="12" t="s">
        <v>164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</row>
    <row r="55" spans="1:37" x14ac:dyDescent="0.2">
      <c r="A55" s="12" t="s">
        <v>165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</row>
    <row r="56" spans="1:37" x14ac:dyDescent="0.2">
      <c r="A56" s="12" t="s">
        <v>166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</row>
    <row r="57" spans="1:37" x14ac:dyDescent="0.2">
      <c r="B57" s="17"/>
    </row>
    <row r="58" spans="1:37" x14ac:dyDescent="0.2">
      <c r="A58" s="13" t="s">
        <v>108</v>
      </c>
      <c r="B58" s="15">
        <f>+B22-B24</f>
        <v>238908.5</v>
      </c>
      <c r="C58" s="15">
        <f t="shared" ref="C58:AK58" si="13">+C22-C24</f>
        <v>241723.29000000004</v>
      </c>
      <c r="D58" s="15">
        <f t="shared" si="13"/>
        <v>240949.12</v>
      </c>
      <c r="E58" s="15">
        <f t="shared" si="13"/>
        <v>252260.25999999998</v>
      </c>
      <c r="F58" s="15">
        <f t="shared" si="13"/>
        <v>252204.23</v>
      </c>
      <c r="G58" s="15">
        <f t="shared" si="13"/>
        <v>256150.70879999996</v>
      </c>
      <c r="H58" s="15">
        <f t="shared" si="13"/>
        <v>257959.63480000003</v>
      </c>
      <c r="I58" s="15">
        <f t="shared" si="13"/>
        <v>262670.50080000004</v>
      </c>
      <c r="J58" s="15">
        <f t="shared" si="13"/>
        <v>263211.99180000002</v>
      </c>
      <c r="K58" s="15">
        <f t="shared" si="13"/>
        <v>262899.14880000002</v>
      </c>
      <c r="L58" s="15">
        <f t="shared" si="13"/>
        <v>264141.51644000004</v>
      </c>
      <c r="M58" s="15">
        <f t="shared" si="13"/>
        <v>263881.27040000004</v>
      </c>
      <c r="N58" s="15">
        <f t="shared" si="13"/>
        <v>263794.51</v>
      </c>
      <c r="O58" s="15">
        <f t="shared" si="13"/>
        <v>263791.73840000003</v>
      </c>
      <c r="P58" s="15">
        <f t="shared" si="13"/>
        <v>263791.73840000009</v>
      </c>
      <c r="Q58" s="15">
        <f t="shared" si="13"/>
        <v>263791.73840000003</v>
      </c>
      <c r="R58" s="15">
        <f t="shared" si="13"/>
        <v>263791.73840000003</v>
      </c>
      <c r="S58" s="15">
        <f t="shared" si="13"/>
        <v>263791.73840000003</v>
      </c>
      <c r="T58" s="15">
        <f t="shared" si="13"/>
        <v>263791.73840000003</v>
      </c>
      <c r="U58" s="15">
        <f t="shared" si="13"/>
        <v>263791.73840000003</v>
      </c>
      <c r="V58" s="15">
        <f t="shared" si="13"/>
        <v>263791.73840000003</v>
      </c>
      <c r="W58" s="15">
        <f t="shared" si="13"/>
        <v>263791.73840000003</v>
      </c>
      <c r="X58" s="15">
        <f t="shared" si="13"/>
        <v>263791.73840000003</v>
      </c>
      <c r="Y58" s="15">
        <f t="shared" si="13"/>
        <v>263791.73840000003</v>
      </c>
      <c r="Z58" s="15">
        <f t="shared" si="13"/>
        <v>263791.73840000003</v>
      </c>
      <c r="AA58" s="15">
        <f t="shared" si="13"/>
        <v>263791.73840000003</v>
      </c>
      <c r="AB58" s="15">
        <f t="shared" si="13"/>
        <v>263791.73840000003</v>
      </c>
      <c r="AC58" s="15">
        <f t="shared" si="13"/>
        <v>263791.73840000003</v>
      </c>
      <c r="AD58" s="15">
        <f t="shared" si="13"/>
        <v>263791.73840000003</v>
      </c>
      <c r="AE58" s="15">
        <f t="shared" si="13"/>
        <v>263791.73840000003</v>
      </c>
      <c r="AF58" s="15">
        <f t="shared" si="13"/>
        <v>263791.73840000003</v>
      </c>
      <c r="AG58" s="15">
        <f t="shared" si="13"/>
        <v>263791.73840000003</v>
      </c>
      <c r="AH58" s="15">
        <f t="shared" si="13"/>
        <v>263791.73840000003</v>
      </c>
      <c r="AI58" s="15">
        <f t="shared" si="13"/>
        <v>263791.73840000009</v>
      </c>
      <c r="AJ58" s="15">
        <f t="shared" si="13"/>
        <v>263791.73840000003</v>
      </c>
      <c r="AK58" s="15">
        <f t="shared" si="13"/>
        <v>263791.73840000003</v>
      </c>
    </row>
    <row r="59" spans="1:37" x14ac:dyDescent="0.2">
      <c r="B59" s="17"/>
    </row>
    <row r="60" spans="1:37" x14ac:dyDescent="0.2">
      <c r="A60" s="13" t="s">
        <v>109</v>
      </c>
      <c r="B60" s="15">
        <f>SUM(B61:B62)</f>
        <v>0</v>
      </c>
      <c r="C60" s="15">
        <f t="shared" ref="C60:AK60" si="14">SUM(C61:C62)</f>
        <v>0</v>
      </c>
      <c r="D60" s="15">
        <f t="shared" si="14"/>
        <v>0</v>
      </c>
      <c r="E60" s="15">
        <f t="shared" si="14"/>
        <v>0</v>
      </c>
      <c r="F60" s="15">
        <f t="shared" si="14"/>
        <v>0</v>
      </c>
      <c r="G60" s="15">
        <f t="shared" si="14"/>
        <v>0</v>
      </c>
      <c r="H60" s="15">
        <f t="shared" si="14"/>
        <v>0</v>
      </c>
      <c r="I60" s="15">
        <f t="shared" si="14"/>
        <v>0</v>
      </c>
      <c r="J60" s="15">
        <f t="shared" si="14"/>
        <v>0</v>
      </c>
      <c r="K60" s="15">
        <f t="shared" si="14"/>
        <v>0</v>
      </c>
      <c r="L60" s="15">
        <f t="shared" si="14"/>
        <v>0</v>
      </c>
      <c r="M60" s="15">
        <f t="shared" si="14"/>
        <v>0</v>
      </c>
      <c r="N60" s="15">
        <f t="shared" si="14"/>
        <v>0</v>
      </c>
      <c r="O60" s="15">
        <f t="shared" si="14"/>
        <v>0</v>
      </c>
      <c r="P60" s="15">
        <f t="shared" si="14"/>
        <v>0</v>
      </c>
      <c r="Q60" s="15">
        <f t="shared" si="14"/>
        <v>0</v>
      </c>
      <c r="R60" s="15">
        <f t="shared" si="14"/>
        <v>0</v>
      </c>
      <c r="S60" s="15">
        <f t="shared" si="14"/>
        <v>0</v>
      </c>
      <c r="T60" s="15">
        <f t="shared" si="14"/>
        <v>0</v>
      </c>
      <c r="U60" s="15">
        <f t="shared" si="14"/>
        <v>0</v>
      </c>
      <c r="V60" s="15">
        <f t="shared" si="14"/>
        <v>0</v>
      </c>
      <c r="W60" s="15">
        <f t="shared" si="14"/>
        <v>0</v>
      </c>
      <c r="X60" s="15">
        <f t="shared" si="14"/>
        <v>0</v>
      </c>
      <c r="Y60" s="15">
        <f t="shared" si="14"/>
        <v>0</v>
      </c>
      <c r="Z60" s="15">
        <f t="shared" si="14"/>
        <v>0</v>
      </c>
      <c r="AA60" s="15">
        <f t="shared" si="14"/>
        <v>0</v>
      </c>
      <c r="AB60" s="15">
        <f t="shared" si="14"/>
        <v>0</v>
      </c>
      <c r="AC60" s="15">
        <f t="shared" si="14"/>
        <v>0</v>
      </c>
      <c r="AD60" s="15">
        <f t="shared" si="14"/>
        <v>0</v>
      </c>
      <c r="AE60" s="15">
        <f t="shared" si="14"/>
        <v>0</v>
      </c>
      <c r="AF60" s="15">
        <f t="shared" si="14"/>
        <v>0</v>
      </c>
      <c r="AG60" s="15">
        <f t="shared" si="14"/>
        <v>0</v>
      </c>
      <c r="AH60" s="15">
        <f t="shared" si="14"/>
        <v>0</v>
      </c>
      <c r="AI60" s="15">
        <f t="shared" si="14"/>
        <v>0</v>
      </c>
      <c r="AJ60" s="15">
        <f t="shared" si="14"/>
        <v>0</v>
      </c>
      <c r="AK60" s="15">
        <f t="shared" si="14"/>
        <v>0</v>
      </c>
    </row>
    <row r="61" spans="1:37" x14ac:dyDescent="0.2">
      <c r="A61" s="12" t="s">
        <v>110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7" x14ac:dyDescent="0.2">
      <c r="A62" s="12" t="s">
        <v>111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1:37" x14ac:dyDescent="0.2">
      <c r="A64" s="13" t="s">
        <v>112</v>
      </c>
      <c r="B64" s="15">
        <f t="shared" ref="B64:AK64" si="15">-SUM(B65:B66)+B67</f>
        <v>0</v>
      </c>
      <c r="C64" s="15">
        <f t="shared" si="15"/>
        <v>0</v>
      </c>
      <c r="D64" s="15">
        <f t="shared" si="15"/>
        <v>0</v>
      </c>
      <c r="E64" s="15">
        <f t="shared" si="15"/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  <c r="Q64" s="15">
        <f t="shared" si="15"/>
        <v>0</v>
      </c>
      <c r="R64" s="15">
        <f t="shared" si="15"/>
        <v>0</v>
      </c>
      <c r="S64" s="15">
        <f t="shared" si="15"/>
        <v>0</v>
      </c>
      <c r="T64" s="15">
        <f t="shared" si="15"/>
        <v>0</v>
      </c>
      <c r="U64" s="15">
        <f t="shared" si="15"/>
        <v>0</v>
      </c>
      <c r="V64" s="15">
        <f t="shared" si="15"/>
        <v>0</v>
      </c>
      <c r="W64" s="15">
        <f t="shared" si="15"/>
        <v>0</v>
      </c>
      <c r="X64" s="15">
        <f t="shared" si="15"/>
        <v>0</v>
      </c>
      <c r="Y64" s="15">
        <f t="shared" si="15"/>
        <v>0</v>
      </c>
      <c r="Z64" s="15">
        <f t="shared" si="15"/>
        <v>0</v>
      </c>
      <c r="AA64" s="15">
        <f t="shared" si="15"/>
        <v>0</v>
      </c>
      <c r="AB64" s="15">
        <f t="shared" si="15"/>
        <v>0</v>
      </c>
      <c r="AC64" s="15">
        <f t="shared" si="15"/>
        <v>0</v>
      </c>
      <c r="AD64" s="15">
        <f t="shared" si="15"/>
        <v>0</v>
      </c>
      <c r="AE64" s="15">
        <f t="shared" si="15"/>
        <v>0</v>
      </c>
      <c r="AF64" s="15">
        <f t="shared" si="15"/>
        <v>0</v>
      </c>
      <c r="AG64" s="15">
        <f t="shared" si="15"/>
        <v>0</v>
      </c>
      <c r="AH64" s="15">
        <f t="shared" si="15"/>
        <v>0</v>
      </c>
      <c r="AI64" s="15">
        <f t="shared" si="15"/>
        <v>0</v>
      </c>
      <c r="AJ64" s="15">
        <f t="shared" si="15"/>
        <v>0</v>
      </c>
      <c r="AK64" s="15">
        <f t="shared" si="15"/>
        <v>0</v>
      </c>
    </row>
    <row r="65" spans="1:37" x14ac:dyDescent="0.2">
      <c r="A65" s="12" t="s">
        <v>113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x14ac:dyDescent="0.2">
      <c r="A66" s="12" t="s">
        <v>114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x14ac:dyDescent="0.2">
      <c r="A67" s="12" t="s">
        <v>115</v>
      </c>
      <c r="B67" s="16"/>
    </row>
    <row r="68" spans="1:37" x14ac:dyDescent="0.2">
      <c r="B68" s="17"/>
    </row>
    <row r="69" spans="1:37" x14ac:dyDescent="0.2">
      <c r="A69" s="13" t="s">
        <v>116</v>
      </c>
      <c r="B69" s="15">
        <f>+B58+B60+B64</f>
        <v>238908.5</v>
      </c>
      <c r="C69" s="15">
        <f t="shared" ref="C69:AK69" si="16">+C58+C60+C64</f>
        <v>241723.29000000004</v>
      </c>
      <c r="D69" s="15">
        <f t="shared" si="16"/>
        <v>240949.12</v>
      </c>
      <c r="E69" s="15">
        <f t="shared" si="16"/>
        <v>252260.25999999998</v>
      </c>
      <c r="F69" s="15">
        <f t="shared" si="16"/>
        <v>252204.23</v>
      </c>
      <c r="G69" s="15">
        <f t="shared" si="16"/>
        <v>256150.70879999996</v>
      </c>
      <c r="H69" s="15">
        <f t="shared" si="16"/>
        <v>257959.63480000003</v>
      </c>
      <c r="I69" s="15">
        <f t="shared" si="16"/>
        <v>262670.50080000004</v>
      </c>
      <c r="J69" s="15">
        <f t="shared" si="16"/>
        <v>263211.99180000002</v>
      </c>
      <c r="K69" s="15">
        <f t="shared" si="16"/>
        <v>262899.14880000002</v>
      </c>
      <c r="L69" s="15">
        <f t="shared" si="16"/>
        <v>264141.51644000004</v>
      </c>
      <c r="M69" s="15">
        <f>+M58+M60+M64</f>
        <v>263881.27040000004</v>
      </c>
      <c r="N69" s="15">
        <f t="shared" si="16"/>
        <v>263794.51</v>
      </c>
      <c r="O69" s="15">
        <f t="shared" si="16"/>
        <v>263791.73840000003</v>
      </c>
      <c r="P69" s="15">
        <f t="shared" si="16"/>
        <v>263791.73840000009</v>
      </c>
      <c r="Q69" s="15">
        <f t="shared" si="16"/>
        <v>263791.73840000003</v>
      </c>
      <c r="R69" s="15">
        <f t="shared" si="16"/>
        <v>263791.73840000003</v>
      </c>
      <c r="S69" s="15">
        <f t="shared" si="16"/>
        <v>263791.73840000003</v>
      </c>
      <c r="T69" s="15">
        <f t="shared" si="16"/>
        <v>263791.73840000003</v>
      </c>
      <c r="U69" s="15">
        <f t="shared" si="16"/>
        <v>263791.73840000003</v>
      </c>
      <c r="V69" s="15">
        <f t="shared" si="16"/>
        <v>263791.73840000003</v>
      </c>
      <c r="W69" s="15">
        <f t="shared" si="16"/>
        <v>263791.73840000003</v>
      </c>
      <c r="X69" s="15">
        <f t="shared" si="16"/>
        <v>263791.73840000003</v>
      </c>
      <c r="Y69" s="15">
        <f t="shared" si="16"/>
        <v>263791.73840000003</v>
      </c>
      <c r="Z69" s="15">
        <f t="shared" si="16"/>
        <v>263791.73840000003</v>
      </c>
      <c r="AA69" s="15">
        <f t="shared" si="16"/>
        <v>263791.73840000003</v>
      </c>
      <c r="AB69" s="15">
        <f t="shared" si="16"/>
        <v>263791.73840000003</v>
      </c>
      <c r="AC69" s="15">
        <f t="shared" si="16"/>
        <v>263791.73840000003</v>
      </c>
      <c r="AD69" s="15">
        <f t="shared" si="16"/>
        <v>263791.73840000003</v>
      </c>
      <c r="AE69" s="15">
        <f t="shared" si="16"/>
        <v>263791.73840000003</v>
      </c>
      <c r="AF69" s="15">
        <f t="shared" si="16"/>
        <v>263791.73840000003</v>
      </c>
      <c r="AG69" s="15">
        <f t="shared" si="16"/>
        <v>263791.73840000003</v>
      </c>
      <c r="AH69" s="15">
        <f t="shared" si="16"/>
        <v>263791.73840000003</v>
      </c>
      <c r="AI69" s="15">
        <f t="shared" si="16"/>
        <v>263791.73840000009</v>
      </c>
      <c r="AJ69" s="15">
        <f t="shared" si="16"/>
        <v>263791.73840000003</v>
      </c>
      <c r="AK69" s="15">
        <f t="shared" si="16"/>
        <v>263791.73840000003</v>
      </c>
    </row>
    <row r="70" spans="1:37" x14ac:dyDescent="0.2">
      <c r="A70" s="1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1:37" x14ac:dyDescent="0.2">
      <c r="A71" s="12" t="s">
        <v>159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x14ac:dyDescent="0.2">
      <c r="A72" s="12" t="s">
        <v>158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x14ac:dyDescent="0.2">
      <c r="A73" s="13" t="s">
        <v>117</v>
      </c>
      <c r="B73" s="15">
        <f t="shared" ref="B73:L73" si="17">+B69-SUM(B71:B72)</f>
        <v>238908.5</v>
      </c>
      <c r="C73" s="15">
        <f t="shared" si="17"/>
        <v>241723.29000000004</v>
      </c>
      <c r="D73" s="15">
        <f t="shared" si="17"/>
        <v>240949.12</v>
      </c>
      <c r="E73" s="15">
        <f t="shared" si="17"/>
        <v>252260.25999999998</v>
      </c>
      <c r="F73" s="15">
        <f t="shared" si="17"/>
        <v>252204.23</v>
      </c>
      <c r="G73" s="15">
        <f t="shared" si="17"/>
        <v>256150.70879999996</v>
      </c>
      <c r="H73" s="15">
        <f t="shared" si="17"/>
        <v>257959.63480000003</v>
      </c>
      <c r="I73" s="15">
        <f t="shared" si="17"/>
        <v>262670.50080000004</v>
      </c>
      <c r="J73" s="15">
        <f t="shared" si="17"/>
        <v>263211.99180000002</v>
      </c>
      <c r="K73" s="15">
        <f t="shared" si="17"/>
        <v>262899.14880000002</v>
      </c>
      <c r="L73" s="15">
        <f t="shared" si="17"/>
        <v>264141.51644000004</v>
      </c>
      <c r="M73" s="15">
        <f>+M69-SUM(M71:M72)</f>
        <v>263881.27040000004</v>
      </c>
      <c r="N73" s="15">
        <f t="shared" ref="N73:AK73" si="18">+N69-SUM(N71:N72)</f>
        <v>263794.51</v>
      </c>
      <c r="O73" s="15">
        <f t="shared" si="18"/>
        <v>263791.73840000003</v>
      </c>
      <c r="P73" s="15">
        <f t="shared" si="18"/>
        <v>263791.73840000009</v>
      </c>
      <c r="Q73" s="15">
        <f t="shared" si="18"/>
        <v>263791.73840000003</v>
      </c>
      <c r="R73" s="15">
        <f t="shared" si="18"/>
        <v>263791.73840000003</v>
      </c>
      <c r="S73" s="15">
        <f t="shared" si="18"/>
        <v>263791.73840000003</v>
      </c>
      <c r="T73" s="15">
        <f t="shared" si="18"/>
        <v>263791.73840000003</v>
      </c>
      <c r="U73" s="15">
        <f t="shared" si="18"/>
        <v>263791.73840000003</v>
      </c>
      <c r="V73" s="15">
        <f t="shared" si="18"/>
        <v>263791.73840000003</v>
      </c>
      <c r="W73" s="15">
        <f t="shared" si="18"/>
        <v>263791.73840000003</v>
      </c>
      <c r="X73" s="15">
        <f t="shared" si="18"/>
        <v>263791.73840000003</v>
      </c>
      <c r="Y73" s="15">
        <f t="shared" si="18"/>
        <v>263791.73840000003</v>
      </c>
      <c r="Z73" s="15">
        <f t="shared" si="18"/>
        <v>263791.73840000003</v>
      </c>
      <c r="AA73" s="15">
        <f t="shared" si="18"/>
        <v>263791.73840000003</v>
      </c>
      <c r="AB73" s="15">
        <f t="shared" si="18"/>
        <v>263791.73840000003</v>
      </c>
      <c r="AC73" s="15">
        <f t="shared" si="18"/>
        <v>263791.73840000003</v>
      </c>
      <c r="AD73" s="15">
        <f t="shared" si="18"/>
        <v>263791.73840000003</v>
      </c>
      <c r="AE73" s="15">
        <f t="shared" si="18"/>
        <v>263791.73840000003</v>
      </c>
      <c r="AF73" s="15">
        <f t="shared" si="18"/>
        <v>263791.73840000003</v>
      </c>
      <c r="AG73" s="15">
        <f t="shared" si="18"/>
        <v>263791.73840000003</v>
      </c>
      <c r="AH73" s="15">
        <f t="shared" si="18"/>
        <v>263791.73840000003</v>
      </c>
      <c r="AI73" s="15">
        <f t="shared" si="18"/>
        <v>263791.73840000009</v>
      </c>
      <c r="AJ73" s="15">
        <f t="shared" si="18"/>
        <v>263791.73840000003</v>
      </c>
      <c r="AK73" s="15">
        <f t="shared" si="18"/>
        <v>263791.73840000003</v>
      </c>
    </row>
  </sheetData>
  <hyperlinks>
    <hyperlink ref="A1" location="View!A1" display="vie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1"/>
  <sheetViews>
    <sheetView showGridLines="0" zoomScaleNormal="100" workbookViewId="0">
      <pane xSplit="1" ySplit="2" topLeftCell="B22" activePane="bottomRight" state="frozen"/>
      <selection pane="topRight" activeCell="B1" sqref="B1"/>
      <selection pane="bottomLeft" activeCell="A3" sqref="A3"/>
      <selection pane="bottomRight" activeCell="F50" sqref="F50"/>
    </sheetView>
  </sheetViews>
  <sheetFormatPr defaultRowHeight="15" x14ac:dyDescent="0.25"/>
  <cols>
    <col min="1" max="1" width="49.5703125" style="1" bestFit="1" customWidth="1"/>
    <col min="2" max="37" width="9.7109375" style="1" bestFit="1" customWidth="1"/>
    <col min="38" max="16384" width="9.140625" style="1"/>
  </cols>
  <sheetData>
    <row r="1" spans="1:38" s="7" customFormat="1" x14ac:dyDescent="0.25">
      <c r="A1" s="25" t="s">
        <v>206</v>
      </c>
    </row>
    <row r="2" spans="1:38" x14ac:dyDescent="0.25">
      <c r="A2" s="3" t="s">
        <v>154</v>
      </c>
      <c r="B2" s="2" t="str">
        <f>+CEm!B2</f>
        <v>A1 M1</v>
      </c>
      <c r="C2" s="2" t="str">
        <f>+CEm!C2</f>
        <v>A1 M2</v>
      </c>
      <c r="D2" s="2" t="str">
        <f>+CEm!D2</f>
        <v>A1 M3</v>
      </c>
      <c r="E2" s="2" t="str">
        <f>+CEm!E2</f>
        <v>A1 M4</v>
      </c>
      <c r="F2" s="2" t="str">
        <f>+CEm!F2</f>
        <v>A1 M5</v>
      </c>
      <c r="G2" s="2" t="str">
        <f>+CEm!G2</f>
        <v>A1 M6</v>
      </c>
      <c r="H2" s="2" t="str">
        <f>+CEm!H2</f>
        <v>A1 M7</v>
      </c>
      <c r="I2" s="2" t="str">
        <f>+CEm!I2</f>
        <v>A1 M8</v>
      </c>
      <c r="J2" s="2" t="str">
        <f>+CEm!J2</f>
        <v>A1 M9</v>
      </c>
      <c r="K2" s="2" t="str">
        <f>+CEm!K2</f>
        <v>A1 M10</v>
      </c>
      <c r="L2" s="2" t="str">
        <f>+CEm!L2</f>
        <v>A1 M11</v>
      </c>
      <c r="M2" s="2" t="str">
        <f>+CEm!M2</f>
        <v>A1 M12</v>
      </c>
      <c r="N2" s="2" t="str">
        <f>+CEm!N2</f>
        <v>A2 M1</v>
      </c>
      <c r="O2" s="2" t="str">
        <f>+CEm!O2</f>
        <v>A2 M2</v>
      </c>
      <c r="P2" s="2" t="str">
        <f>+CEm!P2</f>
        <v>A2 M3</v>
      </c>
      <c r="Q2" s="2" t="str">
        <f>+CEm!Q2</f>
        <v>A2 M4</v>
      </c>
      <c r="R2" s="2" t="str">
        <f>+CEm!R2</f>
        <v>A2 M5</v>
      </c>
      <c r="S2" s="2" t="str">
        <f>+CEm!S2</f>
        <v>A2 M6</v>
      </c>
      <c r="T2" s="2" t="str">
        <f>+CEm!T2</f>
        <v>A2 M7</v>
      </c>
      <c r="U2" s="2" t="str">
        <f>+CEm!U2</f>
        <v>A2 M8</v>
      </c>
      <c r="V2" s="2" t="str">
        <f>+CEm!V2</f>
        <v>A2 M9</v>
      </c>
      <c r="W2" s="2" t="str">
        <f>+CEm!W2</f>
        <v>A2 M10</v>
      </c>
      <c r="X2" s="2" t="str">
        <f>+CEm!X2</f>
        <v>A2 M11</v>
      </c>
      <c r="Y2" s="2" t="str">
        <f>+CEm!Y2</f>
        <v>A2 M12</v>
      </c>
      <c r="Z2" s="2" t="str">
        <f>+CEm!Z2</f>
        <v>A3 M1</v>
      </c>
      <c r="AA2" s="2" t="str">
        <f>+CEm!AA2</f>
        <v>A3 M2</v>
      </c>
      <c r="AB2" s="2" t="str">
        <f>+CEm!AB2</f>
        <v>A3 M3</v>
      </c>
      <c r="AC2" s="2" t="str">
        <f>+CEm!AC2</f>
        <v>A3 M4</v>
      </c>
      <c r="AD2" s="2" t="str">
        <f>+CEm!AD2</f>
        <v>A3 M5</v>
      </c>
      <c r="AE2" s="2" t="str">
        <f>+CEm!AE2</f>
        <v>A3 M6</v>
      </c>
      <c r="AF2" s="2" t="str">
        <f>+CEm!AF2</f>
        <v>A3 M7</v>
      </c>
      <c r="AG2" s="2" t="str">
        <f>+CEm!AG2</f>
        <v>A3 M8</v>
      </c>
      <c r="AH2" s="2" t="str">
        <f>+CEm!AH2</f>
        <v>A3 M9</v>
      </c>
      <c r="AI2" s="2" t="str">
        <f>+CEm!AI2</f>
        <v>A3 M10</v>
      </c>
      <c r="AJ2" s="2" t="str">
        <f>+CEm!AJ2</f>
        <v>A3 M11</v>
      </c>
      <c r="AK2" s="2" t="str">
        <f>+CEm!AK2</f>
        <v>A3 M12</v>
      </c>
      <c r="AL2" s="2"/>
    </row>
    <row r="3" spans="1:38" x14ac:dyDescent="0.25">
      <c r="A3" s="4" t="s">
        <v>119</v>
      </c>
      <c r="B3" s="5">
        <f>+CEm!B58</f>
        <v>238908.5</v>
      </c>
      <c r="C3" s="5">
        <f>+CEm!C58</f>
        <v>241723.29000000004</v>
      </c>
      <c r="D3" s="5">
        <f>+CEm!D58</f>
        <v>240949.12</v>
      </c>
      <c r="E3" s="5">
        <f>+CEm!E58</f>
        <v>252260.25999999998</v>
      </c>
      <c r="F3" s="5">
        <f>+CEm!F58</f>
        <v>252204.23</v>
      </c>
      <c r="G3" s="5">
        <f>+CEm!G58</f>
        <v>256150.70879999996</v>
      </c>
      <c r="H3" s="5">
        <f>+CEm!H58</f>
        <v>257959.63480000003</v>
      </c>
      <c r="I3" s="5">
        <f>+CEm!I58</f>
        <v>262670.50080000004</v>
      </c>
      <c r="J3" s="5">
        <f>+CEm!J58</f>
        <v>263211.99180000002</v>
      </c>
      <c r="K3" s="5">
        <f>+CEm!K58</f>
        <v>262899.14880000002</v>
      </c>
      <c r="L3" s="5">
        <f>+CEm!L58</f>
        <v>264141.51644000004</v>
      </c>
      <c r="M3" s="5">
        <f>+CEm!M58</f>
        <v>263881.27040000004</v>
      </c>
      <c r="N3" s="5">
        <f>+CEm!N58</f>
        <v>263794.51</v>
      </c>
      <c r="O3" s="5">
        <f>+CEm!O58</f>
        <v>263791.73840000003</v>
      </c>
      <c r="P3" s="5">
        <f>+CEm!P58</f>
        <v>263791.73840000009</v>
      </c>
      <c r="Q3" s="5">
        <f>+CEm!Q58</f>
        <v>263791.73840000003</v>
      </c>
      <c r="R3" s="5">
        <f>+CEm!R58</f>
        <v>263791.73840000003</v>
      </c>
      <c r="S3" s="5">
        <f>+CEm!S58</f>
        <v>263791.73840000003</v>
      </c>
      <c r="T3" s="5">
        <f>+CEm!T58</f>
        <v>263791.73840000003</v>
      </c>
      <c r="U3" s="5">
        <f>+CEm!U58</f>
        <v>263791.73840000003</v>
      </c>
      <c r="V3" s="5">
        <f>+CEm!V58</f>
        <v>263791.73840000003</v>
      </c>
      <c r="W3" s="5">
        <f>+CEm!W58</f>
        <v>263791.73840000003</v>
      </c>
      <c r="X3" s="5">
        <f>+CEm!X58</f>
        <v>263791.73840000003</v>
      </c>
      <c r="Y3" s="5">
        <f>+CEm!Y58</f>
        <v>263791.73840000003</v>
      </c>
      <c r="Z3" s="5">
        <f>+CEm!Z58</f>
        <v>263791.73840000003</v>
      </c>
      <c r="AA3" s="5">
        <f>+CEm!AA58</f>
        <v>263791.73840000003</v>
      </c>
      <c r="AB3" s="5">
        <f>+CEm!AB58</f>
        <v>263791.73840000003</v>
      </c>
      <c r="AC3" s="5">
        <f>+CEm!AC58</f>
        <v>263791.73840000003</v>
      </c>
      <c r="AD3" s="5">
        <f>+CEm!AD58</f>
        <v>263791.73840000003</v>
      </c>
      <c r="AE3" s="5">
        <f>+CEm!AE58</f>
        <v>263791.73840000003</v>
      </c>
      <c r="AF3" s="5">
        <f>+CEm!AF58</f>
        <v>263791.73840000003</v>
      </c>
      <c r="AG3" s="5">
        <f>+CEm!AG58</f>
        <v>263791.73840000003</v>
      </c>
      <c r="AH3" s="5">
        <f>+CEm!AH58</f>
        <v>263791.73840000003</v>
      </c>
      <c r="AI3" s="5">
        <f>+CEm!AI58</f>
        <v>263791.73840000009</v>
      </c>
      <c r="AJ3" s="5">
        <f>+CEm!AJ58</f>
        <v>263791.73840000003</v>
      </c>
      <c r="AK3" s="5">
        <f>+CEm!AK58</f>
        <v>263791.73840000003</v>
      </c>
    </row>
    <row r="4" spans="1:38" x14ac:dyDescent="0.25">
      <c r="A4" s="1" t="s">
        <v>120</v>
      </c>
      <c r="B4" s="5">
        <f>+CEm!B56</f>
        <v>0</v>
      </c>
      <c r="C4" s="5">
        <f>+CEm!C56</f>
        <v>0</v>
      </c>
      <c r="D4" s="5">
        <f>+CEm!D56</f>
        <v>0</v>
      </c>
      <c r="E4" s="5">
        <f>+CEm!E56</f>
        <v>0</v>
      </c>
      <c r="F4" s="5">
        <f>+CEm!F56</f>
        <v>0</v>
      </c>
      <c r="G4" s="5">
        <f>+CEm!G56</f>
        <v>0</v>
      </c>
      <c r="H4" s="5">
        <f>+CEm!H56</f>
        <v>0</v>
      </c>
      <c r="I4" s="5">
        <f>+CEm!I56</f>
        <v>0</v>
      </c>
      <c r="J4" s="5">
        <f>+CEm!J56</f>
        <v>0</v>
      </c>
      <c r="K4" s="5">
        <f>+CEm!K56</f>
        <v>0</v>
      </c>
      <c r="L4" s="5">
        <f>+CEm!L56</f>
        <v>0</v>
      </c>
      <c r="M4" s="5">
        <f>+CEm!M56</f>
        <v>0</v>
      </c>
      <c r="N4" s="5">
        <f>+CEm!N56</f>
        <v>0</v>
      </c>
      <c r="O4" s="5">
        <f>+CEm!O56</f>
        <v>0</v>
      </c>
      <c r="P4" s="5">
        <f>+CEm!P56</f>
        <v>0</v>
      </c>
      <c r="Q4" s="5">
        <f>+CEm!Q56</f>
        <v>0</v>
      </c>
      <c r="R4" s="5">
        <f>+CEm!R56</f>
        <v>0</v>
      </c>
      <c r="S4" s="5">
        <f>+CEm!S56</f>
        <v>0</v>
      </c>
      <c r="T4" s="5">
        <f>+CEm!T56</f>
        <v>0</v>
      </c>
      <c r="U4" s="5">
        <f>+CEm!U56</f>
        <v>0</v>
      </c>
      <c r="V4" s="5">
        <f>+CEm!V56</f>
        <v>0</v>
      </c>
      <c r="W4" s="5">
        <f>+CEm!W56</f>
        <v>0</v>
      </c>
      <c r="X4" s="5">
        <f>+CEm!X56</f>
        <v>0</v>
      </c>
      <c r="Y4" s="5">
        <f>+CEm!Y56</f>
        <v>0</v>
      </c>
      <c r="Z4" s="5">
        <f>+CEm!Z56</f>
        <v>0</v>
      </c>
      <c r="AA4" s="5">
        <f>+CEm!AA56</f>
        <v>0</v>
      </c>
      <c r="AB4" s="5">
        <f>+CEm!AB56</f>
        <v>0</v>
      </c>
      <c r="AC4" s="5">
        <f>+CEm!AC56</f>
        <v>0</v>
      </c>
      <c r="AD4" s="5">
        <f>+CEm!AD56</f>
        <v>0</v>
      </c>
      <c r="AE4" s="5">
        <f>+CEm!AE56</f>
        <v>0</v>
      </c>
      <c r="AF4" s="5">
        <f>+CEm!AF56</f>
        <v>0</v>
      </c>
      <c r="AG4" s="5">
        <f>+CEm!AG56</f>
        <v>0</v>
      </c>
      <c r="AH4" s="5">
        <f>+CEm!AH56</f>
        <v>0</v>
      </c>
      <c r="AI4" s="5">
        <f>+CEm!AI56</f>
        <v>0</v>
      </c>
      <c r="AJ4" s="5">
        <f>+CEm!AJ56</f>
        <v>0</v>
      </c>
      <c r="AK4" s="5">
        <f>+CEm!AK56</f>
        <v>0</v>
      </c>
    </row>
    <row r="5" spans="1:38" x14ac:dyDescent="0.25">
      <c r="A5" s="6" t="s">
        <v>121</v>
      </c>
      <c r="B5" s="5">
        <f>+CEm!B26+CEm!B52+CEm!B53</f>
        <v>0</v>
      </c>
      <c r="C5" s="5">
        <f>+CEm!C26+CEm!C52+CEm!C53</f>
        <v>0</v>
      </c>
      <c r="D5" s="5">
        <f>+CEm!D26+CEm!D52+CEm!D53</f>
        <v>0</v>
      </c>
      <c r="E5" s="5">
        <f>+CEm!E26+CEm!E52+CEm!E53</f>
        <v>0</v>
      </c>
      <c r="F5" s="5">
        <f>+CEm!F26+CEm!F52+CEm!F53</f>
        <v>0</v>
      </c>
      <c r="G5" s="5">
        <f>+CEm!G26+CEm!G52+CEm!G53</f>
        <v>0</v>
      </c>
      <c r="H5" s="5">
        <f>+CEm!H26+CEm!H52+CEm!H53</f>
        <v>0</v>
      </c>
      <c r="I5" s="5">
        <f>+CEm!I26+CEm!I52+CEm!I53</f>
        <v>0</v>
      </c>
      <c r="J5" s="5">
        <f>+CEm!J26+CEm!J52+CEm!J53</f>
        <v>0</v>
      </c>
      <c r="K5" s="5">
        <f>+CEm!K26+CEm!K52+CEm!K53</f>
        <v>0</v>
      </c>
      <c r="L5" s="5">
        <f>+CEm!L26+CEm!L52+CEm!L53</f>
        <v>0</v>
      </c>
      <c r="M5" s="5">
        <f>+CEm!M26+CEm!M52+CEm!M53</f>
        <v>0</v>
      </c>
      <c r="N5" s="5">
        <f>+CEm!N26+CEm!N52+CEm!N53</f>
        <v>0</v>
      </c>
      <c r="O5" s="5">
        <f>+CEm!O26+CEm!O52+CEm!O53</f>
        <v>0</v>
      </c>
      <c r="P5" s="5">
        <f>+CEm!P26+CEm!P52+CEm!P53</f>
        <v>0</v>
      </c>
      <c r="Q5" s="5">
        <f>+CEm!Q26+CEm!Q52+CEm!Q53</f>
        <v>0</v>
      </c>
      <c r="R5" s="5">
        <f>+CEm!R26+CEm!R52+CEm!R53</f>
        <v>0</v>
      </c>
      <c r="S5" s="5">
        <f>+CEm!S26+CEm!S52+CEm!S53</f>
        <v>0</v>
      </c>
      <c r="T5" s="5">
        <f>+CEm!T26+CEm!T52+CEm!T53</f>
        <v>0</v>
      </c>
      <c r="U5" s="5">
        <f>+CEm!U26+CEm!U52+CEm!U53</f>
        <v>0</v>
      </c>
      <c r="V5" s="5">
        <f>+CEm!V26+CEm!V52+CEm!V53</f>
        <v>0</v>
      </c>
      <c r="W5" s="5">
        <f>+CEm!W26+CEm!W52+CEm!W53</f>
        <v>0</v>
      </c>
      <c r="X5" s="5">
        <f>+CEm!X26+CEm!X52+CEm!X53</f>
        <v>0</v>
      </c>
      <c r="Y5" s="5">
        <f>+CEm!Y26+CEm!Y52+CEm!Y53</f>
        <v>0</v>
      </c>
      <c r="Z5" s="5">
        <f>+CEm!Z26+CEm!Z52+CEm!Z53</f>
        <v>0</v>
      </c>
      <c r="AA5" s="5">
        <f>+CEm!AA26+CEm!AA52+CEm!AA53</f>
        <v>0</v>
      </c>
      <c r="AB5" s="5">
        <f>+CEm!AB26+CEm!AB52+CEm!AB53</f>
        <v>0</v>
      </c>
      <c r="AC5" s="5">
        <f>+CEm!AC26+CEm!AC52+CEm!AC53</f>
        <v>0</v>
      </c>
      <c r="AD5" s="5">
        <f>+CEm!AD26+CEm!AD52+CEm!AD53</f>
        <v>0</v>
      </c>
      <c r="AE5" s="5">
        <f>+CEm!AE26+CEm!AE52+CEm!AE53</f>
        <v>0</v>
      </c>
      <c r="AF5" s="5">
        <f>+CEm!AF26+CEm!AF52+CEm!AF53</f>
        <v>0</v>
      </c>
      <c r="AG5" s="5">
        <f>+CEm!AG26+CEm!AG52+CEm!AG53</f>
        <v>0</v>
      </c>
      <c r="AH5" s="5">
        <f>+CEm!AH26+CEm!AH52+CEm!AH53</f>
        <v>0</v>
      </c>
      <c r="AI5" s="5">
        <f>+CEm!AI26+CEm!AI52+CEm!AI53</f>
        <v>0</v>
      </c>
      <c r="AJ5" s="5">
        <f>+CEm!AJ26+CEm!AJ52+CEm!AJ53</f>
        <v>0</v>
      </c>
      <c r="AK5" s="5">
        <f>+CEm!AK26+CEm!AK52+CEm!AK53</f>
        <v>0</v>
      </c>
    </row>
    <row r="6" spans="1:38" x14ac:dyDescent="0.25">
      <c r="A6" s="4" t="s">
        <v>122</v>
      </c>
      <c r="B6" s="4">
        <f>+SUM(B3:B5)</f>
        <v>238908.5</v>
      </c>
      <c r="C6" s="4">
        <f t="shared" ref="C6:AK6" si="0">+SUM(C3:C5)</f>
        <v>241723.29000000004</v>
      </c>
      <c r="D6" s="4">
        <f t="shared" si="0"/>
        <v>240949.12</v>
      </c>
      <c r="E6" s="4">
        <f t="shared" si="0"/>
        <v>252260.25999999998</v>
      </c>
      <c r="F6" s="4">
        <f t="shared" si="0"/>
        <v>252204.23</v>
      </c>
      <c r="G6" s="4">
        <f t="shared" si="0"/>
        <v>256150.70879999996</v>
      </c>
      <c r="H6" s="4">
        <f t="shared" si="0"/>
        <v>257959.63480000003</v>
      </c>
      <c r="I6" s="4">
        <f t="shared" si="0"/>
        <v>262670.50080000004</v>
      </c>
      <c r="J6" s="4">
        <f t="shared" si="0"/>
        <v>263211.99180000002</v>
      </c>
      <c r="K6" s="4">
        <f t="shared" si="0"/>
        <v>262899.14880000002</v>
      </c>
      <c r="L6" s="4">
        <f t="shared" si="0"/>
        <v>264141.51644000004</v>
      </c>
      <c r="M6" s="4">
        <f t="shared" si="0"/>
        <v>263881.27040000004</v>
      </c>
      <c r="N6" s="4">
        <f t="shared" si="0"/>
        <v>263794.51</v>
      </c>
      <c r="O6" s="4">
        <f t="shared" si="0"/>
        <v>263791.73840000003</v>
      </c>
      <c r="P6" s="4">
        <f t="shared" si="0"/>
        <v>263791.73840000009</v>
      </c>
      <c r="Q6" s="4">
        <f t="shared" si="0"/>
        <v>263791.73840000003</v>
      </c>
      <c r="R6" s="4">
        <f t="shared" si="0"/>
        <v>263791.73840000003</v>
      </c>
      <c r="S6" s="4">
        <f t="shared" si="0"/>
        <v>263791.73840000003</v>
      </c>
      <c r="T6" s="4">
        <f t="shared" si="0"/>
        <v>263791.73840000003</v>
      </c>
      <c r="U6" s="4">
        <f t="shared" si="0"/>
        <v>263791.73840000003</v>
      </c>
      <c r="V6" s="4">
        <f t="shared" si="0"/>
        <v>263791.73840000003</v>
      </c>
      <c r="W6" s="4">
        <f t="shared" si="0"/>
        <v>263791.73840000003</v>
      </c>
      <c r="X6" s="4">
        <f t="shared" si="0"/>
        <v>263791.73840000003</v>
      </c>
      <c r="Y6" s="4">
        <f t="shared" si="0"/>
        <v>263791.73840000003</v>
      </c>
      <c r="Z6" s="4">
        <f t="shared" si="0"/>
        <v>263791.73840000003</v>
      </c>
      <c r="AA6" s="4">
        <f t="shared" si="0"/>
        <v>263791.73840000003</v>
      </c>
      <c r="AB6" s="4">
        <f t="shared" si="0"/>
        <v>263791.73840000003</v>
      </c>
      <c r="AC6" s="4">
        <f t="shared" si="0"/>
        <v>263791.73840000003</v>
      </c>
      <c r="AD6" s="4">
        <f t="shared" si="0"/>
        <v>263791.73840000003</v>
      </c>
      <c r="AE6" s="4">
        <f t="shared" si="0"/>
        <v>263791.73840000003</v>
      </c>
      <c r="AF6" s="4">
        <f t="shared" si="0"/>
        <v>263791.73840000003</v>
      </c>
      <c r="AG6" s="4">
        <f t="shared" si="0"/>
        <v>263791.73840000003</v>
      </c>
      <c r="AH6" s="4">
        <f t="shared" si="0"/>
        <v>263791.73840000003</v>
      </c>
      <c r="AI6" s="4">
        <f t="shared" si="0"/>
        <v>263791.73840000009</v>
      </c>
      <c r="AJ6" s="4">
        <f t="shared" si="0"/>
        <v>263791.73840000003</v>
      </c>
      <c r="AK6" s="4">
        <f t="shared" si="0"/>
        <v>263791.73840000003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123</v>
      </c>
      <c r="B8" s="4">
        <f t="shared" ref="B8:AK8" si="1">SUM(B9:B19)</f>
        <v>-264318.5</v>
      </c>
      <c r="C8" s="4">
        <f t="shared" si="1"/>
        <v>-273316.78999999998</v>
      </c>
      <c r="D8" s="4">
        <f t="shared" si="1"/>
        <v>-146428.57000000007</v>
      </c>
      <c r="E8" s="4">
        <f t="shared" si="1"/>
        <v>-2275.260000000002</v>
      </c>
      <c r="F8" s="4">
        <f t="shared" si="1"/>
        <v>24634.620000000083</v>
      </c>
      <c r="G8" s="4">
        <f t="shared" si="1"/>
        <v>17609.291199999971</v>
      </c>
      <c r="H8" s="4">
        <f t="shared" si="1"/>
        <v>-25160.93480000009</v>
      </c>
      <c r="I8" s="4">
        <f t="shared" si="1"/>
        <v>-24828.13279999997</v>
      </c>
      <c r="J8" s="4">
        <f t="shared" si="1"/>
        <v>8119.0381999999445</v>
      </c>
      <c r="K8" s="4">
        <f t="shared" si="1"/>
        <v>-18600.040799999944</v>
      </c>
      <c r="L8" s="4">
        <f t="shared" si="1"/>
        <v>-10335.316440000053</v>
      </c>
      <c r="M8" s="4">
        <f t="shared" si="1"/>
        <v>44335.60179499998</v>
      </c>
      <c r="N8" s="4">
        <f t="shared" si="1"/>
        <v>-55415.179499999977</v>
      </c>
      <c r="O8" s="4">
        <f t="shared" si="1"/>
        <v>30724.792099999984</v>
      </c>
      <c r="P8" s="4">
        <f t="shared" si="1"/>
        <v>30952.192099999986</v>
      </c>
      <c r="Q8" s="4">
        <f t="shared" si="1"/>
        <v>-65568.387899999987</v>
      </c>
      <c r="R8" s="4">
        <f t="shared" si="1"/>
        <v>35692.112099999984</v>
      </c>
      <c r="S8" s="4">
        <f t="shared" si="1"/>
        <v>-12866.827900000004</v>
      </c>
      <c r="T8" s="4">
        <f t="shared" si="1"/>
        <v>-1832.8879000000088</v>
      </c>
      <c r="U8" s="4">
        <f t="shared" si="1"/>
        <v>-16449.207899999972</v>
      </c>
      <c r="V8" s="4">
        <f t="shared" si="1"/>
        <v>20355.472099999984</v>
      </c>
      <c r="W8" s="4">
        <f t="shared" si="1"/>
        <v>19222.192100000015</v>
      </c>
      <c r="X8" s="4">
        <f t="shared" si="1"/>
        <v>-12372.627900000014</v>
      </c>
      <c r="Y8" s="4">
        <f t="shared" si="1"/>
        <v>-23403.027899999986</v>
      </c>
      <c r="Z8" s="4">
        <f t="shared" si="1"/>
        <v>-12595.807900000014</v>
      </c>
      <c r="AA8" s="4">
        <f t="shared" si="1"/>
        <v>45252.592099999987</v>
      </c>
      <c r="AB8" s="4">
        <f t="shared" si="1"/>
        <v>18608.632100000003</v>
      </c>
      <c r="AC8" s="4">
        <f t="shared" si="1"/>
        <v>-70594.107899999988</v>
      </c>
      <c r="AD8" s="4">
        <f t="shared" si="1"/>
        <v>-5307.787900000003</v>
      </c>
      <c r="AE8" s="4">
        <f t="shared" si="1"/>
        <v>20464.532099999997</v>
      </c>
      <c r="AF8" s="4">
        <f t="shared" si="1"/>
        <v>346.77210000000196</v>
      </c>
      <c r="AG8" s="4">
        <f t="shared" si="1"/>
        <v>45524.272100000017</v>
      </c>
      <c r="AH8" s="4">
        <f t="shared" si="1"/>
        <v>-38621.827899999997</v>
      </c>
      <c r="AI8" s="4">
        <f t="shared" si="1"/>
        <v>-830.46790000003239</v>
      </c>
      <c r="AJ8" s="4">
        <f t="shared" si="1"/>
        <v>19114.132100000003</v>
      </c>
      <c r="AK8" s="4">
        <f t="shared" si="1"/>
        <v>28221.41210000003</v>
      </c>
    </row>
    <row r="9" spans="1:38" x14ac:dyDescent="0.25">
      <c r="A9" s="5" t="s">
        <v>124</v>
      </c>
      <c r="B9" s="5">
        <f>-SPm!B9</f>
        <v>-329422.5</v>
      </c>
      <c r="C9" s="5">
        <f>+SPm!B9-SPm!C9</f>
        <v>-333227.94999999995</v>
      </c>
      <c r="D9" s="5">
        <f>+SPm!C9-SPm!D9</f>
        <v>-3805.4500000000698</v>
      </c>
      <c r="E9" s="5">
        <f>+SPm!D9-SPm!E9</f>
        <v>-14901.150000000023</v>
      </c>
      <c r="F9" s="5">
        <f>+SPm!E9-SPm!F9</f>
        <v>-14901.149999999907</v>
      </c>
      <c r="G9" s="5">
        <f>+SPm!F9-SPm!G9</f>
        <v>-5239.3000000000466</v>
      </c>
      <c r="H9" s="5">
        <f>+SPm!G9-SPm!H9</f>
        <v>-8035.8520000000717</v>
      </c>
      <c r="I9" s="5">
        <f>+SPm!H9-SPm!I9</f>
        <v>-8296.0019999999786</v>
      </c>
      <c r="J9" s="5">
        <f>+SPm!I9-SPm!J9</f>
        <v>-6134.9420000000391</v>
      </c>
      <c r="K9" s="5">
        <f>+SPm!J9-SPm!K9</f>
        <v>-635.49199999996927</v>
      </c>
      <c r="L9" s="5">
        <f>+SPm!K9-SPm!L9</f>
        <v>-1681.1383050000295</v>
      </c>
      <c r="M9" s="5">
        <f>+SPm!L9-SPm!M9</f>
        <v>-1681.1383050000295</v>
      </c>
      <c r="N9" s="5">
        <f>+SPm!M9-SPm!N9</f>
        <v>0</v>
      </c>
      <c r="O9" s="5">
        <f>+SPm!N9-SPm!O9</f>
        <v>0</v>
      </c>
      <c r="P9" s="5">
        <f>+SPm!O9-SPm!P9</f>
        <v>0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0</v>
      </c>
      <c r="AB9" s="5">
        <f>+SPm!AA9-SPm!AB9</f>
        <v>0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125</v>
      </c>
      <c r="B10" s="5">
        <f>+SPm!B67-SPm!B14</f>
        <v>29173.5</v>
      </c>
      <c r="C10" s="5">
        <f>+SPm!C67-SPm!B67+SPm!B14-SPm!C14</f>
        <v>28659.449999999997</v>
      </c>
      <c r="D10" s="5">
        <f>+SPm!D67-SPm!C67+SPm!C14-SPm!D14</f>
        <v>0</v>
      </c>
      <c r="E10" s="5">
        <f>+SPm!E67-SPm!D67+SPm!D14-SPm!E14</f>
        <v>-3863.8499999999985</v>
      </c>
      <c r="F10" s="5">
        <f>+SPm!F67-SPm!E67+SPm!E14-SPm!F14</f>
        <v>2580</v>
      </c>
      <c r="G10" s="5">
        <f>+SPm!G67-SPm!F67+SPm!F14-SPm!G14</f>
        <v>-3498.7000000000044</v>
      </c>
      <c r="H10" s="5">
        <f>+SPm!H67-SPm!G67+SPm!G14-SPm!H14</f>
        <v>356.63199999999779</v>
      </c>
      <c r="I10" s="5">
        <f>+SPm!I67-SPm!H67+SPm!H14-SPm!I14</f>
        <v>5439.1700000000055</v>
      </c>
      <c r="J10" s="5">
        <f>+SPm!J67-SPm!I67+SPm!I14-SPm!J14</f>
        <v>-1721.1080000000002</v>
      </c>
      <c r="K10" s="5">
        <f>+SPm!K67-SPm!J67+SPm!J14-SPm!K14</f>
        <v>814.20000000000437</v>
      </c>
      <c r="L10" s="5">
        <f>+SPm!L67-SPm!K67+SPm!K14-SPm!L14</f>
        <v>-3856.272195000005</v>
      </c>
      <c r="M10" s="5">
        <f>+SPm!M67-SPm!L67+SPm!L14-SPm!M14</f>
        <v>8067.2400000000052</v>
      </c>
      <c r="N10" s="5">
        <f>+SPm!N67-SPm!M67+SPm!M14-SPm!N14</f>
        <v>-6446.760000000002</v>
      </c>
      <c r="O10" s="5">
        <f>+SPm!O67-SPm!N67+SPm!N14-SPm!O14</f>
        <v>-1029.9599999999991</v>
      </c>
      <c r="P10" s="5">
        <f>+SPm!P67-SPm!O67+SPm!O14-SPm!P14</f>
        <v>7053.0200000000041</v>
      </c>
      <c r="Q10" s="5">
        <f>+SPm!Q67-SPm!P67+SPm!P14-SPm!Q14</f>
        <v>-11424.080000000002</v>
      </c>
      <c r="R10" s="5">
        <f>+SPm!R67-SPm!Q67+SPm!Q14-SPm!R14</f>
        <v>10434.059999999998</v>
      </c>
      <c r="S10" s="5">
        <f>+SPm!S67-SPm!R67+SPm!R14-SPm!S14</f>
        <v>-3998.2799999999988</v>
      </c>
      <c r="T10" s="5">
        <f>+SPm!T67-SPm!S67+SPm!S14-SPm!T14</f>
        <v>-593.76000000000204</v>
      </c>
      <c r="U10" s="5">
        <f>+SPm!U67-SPm!T67+SPm!T14-SPm!U14</f>
        <v>6584.760000000002</v>
      </c>
      <c r="V10" s="5">
        <f>+SPm!V67-SPm!U67+SPm!U14-SPm!V14</f>
        <v>-7680.3600000000006</v>
      </c>
      <c r="W10" s="5">
        <f>+SPm!W67-SPm!V67+SPm!V14-SPm!W14</f>
        <v>-1639.5400000000009</v>
      </c>
      <c r="X10" s="5">
        <f>+SPm!X67-SPm!W67+SPm!W14-SPm!X14</f>
        <v>5207.260000000002</v>
      </c>
      <c r="Y10" s="5">
        <f>+SPm!Y67-SPm!X67+SPm!X14-SPm!Y14</f>
        <v>4553.6399999999994</v>
      </c>
      <c r="Z10" s="5">
        <f>+SPm!Z67-SPm!Y67+SPm!Y14-SPm!Z14</f>
        <v>-8233.5599999999977</v>
      </c>
      <c r="AA10" s="5">
        <f>+SPm!AA67-SPm!Z67+SPm!Z14-SPm!AA14</f>
        <v>-3449.4000000000015</v>
      </c>
      <c r="AB10" s="5">
        <f>+SPm!AB67-SPm!AA67+SPm!AA14-SPm!AB14</f>
        <v>5324.9400000000023</v>
      </c>
      <c r="AC10" s="5">
        <f>+SPm!AC67-SPm!AB67+SPm!AB14-SPm!AC14</f>
        <v>223.61999999999534</v>
      </c>
      <c r="AD10" s="5">
        <f>+SPm!AD67-SPm!AC67+SPm!AC14-SPm!AD14</f>
        <v>4690.7000000000044</v>
      </c>
      <c r="AE10" s="5">
        <f>+SPm!AE67-SPm!AD67+SPm!AD14-SPm!AE14</f>
        <v>544.05999999999767</v>
      </c>
      <c r="AF10" s="5">
        <f>+SPm!AF67-SPm!AE67+SPm!AE14-SPm!AF14</f>
        <v>-15330.239999999998</v>
      </c>
      <c r="AG10" s="5">
        <f>+SPm!AG67-SPm!AF67+SPm!AF14-SPm!AG14</f>
        <v>11952.059999999998</v>
      </c>
      <c r="AH10" s="5">
        <f>+SPm!AH67-SPm!AG67+SPm!AG14-SPm!AH14</f>
        <v>2272.5</v>
      </c>
      <c r="AI10" s="5">
        <f>+SPm!AI67-SPm!AH67+SPm!AH14-SPm!AI14</f>
        <v>471.90000000000146</v>
      </c>
      <c r="AJ10" s="5">
        <f>+SPm!AJ67-SPm!AI67+SPm!AI14-SPm!AJ14</f>
        <v>-1685.5800000000017</v>
      </c>
      <c r="AK10" s="5">
        <f>+SPm!AK67-SPm!AJ67+SPm!AJ14-SPm!AK14</f>
        <v>-7667.1399999999994</v>
      </c>
    </row>
    <row r="11" spans="1:38" x14ac:dyDescent="0.25">
      <c r="A11" s="5" t="s">
        <v>126</v>
      </c>
      <c r="B11" s="5"/>
    </row>
    <row r="12" spans="1:38" x14ac:dyDescent="0.25">
      <c r="A12" s="1" t="s">
        <v>127</v>
      </c>
      <c r="B12" s="5"/>
    </row>
    <row r="13" spans="1:38" x14ac:dyDescent="0.25">
      <c r="A13" s="5" t="s">
        <v>128</v>
      </c>
      <c r="B13" s="5">
        <f>-SPm!B22</f>
        <v>-143558.5</v>
      </c>
      <c r="C13" s="5">
        <f>+SPm!B22-SPm!C22</f>
        <v>33671.709999999977</v>
      </c>
      <c r="D13" s="5">
        <f>+SPm!C22-SPm!D22</f>
        <v>34445.880000000019</v>
      </c>
      <c r="E13" s="5">
        <f>+SPm!D22-SPm!E22</f>
        <v>-3750.2599999999802</v>
      </c>
      <c r="F13" s="5">
        <f>+SPm!E22-SPm!F22</f>
        <v>2505.7699999999895</v>
      </c>
      <c r="G13" s="5">
        <f>+SPm!F22-SPm!G22</f>
        <v>-15410.708799999979</v>
      </c>
      <c r="H13" s="5">
        <f>+SPm!G22-SPm!H22</f>
        <v>-9140.4348000000173</v>
      </c>
      <c r="I13" s="5">
        <f>+SPm!H22-SPm!I22</f>
        <v>5825.6992000000027</v>
      </c>
      <c r="J13" s="5">
        <f>+SPm!I22-SPm!J22</f>
        <v>-6050.5918000000092</v>
      </c>
      <c r="K13" s="5">
        <f>+SPm!J22-SPm!K22</f>
        <v>13002.251200000013</v>
      </c>
      <c r="L13" s="5">
        <f>+SPm!K22-SPm!L22</f>
        <v>-21776.745940000023</v>
      </c>
      <c r="M13" s="5">
        <f>+SPm!L22-SPm!M22</f>
        <v>26729.500100000005</v>
      </c>
      <c r="N13" s="5">
        <f>+SPm!M22-SPm!N22</f>
        <v>1460.2605000000331</v>
      </c>
      <c r="O13" s="5">
        <f>+SPm!N22-SPm!O22</f>
        <v>-32597.167900000015</v>
      </c>
      <c r="P13" s="5">
        <f>+SPm!O22-SPm!P22</f>
        <v>26809.032099999968</v>
      </c>
      <c r="Q13" s="5">
        <f>+SPm!P22-SPm!Q22</f>
        <v>-30891.967899999989</v>
      </c>
      <c r="R13" s="5">
        <f>+SPm!Q22-SPm!R22</f>
        <v>20087.032099999997</v>
      </c>
      <c r="S13" s="5">
        <f>+SPm!R22-SPm!S22</f>
        <v>-17042.967900000003</v>
      </c>
      <c r="T13" s="5">
        <f>+SPm!S22-SPm!T22</f>
        <v>3563.0320999999967</v>
      </c>
      <c r="U13" s="5">
        <f>+SPm!T22-SPm!U22</f>
        <v>34919.032100000026</v>
      </c>
      <c r="V13" s="5">
        <f>+SPm!U22-SPm!V22</f>
        <v>-14012.167900000015</v>
      </c>
      <c r="W13" s="5">
        <f>+SPm!V22-SPm!W22</f>
        <v>-41572.967899999989</v>
      </c>
      <c r="X13" s="5">
        <f>+SPm!W22-SPm!X22</f>
        <v>15335.032099999982</v>
      </c>
      <c r="Y13" s="5">
        <f>+SPm!X22-SPm!Y22</f>
        <v>37019.032100000026</v>
      </c>
      <c r="Z13" s="5">
        <f>+SPm!Y22-SPm!Z22</f>
        <v>-10758.967900000018</v>
      </c>
      <c r="AA13" s="5">
        <f>+SPm!Z22-SPm!AA22</f>
        <v>-36809.967900000018</v>
      </c>
      <c r="AB13" s="5">
        <f>+SPm!AA22-SPm!AB22</f>
        <v>-7625.1678999999858</v>
      </c>
      <c r="AC13" s="5">
        <f>+SPm!AB22-SPm!AC22</f>
        <v>-762.96789999998873</v>
      </c>
      <c r="AD13" s="5">
        <f>+SPm!AC22-SPm!AD22</f>
        <v>26809.032099999997</v>
      </c>
      <c r="AE13" s="5">
        <f>+SPm!AD22-SPm!AE22</f>
        <v>32735.032099999997</v>
      </c>
      <c r="AF13" s="5">
        <f>+SPm!AE22-SPm!AF22</f>
        <v>-55128.967900000018</v>
      </c>
      <c r="AG13" s="5">
        <f>+SPm!AF22-SPm!AG22</f>
        <v>1442.0321000000258</v>
      </c>
      <c r="AH13" s="5">
        <f>+SPm!AG22-SPm!AH22</f>
        <v>22127.032099999997</v>
      </c>
      <c r="AI13" s="5">
        <f>+SPm!AH22-SPm!AI22</f>
        <v>23994.832099999971</v>
      </c>
      <c r="AJ13" s="5">
        <f>+SPm!AI22-SPm!AJ22</f>
        <v>-1742.9678999999887</v>
      </c>
      <c r="AK13" s="5">
        <f>+SPm!AJ22-SPm!AK22</f>
        <v>-18154.967899999989</v>
      </c>
    </row>
    <row r="14" spans="1:38" x14ac:dyDescent="0.25">
      <c r="A14" s="1" t="s">
        <v>129</v>
      </c>
      <c r="B14" s="5">
        <f>+SPm!B62</f>
        <v>179489</v>
      </c>
      <c r="C14" s="5">
        <f>+SPm!C62-SPm!B62</f>
        <v>-2420</v>
      </c>
      <c r="D14" s="5">
        <f>+SPm!D62-SPm!C62</f>
        <v>-177069</v>
      </c>
      <c r="E14" s="5">
        <f>+SPm!E62-SPm!D62</f>
        <v>20240</v>
      </c>
      <c r="F14" s="5">
        <f>+SPm!F62-SPm!E62</f>
        <v>34450</v>
      </c>
      <c r="G14" s="5">
        <f>+SPm!G62-SPm!F62</f>
        <v>41758</v>
      </c>
      <c r="H14" s="5">
        <f>+SPm!H62-SPm!G62</f>
        <v>-8341.2799999999988</v>
      </c>
      <c r="I14" s="5">
        <f>+SPm!I62-SPm!H62</f>
        <v>-27797</v>
      </c>
      <c r="J14" s="5">
        <f>+SPm!J62-SPm!I62</f>
        <v>22025.679999999993</v>
      </c>
      <c r="K14" s="5">
        <f>+SPm!K62-SPm!J62</f>
        <v>-31780.999999999993</v>
      </c>
      <c r="L14" s="5">
        <f>+SPm!L62-SPm!K62</f>
        <v>16978.840000000004</v>
      </c>
      <c r="M14" s="5">
        <f>+SPm!M62-SPm!L62</f>
        <v>11220</v>
      </c>
      <c r="N14" s="5">
        <f>+SPm!N62-SPm!M62</f>
        <v>-50428.680000000008</v>
      </c>
      <c r="O14" s="5">
        <f>+SPm!O62-SPm!N62</f>
        <v>64351.92</v>
      </c>
      <c r="P14" s="5">
        <f>+SPm!P62-SPm!O62</f>
        <v>-2909.859999999986</v>
      </c>
      <c r="Q14" s="5">
        <f>+SPm!Q62-SPm!P62</f>
        <v>-23252.339999999997</v>
      </c>
      <c r="R14" s="5">
        <f>+SPm!R62-SPm!Q62</f>
        <v>5171.0199999999895</v>
      </c>
      <c r="S14" s="5">
        <f>+SPm!S62-SPm!R62</f>
        <v>8174.4199999999983</v>
      </c>
      <c r="T14" s="5">
        <f>+SPm!T62-SPm!S62</f>
        <v>-4802.1600000000035</v>
      </c>
      <c r="U14" s="5">
        <f>+SPm!U62-SPm!T62</f>
        <v>-57953</v>
      </c>
      <c r="V14" s="5">
        <f>+SPm!V62-SPm!U62</f>
        <v>42048</v>
      </c>
      <c r="W14" s="5">
        <f>+SPm!W62-SPm!V62</f>
        <v>62434.700000000004</v>
      </c>
      <c r="X14" s="5">
        <f>+SPm!X62-SPm!W62</f>
        <v>-32914.92</v>
      </c>
      <c r="Y14" s="5">
        <f>+SPm!Y62-SPm!X62</f>
        <v>-64975.700000000012</v>
      </c>
      <c r="Z14" s="5">
        <f>+SPm!Z62-SPm!Y62</f>
        <v>6396.7200000000012</v>
      </c>
      <c r="AA14" s="5">
        <f>+SPm!AA62-SPm!Z62</f>
        <v>85511.96</v>
      </c>
      <c r="AB14" s="5">
        <f>+SPm!AB62-SPm!AA62</f>
        <v>20908.859999999986</v>
      </c>
      <c r="AC14" s="5">
        <f>+SPm!AC62-SPm!AB62</f>
        <v>-70054.759999999995</v>
      </c>
      <c r="AD14" s="5">
        <f>+SPm!AD62-SPm!AC62</f>
        <v>-36807.520000000004</v>
      </c>
      <c r="AE14" s="5">
        <f>+SPm!AE62-SPm!AD62</f>
        <v>-12814.559999999998</v>
      </c>
      <c r="AF14" s="5">
        <f>+SPm!AF62-SPm!AE62</f>
        <v>70805.98000000001</v>
      </c>
      <c r="AG14" s="5">
        <f>+SPm!AG62-SPm!AF62</f>
        <v>32130.179999999993</v>
      </c>
      <c r="AH14" s="5">
        <f>+SPm!AH62-SPm!AG62</f>
        <v>-63021.359999999993</v>
      </c>
      <c r="AI14" s="5">
        <f>+SPm!AI62-SPm!AH62</f>
        <v>-25297.200000000004</v>
      </c>
      <c r="AJ14" s="5">
        <f>+SPm!AJ62-SPm!AI62</f>
        <v>22542.679999999993</v>
      </c>
      <c r="AK14" s="5">
        <f>+SPm!AK62-SPm!AJ62</f>
        <v>54043.520000000019</v>
      </c>
    </row>
    <row r="15" spans="1:38" s="7" customFormat="1" x14ac:dyDescent="0.25">
      <c r="A15" s="7" t="s">
        <v>142</v>
      </c>
      <c r="B15" s="5">
        <f>+SPm!B63</f>
        <v>0</v>
      </c>
      <c r="C15" s="5">
        <f>+SPm!C63-SPm!B63</f>
        <v>0</v>
      </c>
      <c r="D15" s="5">
        <f>+SPm!D63-SPm!C63</f>
        <v>0</v>
      </c>
      <c r="E15" s="5">
        <f>+SPm!E63-SPm!D63</f>
        <v>0</v>
      </c>
      <c r="F15" s="5">
        <f>+SPm!F63-SPm!E63</f>
        <v>0</v>
      </c>
      <c r="G15" s="5">
        <f>+SPm!G63-SPm!F63</f>
        <v>0</v>
      </c>
      <c r="H15" s="5">
        <f>+SPm!H63-SPm!G63</f>
        <v>0</v>
      </c>
      <c r="I15" s="5">
        <f>+SPm!I63-SPm!H63</f>
        <v>0</v>
      </c>
      <c r="J15" s="5">
        <f>+SPm!J63-SPm!I63</f>
        <v>0</v>
      </c>
      <c r="K15" s="5">
        <f>+SPm!K63-SPm!J63</f>
        <v>0</v>
      </c>
      <c r="L15" s="5">
        <f>+SPm!L63-SPm!K63</f>
        <v>0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130</v>
      </c>
      <c r="B16" s="5">
        <f>+SPm!B64-SPm!B10</f>
        <v>0</v>
      </c>
      <c r="C16" s="5">
        <f>+SPm!B10-SPm!C10+SPm!C64-SPm!B64</f>
        <v>0</v>
      </c>
      <c r="D16" s="5">
        <f>+SPm!C10-SPm!D10+SPm!D64-SPm!C64</f>
        <v>0</v>
      </c>
      <c r="E16" s="5">
        <f>+SPm!D10-SPm!E10+SPm!E64-SPm!D64</f>
        <v>0</v>
      </c>
      <c r="F16" s="5">
        <f>+SPm!E10-SPm!F10+SPm!F64-SPm!E64</f>
        <v>0</v>
      </c>
      <c r="G16" s="5">
        <f>+SPm!F10-SPm!G10+SPm!G64-SPm!F64</f>
        <v>0</v>
      </c>
      <c r="H16" s="5">
        <f>+SPm!G10-SPm!H10+SPm!H64-SPm!G64</f>
        <v>0</v>
      </c>
      <c r="I16" s="5">
        <f>+SPm!H10-SPm!I10+SPm!I64-SPm!H64</f>
        <v>0</v>
      </c>
      <c r="J16" s="5">
        <f>+SPm!I10-SPm!J10+SPm!J64-SPm!I64</f>
        <v>0</v>
      </c>
      <c r="K16" s="5">
        <f>+SPm!J10-SPm!K10+SPm!K64-SPm!J64</f>
        <v>0</v>
      </c>
      <c r="L16" s="5">
        <f>+SPm!K10-SPm!L10+SPm!L64-SPm!K64</f>
        <v>0</v>
      </c>
      <c r="M16" s="5">
        <f>+SPm!L10-SPm!M10+SPm!M64-SPm!L64</f>
        <v>0</v>
      </c>
      <c r="N16" s="5">
        <f>+SPm!M10-SPm!N10+SPm!N64-SPm!M64</f>
        <v>0</v>
      </c>
      <c r="O16" s="5">
        <f>+SPm!N10-SPm!O10+SPm!O64-SPm!N64</f>
        <v>0</v>
      </c>
      <c r="P16" s="5">
        <f>+SPm!O10-SPm!P10+SPm!P64-SPm!O64</f>
        <v>0</v>
      </c>
      <c r="Q16" s="5">
        <f>+SPm!P10-SPm!Q10+SPm!Q64-SPm!P64</f>
        <v>0</v>
      </c>
      <c r="R16" s="5">
        <f>+SPm!Q10-SPm!R10+SPm!R64-SPm!Q64</f>
        <v>0</v>
      </c>
      <c r="S16" s="5">
        <f>+SPm!R10-SPm!S10+SPm!S64-SPm!R64</f>
        <v>0</v>
      </c>
      <c r="T16" s="5">
        <f>+SPm!S10-SPm!T10+SPm!T64-SPm!S64</f>
        <v>0</v>
      </c>
      <c r="U16" s="5">
        <f>+SPm!T10-SPm!U10+SPm!U64-SPm!T64</f>
        <v>0</v>
      </c>
      <c r="V16" s="5">
        <f>+SPm!U10-SPm!V10+SPm!V64-SPm!U64</f>
        <v>0</v>
      </c>
      <c r="W16" s="5">
        <f>+SPm!V10-SPm!W10+SPm!W64-SPm!V64</f>
        <v>0</v>
      </c>
      <c r="X16" s="5">
        <f>+SPm!W10-SPm!X10+SPm!X64-SPm!W64</f>
        <v>0</v>
      </c>
      <c r="Y16" s="5">
        <f>+SPm!X10-SPm!Y10+SPm!Y64-SPm!X64</f>
        <v>0</v>
      </c>
      <c r="Z16" s="5">
        <f>+SPm!Y10-SPm!Z10+SPm!Z64-SPm!Y64</f>
        <v>0</v>
      </c>
      <c r="AA16" s="5">
        <f>+SPm!Z10-SPm!AA10+SPm!AA64-SPm!Z64</f>
        <v>0</v>
      </c>
      <c r="AB16" s="5">
        <f>+SPm!AA10-SPm!AB10+SPm!AB64-SPm!AA64</f>
        <v>0</v>
      </c>
      <c r="AC16" s="5">
        <f>+SPm!AB10-SPm!AC10+SPm!AC64-SPm!AB64</f>
        <v>0</v>
      </c>
      <c r="AD16" s="5">
        <f>+SPm!AC10-SPm!AD10+SPm!AD64-SPm!AC64</f>
        <v>0</v>
      </c>
      <c r="AE16" s="5">
        <f>+SPm!AD10-SPm!AE10+SPm!AE64-SPm!AD64</f>
        <v>0</v>
      </c>
      <c r="AF16" s="5">
        <f>+SPm!AE10-SPm!AF10+SPm!AF64-SPm!AE64</f>
        <v>0</v>
      </c>
      <c r="AG16" s="5">
        <f>+SPm!AF10-SPm!AG10+SPm!AG64-SPm!AF64</f>
        <v>0</v>
      </c>
      <c r="AH16" s="5">
        <f>+SPm!AG10-SPm!AH10+SPm!AH64-SPm!AG64</f>
        <v>0</v>
      </c>
      <c r="AI16" s="5">
        <f>+SPm!AH10-SPm!AI10+SPm!AI64-SPm!AH64</f>
        <v>0</v>
      </c>
      <c r="AJ16" s="5">
        <f>+SPm!AI10-SPm!AJ10+SPm!AJ64-SPm!AI64</f>
        <v>0</v>
      </c>
      <c r="AK16" s="5">
        <f>+SPm!AJ10-SPm!AK10+SPm!AK64-SPm!AJ64</f>
        <v>0</v>
      </c>
    </row>
    <row r="17" spans="1:37" x14ac:dyDescent="0.25">
      <c r="A17" s="1" t="s">
        <v>131</v>
      </c>
      <c r="B17" s="5">
        <f>+SPm!B65-SPm!B11</f>
        <v>0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0</v>
      </c>
      <c r="M17" s="5">
        <f>+SPm!L11-SPm!M11+SPm!M65-SPm!L65</f>
        <v>0</v>
      </c>
      <c r="N17" s="5">
        <f>+SPm!M11-SPm!N11+SPm!N65-SPm!M65</f>
        <v>0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0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132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133</v>
      </c>
      <c r="B21" s="4">
        <f t="shared" ref="B21:AK21" si="2">+B6+B8</f>
        <v>-25410</v>
      </c>
      <c r="C21" s="4">
        <f t="shared" si="2"/>
        <v>-31593.499999999942</v>
      </c>
      <c r="D21" s="4">
        <f t="shared" si="2"/>
        <v>94520.54999999993</v>
      </c>
      <c r="E21" s="4">
        <f t="shared" si="2"/>
        <v>249984.99999999997</v>
      </c>
      <c r="F21" s="4">
        <f t="shared" si="2"/>
        <v>276838.85000000009</v>
      </c>
      <c r="G21" s="4">
        <f t="shared" si="2"/>
        <v>273759.99999999994</v>
      </c>
      <c r="H21" s="4">
        <f t="shared" si="2"/>
        <v>232798.69999999995</v>
      </c>
      <c r="I21" s="4">
        <f t="shared" si="2"/>
        <v>237842.36800000007</v>
      </c>
      <c r="J21" s="4">
        <f t="shared" si="2"/>
        <v>271331.02999999997</v>
      </c>
      <c r="K21" s="4">
        <f t="shared" si="2"/>
        <v>244299.10800000007</v>
      </c>
      <c r="L21" s="4">
        <f t="shared" si="2"/>
        <v>253806.19999999998</v>
      </c>
      <c r="M21" s="4">
        <f t="shared" si="2"/>
        <v>308216.872195</v>
      </c>
      <c r="N21" s="4">
        <f t="shared" si="2"/>
        <v>208379.33050000004</v>
      </c>
      <c r="O21" s="4">
        <f t="shared" si="2"/>
        <v>294516.53049999999</v>
      </c>
      <c r="P21" s="4">
        <f t="shared" si="2"/>
        <v>294743.93050000007</v>
      </c>
      <c r="Q21" s="4">
        <f t="shared" si="2"/>
        <v>198223.35050000006</v>
      </c>
      <c r="R21" s="4">
        <f t="shared" si="2"/>
        <v>299483.8505</v>
      </c>
      <c r="S21" s="4">
        <f t="shared" si="2"/>
        <v>250924.91050000003</v>
      </c>
      <c r="T21" s="4">
        <f t="shared" si="2"/>
        <v>261958.85050000003</v>
      </c>
      <c r="U21" s="4">
        <f t="shared" si="2"/>
        <v>247342.53050000005</v>
      </c>
      <c r="V21" s="4">
        <f t="shared" si="2"/>
        <v>284147.21050000004</v>
      </c>
      <c r="W21" s="4">
        <f t="shared" si="2"/>
        <v>283013.93050000002</v>
      </c>
      <c r="X21" s="4">
        <f t="shared" si="2"/>
        <v>251419.11050000001</v>
      </c>
      <c r="Y21" s="4">
        <f t="shared" si="2"/>
        <v>240388.71050000004</v>
      </c>
      <c r="Z21" s="4">
        <f t="shared" si="2"/>
        <v>251195.93050000002</v>
      </c>
      <c r="AA21" s="4">
        <f t="shared" si="2"/>
        <v>309044.33050000004</v>
      </c>
      <c r="AB21" s="4">
        <f t="shared" si="2"/>
        <v>282400.37050000002</v>
      </c>
      <c r="AC21" s="4">
        <f t="shared" si="2"/>
        <v>193197.63050000003</v>
      </c>
      <c r="AD21" s="4">
        <f t="shared" si="2"/>
        <v>258483.95050000004</v>
      </c>
      <c r="AE21" s="4">
        <f t="shared" si="2"/>
        <v>284256.27050000004</v>
      </c>
      <c r="AF21" s="4">
        <f t="shared" si="2"/>
        <v>264138.51050000003</v>
      </c>
      <c r="AG21" s="4">
        <f t="shared" si="2"/>
        <v>309316.01050000003</v>
      </c>
      <c r="AH21" s="4">
        <f t="shared" si="2"/>
        <v>225169.91050000003</v>
      </c>
      <c r="AI21" s="4">
        <f t="shared" si="2"/>
        <v>262961.27050000004</v>
      </c>
      <c r="AJ21" s="4">
        <f t="shared" si="2"/>
        <v>282905.87050000002</v>
      </c>
      <c r="AK21" s="4">
        <f t="shared" si="2"/>
        <v>292013.15050000005</v>
      </c>
    </row>
    <row r="22" spans="1:37" x14ac:dyDescent="0.25">
      <c r="A22" s="3"/>
      <c r="B22" s="3"/>
    </row>
    <row r="23" spans="1:37" x14ac:dyDescent="0.25">
      <c r="A23" s="3" t="s">
        <v>134</v>
      </c>
      <c r="B23" s="4">
        <f>+B24</f>
        <v>0</v>
      </c>
      <c r="C23" s="4">
        <f t="shared" ref="C23:AK23" si="3">+C24</f>
        <v>0</v>
      </c>
      <c r="D23" s="4">
        <f t="shared" si="3"/>
        <v>0</v>
      </c>
      <c r="E23" s="4">
        <f t="shared" si="3"/>
        <v>0</v>
      </c>
      <c r="F23" s="4">
        <f t="shared" si="3"/>
        <v>0</v>
      </c>
      <c r="G23" s="4">
        <f t="shared" si="3"/>
        <v>0</v>
      </c>
      <c r="H23" s="4">
        <f t="shared" si="3"/>
        <v>0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135</v>
      </c>
      <c r="B24" s="5">
        <f>SUM(B25:B26)</f>
        <v>0</v>
      </c>
      <c r="C24" s="5">
        <f>SUM(C25:C26)</f>
        <v>0</v>
      </c>
      <c r="D24" s="5">
        <f t="shared" ref="D24:AK24" si="4">SUM(D25:D26)</f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136</v>
      </c>
      <c r="B25" s="5">
        <f>-SPm!B28-SPm!B32-SPm!B40</f>
        <v>0</v>
      </c>
      <c r="C25" s="5">
        <f>+SPm!B28-SPm!C28+SPm!B32-SPm!C32+SPm!B40-SPm!C40</f>
        <v>0</v>
      </c>
      <c r="D25" s="5">
        <f>+SPm!C28-SPm!D28+SPm!C32-SPm!D32+SPm!C40-SPm!D40</f>
        <v>0</v>
      </c>
      <c r="E25" s="5">
        <f>+SPm!D28-SPm!E28+SPm!D32-SPm!E32+SPm!D40-SPm!E40</f>
        <v>0</v>
      </c>
      <c r="F25" s="5">
        <f>+SPm!E28-SPm!F28+SPm!E32-SPm!F32+SPm!E40-SPm!F40</f>
        <v>0</v>
      </c>
      <c r="G25" s="5">
        <f>+SPm!F28-SPm!G28+SPm!F32-SPm!G32+SPm!F40-SPm!G40</f>
        <v>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137</v>
      </c>
      <c r="B26" s="5"/>
    </row>
    <row r="28" spans="1:37" x14ac:dyDescent="0.25">
      <c r="A28" s="4" t="s">
        <v>138</v>
      </c>
      <c r="B28" s="4">
        <f>+B21+B23</f>
        <v>-25410</v>
      </c>
      <c r="C28" s="4">
        <f t="shared" ref="C28:AK28" si="5">+C21+C23</f>
        <v>-31593.499999999942</v>
      </c>
      <c r="D28" s="4">
        <f t="shared" si="5"/>
        <v>94520.54999999993</v>
      </c>
      <c r="E28" s="4">
        <f t="shared" si="5"/>
        <v>249984.99999999997</v>
      </c>
      <c r="F28" s="4">
        <f t="shared" si="5"/>
        <v>276838.85000000009</v>
      </c>
      <c r="G28" s="4">
        <f t="shared" si="5"/>
        <v>273759.99999999994</v>
      </c>
      <c r="H28" s="4">
        <f t="shared" si="5"/>
        <v>232798.69999999995</v>
      </c>
      <c r="I28" s="4">
        <f t="shared" si="5"/>
        <v>237842.36800000007</v>
      </c>
      <c r="J28" s="4">
        <f t="shared" si="5"/>
        <v>271331.02999999997</v>
      </c>
      <c r="K28" s="4">
        <f t="shared" si="5"/>
        <v>244299.10800000007</v>
      </c>
      <c r="L28" s="4">
        <f t="shared" si="5"/>
        <v>253806.19999999998</v>
      </c>
      <c r="M28" s="4">
        <f t="shared" si="5"/>
        <v>308216.872195</v>
      </c>
      <c r="N28" s="4">
        <f t="shared" si="5"/>
        <v>208379.33050000004</v>
      </c>
      <c r="O28" s="4">
        <f t="shared" si="5"/>
        <v>294516.53049999999</v>
      </c>
      <c r="P28" s="4">
        <f t="shared" si="5"/>
        <v>294743.93050000007</v>
      </c>
      <c r="Q28" s="4">
        <f t="shared" si="5"/>
        <v>198223.35050000006</v>
      </c>
      <c r="R28" s="4">
        <f t="shared" si="5"/>
        <v>299483.8505</v>
      </c>
      <c r="S28" s="4">
        <f t="shared" si="5"/>
        <v>250924.91050000003</v>
      </c>
      <c r="T28" s="4">
        <f t="shared" si="5"/>
        <v>261958.85050000003</v>
      </c>
      <c r="U28" s="4">
        <f t="shared" si="5"/>
        <v>247342.53050000005</v>
      </c>
      <c r="V28" s="4">
        <f t="shared" si="5"/>
        <v>284147.21050000004</v>
      </c>
      <c r="W28" s="4">
        <f t="shared" si="5"/>
        <v>283013.93050000002</v>
      </c>
      <c r="X28" s="4">
        <f t="shared" si="5"/>
        <v>251419.11050000001</v>
      </c>
      <c r="Y28" s="4">
        <f t="shared" si="5"/>
        <v>240388.71050000004</v>
      </c>
      <c r="Z28" s="4">
        <f t="shared" si="5"/>
        <v>251195.93050000002</v>
      </c>
      <c r="AA28" s="4">
        <f t="shared" si="5"/>
        <v>309044.33050000004</v>
      </c>
      <c r="AB28" s="4">
        <f t="shared" si="5"/>
        <v>282400.37050000002</v>
      </c>
      <c r="AC28" s="4">
        <f t="shared" si="5"/>
        <v>193197.63050000003</v>
      </c>
      <c r="AD28" s="4">
        <f t="shared" si="5"/>
        <v>258483.95050000004</v>
      </c>
      <c r="AE28" s="4">
        <f t="shared" si="5"/>
        <v>284256.27050000004</v>
      </c>
      <c r="AF28" s="4">
        <f t="shared" si="5"/>
        <v>264138.51050000003</v>
      </c>
      <c r="AG28" s="4">
        <f t="shared" si="5"/>
        <v>309316.01050000003</v>
      </c>
      <c r="AH28" s="4">
        <f t="shared" si="5"/>
        <v>225169.91050000003</v>
      </c>
      <c r="AI28" s="4">
        <f t="shared" si="5"/>
        <v>262961.27050000004</v>
      </c>
      <c r="AJ28" s="4">
        <f t="shared" si="5"/>
        <v>282905.87050000002</v>
      </c>
      <c r="AK28" s="4">
        <f t="shared" si="5"/>
        <v>292013.15050000005</v>
      </c>
    </row>
    <row r="30" spans="1:37" x14ac:dyDescent="0.25">
      <c r="A30" s="4" t="s">
        <v>139</v>
      </c>
      <c r="B30" s="4">
        <f t="shared" ref="B30:I30" si="6">SUM(B31:B32)</f>
        <v>0</v>
      </c>
      <c r="C30" s="4">
        <f t="shared" si="6"/>
        <v>0</v>
      </c>
      <c r="D30" s="4">
        <f t="shared" si="6"/>
        <v>0</v>
      </c>
      <c r="E30" s="4">
        <f t="shared" si="6"/>
        <v>0</v>
      </c>
      <c r="F30" s="4">
        <f t="shared" si="6"/>
        <v>0</v>
      </c>
      <c r="G30" s="4">
        <f t="shared" si="6"/>
        <v>0</v>
      </c>
      <c r="H30" s="4">
        <f t="shared" si="6"/>
        <v>0</v>
      </c>
      <c r="I30" s="4">
        <f t="shared" si="6"/>
        <v>0</v>
      </c>
      <c r="J30" s="4">
        <f t="shared" ref="J30:AK30" si="7">SUM(J31:J32)</f>
        <v>0</v>
      </c>
      <c r="K30" s="4">
        <f t="shared" si="7"/>
        <v>0</v>
      </c>
      <c r="L30" s="4">
        <f t="shared" si="7"/>
        <v>0</v>
      </c>
      <c r="M30" s="4">
        <f t="shared" si="7"/>
        <v>0</v>
      </c>
      <c r="N30" s="4">
        <f t="shared" si="7"/>
        <v>0</v>
      </c>
      <c r="O30" s="4">
        <f t="shared" si="7"/>
        <v>0</v>
      </c>
      <c r="P30" s="4">
        <f t="shared" si="7"/>
        <v>0</v>
      </c>
      <c r="Q30" s="4">
        <f t="shared" si="7"/>
        <v>0</v>
      </c>
      <c r="R30" s="4">
        <f t="shared" si="7"/>
        <v>0</v>
      </c>
      <c r="S30" s="4">
        <f t="shared" si="7"/>
        <v>0</v>
      </c>
      <c r="T30" s="4">
        <f t="shared" si="7"/>
        <v>0</v>
      </c>
      <c r="U30" s="4">
        <f t="shared" si="7"/>
        <v>0</v>
      </c>
      <c r="V30" s="4">
        <f t="shared" si="7"/>
        <v>0</v>
      </c>
      <c r="W30" s="4">
        <f t="shared" si="7"/>
        <v>0</v>
      </c>
      <c r="X30" s="4">
        <f t="shared" si="7"/>
        <v>0</v>
      </c>
      <c r="Y30" s="4">
        <f t="shared" si="7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  <c r="AF30" s="4">
        <f t="shared" si="7"/>
        <v>0</v>
      </c>
      <c r="AG30" s="4">
        <f t="shared" si="7"/>
        <v>0</v>
      </c>
      <c r="AH30" s="4">
        <f t="shared" si="7"/>
        <v>0</v>
      </c>
      <c r="AI30" s="4">
        <f t="shared" si="7"/>
        <v>0</v>
      </c>
      <c r="AJ30" s="4">
        <f t="shared" si="7"/>
        <v>0</v>
      </c>
      <c r="AK30" s="4">
        <f t="shared" si="7"/>
        <v>0</v>
      </c>
    </row>
    <row r="31" spans="1:37" s="7" customFormat="1" x14ac:dyDescent="0.25">
      <c r="A31" s="7" t="s">
        <v>140</v>
      </c>
      <c r="B31" s="5">
        <f>+SPm!B76</f>
        <v>0</v>
      </c>
      <c r="C31" s="5">
        <f>+SPm!C76-SPm!B76</f>
        <v>0</v>
      </c>
      <c r="D31" s="5">
        <f>+SPm!D76-SPm!C76</f>
        <v>0</v>
      </c>
      <c r="E31" s="5">
        <f>+SPm!E76-SPm!D76</f>
        <v>0</v>
      </c>
      <c r="F31" s="5">
        <f>+SPm!F76-SPm!E76</f>
        <v>0</v>
      </c>
      <c r="G31" s="5">
        <f>+SPm!G76-SPm!F76</f>
        <v>0</v>
      </c>
      <c r="H31" s="5">
        <f>+SPm!H76-SPm!G76</f>
        <v>0</v>
      </c>
      <c r="I31" s="5">
        <f>+SPm!I76-SPm!H76</f>
        <v>0</v>
      </c>
      <c r="J31" s="5">
        <f>+SPm!J76-SPm!I76</f>
        <v>0</v>
      </c>
      <c r="K31" s="5">
        <f>+SPm!K76-SPm!J76</f>
        <v>0</v>
      </c>
      <c r="L31" s="5">
        <f>+SPm!L76-SPm!K76</f>
        <v>0</v>
      </c>
      <c r="M31" s="5">
        <f>+SPm!M76-SPm!L76</f>
        <v>0</v>
      </c>
      <c r="N31" s="5">
        <f>+SPm!N76-SPm!M76</f>
        <v>0</v>
      </c>
      <c r="O31" s="5">
        <f>+SPm!O76-SPm!N76</f>
        <v>0</v>
      </c>
      <c r="P31" s="5">
        <f>+SPm!P76-SPm!O76</f>
        <v>0</v>
      </c>
      <c r="Q31" s="5">
        <f>+SPm!Q76-SPm!P76</f>
        <v>0</v>
      </c>
      <c r="R31" s="5">
        <f>+SPm!R76-SPm!Q76</f>
        <v>0</v>
      </c>
      <c r="S31" s="5">
        <f>+SPm!S76-SPm!R76</f>
        <v>0</v>
      </c>
      <c r="T31" s="5">
        <f>+SPm!T76-SPm!S76</f>
        <v>0</v>
      </c>
      <c r="U31" s="5">
        <f>+SPm!U76-SPm!T76</f>
        <v>0</v>
      </c>
      <c r="V31" s="5">
        <f>+SPm!V76-SPm!U76</f>
        <v>0</v>
      </c>
      <c r="W31" s="5">
        <f>+SPm!W76-SPm!V76</f>
        <v>0</v>
      </c>
      <c r="X31" s="5">
        <f>+SPm!X76-SPm!W76</f>
        <v>0</v>
      </c>
      <c r="Y31" s="5">
        <f>+SPm!Y76-SPm!X76</f>
        <v>0</v>
      </c>
      <c r="Z31" s="5">
        <f>+SPm!Z76-SPm!Y76</f>
        <v>0</v>
      </c>
      <c r="AA31" s="5">
        <f>+SPm!AA76-SPm!Z76</f>
        <v>0</v>
      </c>
      <c r="AB31" s="5">
        <f>+SPm!AB76-SPm!AA76</f>
        <v>0</v>
      </c>
      <c r="AC31" s="5">
        <f>+SPm!AC76-SPm!AB76</f>
        <v>0</v>
      </c>
      <c r="AD31" s="5">
        <f>+SPm!AD76-SPm!AC76</f>
        <v>0</v>
      </c>
      <c r="AE31" s="5">
        <f>+SPm!AE76-SPm!AD76</f>
        <v>0</v>
      </c>
      <c r="AF31" s="5">
        <f>+SPm!AF76-SPm!AE76</f>
        <v>0</v>
      </c>
      <c r="AG31" s="5">
        <f>+SPm!AG76-SPm!AF76</f>
        <v>0</v>
      </c>
      <c r="AH31" s="5">
        <f>+SPm!AH76-SPm!AG76</f>
        <v>0</v>
      </c>
      <c r="AI31" s="5">
        <f>+SPm!AI76-SPm!AH76</f>
        <v>0</v>
      </c>
      <c r="AJ31" s="5">
        <f>+SPm!AJ76-SPm!AI76</f>
        <v>0</v>
      </c>
      <c r="AK31" s="5">
        <f>+SPm!AK76-SPm!AJ76</f>
        <v>0</v>
      </c>
    </row>
    <row r="32" spans="1:37" x14ac:dyDescent="0.25">
      <c r="A32" s="1" t="s">
        <v>141</v>
      </c>
      <c r="B32" s="5">
        <f>+SPm!B78-'Cash Flow'!B4</f>
        <v>0</v>
      </c>
      <c r="C32" s="5">
        <f>+SPm!C78-SPm!B78-'Cash Flow'!C4</f>
        <v>0</v>
      </c>
      <c r="D32" s="5">
        <f>+SPm!D78-SPm!C78-'Cash Flow'!D4</f>
        <v>0</v>
      </c>
      <c r="E32" s="5">
        <f>+SPm!E78-SPm!D78-'Cash Flow'!E4</f>
        <v>0</v>
      </c>
      <c r="F32" s="5">
        <f>+SPm!F78-SPm!E78-'Cash Flow'!F4</f>
        <v>0</v>
      </c>
      <c r="G32" s="5">
        <f>+SPm!G78-SPm!F78-'Cash Flow'!G4</f>
        <v>0</v>
      </c>
      <c r="H32" s="5">
        <f>+SPm!H78-SPm!G78-'Cash Flow'!H4</f>
        <v>0</v>
      </c>
      <c r="I32" s="5">
        <f>+SPm!I78-SPm!H78-'Cash Flow'!I4</f>
        <v>0</v>
      </c>
      <c r="J32" s="5">
        <f>+SPm!J78-SPm!I78-'Cash Flow'!J4</f>
        <v>0</v>
      </c>
      <c r="K32" s="5">
        <f>+SPm!K78-SPm!J78-'Cash Flow'!K4</f>
        <v>0</v>
      </c>
      <c r="L32" s="5">
        <f>+SPm!L78-SPm!K78-'Cash Flow'!L4</f>
        <v>0</v>
      </c>
      <c r="M32" s="5">
        <f>+SPm!M78-SPm!L78-'Cash Flow'!M4</f>
        <v>0</v>
      </c>
      <c r="N32" s="5">
        <f>+SPm!N78-SPm!M78-'Cash Flow'!N4</f>
        <v>0</v>
      </c>
      <c r="O32" s="5">
        <f>+SPm!O78-SPm!N78-'Cash Flow'!O4</f>
        <v>0</v>
      </c>
      <c r="P32" s="5">
        <f>+SPm!P78-SPm!O78-'Cash Flow'!P4</f>
        <v>0</v>
      </c>
      <c r="Q32" s="5">
        <f>+SPm!Q78-SPm!P78-'Cash Flow'!Q4</f>
        <v>0</v>
      </c>
      <c r="R32" s="5">
        <f>+SPm!R78-SPm!Q78-'Cash Flow'!R4</f>
        <v>0</v>
      </c>
      <c r="S32" s="5">
        <f>+SPm!S78-SPm!R78-'Cash Flow'!S4</f>
        <v>0</v>
      </c>
      <c r="T32" s="5">
        <f>+SPm!T78-SPm!S78-'Cash Flow'!T4</f>
        <v>0</v>
      </c>
      <c r="U32" s="5">
        <f>+SPm!U78-SPm!T78-'Cash Flow'!U4</f>
        <v>0</v>
      </c>
      <c r="V32" s="5">
        <f>+SPm!V78-SPm!U78-'Cash Flow'!V4</f>
        <v>0</v>
      </c>
      <c r="W32" s="5">
        <f>+SPm!W78-SPm!V78-'Cash Flow'!W4</f>
        <v>0</v>
      </c>
      <c r="X32" s="5">
        <f>+SPm!X78-SPm!W78-'Cash Flow'!X4</f>
        <v>0</v>
      </c>
      <c r="Y32" s="5">
        <f>+SPm!Y78-SPm!X78-'Cash Flow'!Y4</f>
        <v>0</v>
      </c>
      <c r="Z32" s="5">
        <f>+SPm!Z78-SPm!Y78-'Cash Flow'!Z4</f>
        <v>0</v>
      </c>
      <c r="AA32" s="5">
        <f>+SPm!AA78-SPm!Z78-'Cash Flow'!AA4</f>
        <v>0</v>
      </c>
      <c r="AB32" s="5">
        <f>+SPm!AB78-SPm!AA78-'Cash Flow'!AB4</f>
        <v>0</v>
      </c>
      <c r="AC32" s="5">
        <f>+SPm!AC78-SPm!AB78-'Cash Flow'!AC4</f>
        <v>0</v>
      </c>
      <c r="AD32" s="5">
        <f>+SPm!AD78-SPm!AC78-'Cash Flow'!AD4</f>
        <v>0</v>
      </c>
      <c r="AE32" s="5">
        <f>+SPm!AE78-SPm!AD78-'Cash Flow'!AE4</f>
        <v>0</v>
      </c>
      <c r="AF32" s="5">
        <f>+SPm!AF78-SPm!AE78-'Cash Flow'!AF4</f>
        <v>0</v>
      </c>
      <c r="AG32" s="5">
        <f>+SPm!AG78-SPm!AF78-'Cash Flow'!AG4</f>
        <v>0</v>
      </c>
      <c r="AH32" s="5">
        <f>+SPm!AH78-SPm!AG78-'Cash Flow'!AH4</f>
        <v>0</v>
      </c>
      <c r="AI32" s="5">
        <f>+SPm!AI78-SPm!AH78-'Cash Flow'!AI4</f>
        <v>0</v>
      </c>
      <c r="AJ32" s="5">
        <f>+SPm!AJ78-SPm!AI78-'Cash Flow'!AJ4</f>
        <v>0</v>
      </c>
      <c r="AK32" s="5">
        <f>+SPm!AK78-SPm!AJ78-'Cash Flow'!AK4</f>
        <v>0</v>
      </c>
    </row>
    <row r="33" spans="1:37" x14ac:dyDescent="0.25">
      <c r="B33" s="5"/>
    </row>
    <row r="34" spans="1:37" x14ac:dyDescent="0.25">
      <c r="B34" s="5"/>
    </row>
    <row r="35" spans="1:37" x14ac:dyDescent="0.25">
      <c r="A35" s="1" t="s">
        <v>143</v>
      </c>
      <c r="B35" s="5">
        <f>-CEm!B65-CEm!B66</f>
        <v>0</v>
      </c>
      <c r="C35" s="5">
        <f>-CEm!C65-CEm!C66</f>
        <v>0</v>
      </c>
      <c r="D35" s="5">
        <f>-CEm!D65-CEm!D66</f>
        <v>0</v>
      </c>
      <c r="E35" s="5">
        <f>-CEm!E65-CEm!E66</f>
        <v>0</v>
      </c>
      <c r="F35" s="5">
        <f>-CEm!F65-CEm!F66</f>
        <v>0</v>
      </c>
      <c r="G35" s="5">
        <f>-CEm!G65-CEm!G66</f>
        <v>0</v>
      </c>
      <c r="H35" s="5">
        <f>-CEm!H65-CEm!H66</f>
        <v>0</v>
      </c>
      <c r="I35" s="5">
        <f>-CEm!I65-CEm!I66</f>
        <v>0</v>
      </c>
      <c r="J35" s="5">
        <f>-CEm!J65-CEm!J66</f>
        <v>0</v>
      </c>
      <c r="K35" s="5">
        <f>-CEm!K65-CEm!K66</f>
        <v>0</v>
      </c>
      <c r="L35" s="5">
        <f>-CEm!L65-CEm!L66</f>
        <v>0</v>
      </c>
      <c r="M35" s="5">
        <f>-CEm!M65-CEm!M66</f>
        <v>0</v>
      </c>
      <c r="N35" s="5">
        <f>-CEm!N65-CEm!N66</f>
        <v>0</v>
      </c>
      <c r="O35" s="5">
        <f>-CEm!O65-CEm!O66</f>
        <v>0</v>
      </c>
      <c r="P35" s="5">
        <f>-CEm!P65-CEm!P66</f>
        <v>0</v>
      </c>
      <c r="Q35" s="5">
        <f>-CEm!Q65-CEm!Q66</f>
        <v>0</v>
      </c>
      <c r="R35" s="5">
        <f>-CEm!R65-CEm!R66</f>
        <v>0</v>
      </c>
      <c r="S35" s="5">
        <f>-CEm!S65-CEm!S66</f>
        <v>0</v>
      </c>
      <c r="T35" s="5">
        <f>-CEm!T65-CEm!T66</f>
        <v>0</v>
      </c>
      <c r="U35" s="5">
        <f>-CEm!U65-CEm!U66</f>
        <v>0</v>
      </c>
      <c r="V35" s="5">
        <f>-CEm!V65-CEm!V66</f>
        <v>0</v>
      </c>
      <c r="W35" s="5">
        <f>-CEm!W65-CEm!W66</f>
        <v>0</v>
      </c>
      <c r="X35" s="5">
        <f>-CEm!X65-CEm!X66</f>
        <v>0</v>
      </c>
      <c r="Y35" s="5">
        <f>-CEm!Y65-CEm!Y66</f>
        <v>0</v>
      </c>
      <c r="Z35" s="5">
        <f>-CEm!Z65-CEm!Z66</f>
        <v>0</v>
      </c>
      <c r="AA35" s="5">
        <f>-CEm!AA65-CEm!AA66</f>
        <v>0</v>
      </c>
      <c r="AB35" s="5">
        <f>-CEm!AB65-CEm!AB66</f>
        <v>0</v>
      </c>
      <c r="AC35" s="5">
        <f>-CEm!AC65-CEm!AC66</f>
        <v>0</v>
      </c>
      <c r="AD35" s="5">
        <f>-CEm!AD65-CEm!AD66</f>
        <v>0</v>
      </c>
      <c r="AE35" s="5">
        <f>-CEm!AE65-CEm!AE66</f>
        <v>0</v>
      </c>
      <c r="AF35" s="5">
        <f>-CEm!AF65-CEm!AF66</f>
        <v>0</v>
      </c>
      <c r="AG35" s="5">
        <f>-CEm!AG65-CEm!AG66</f>
        <v>0</v>
      </c>
      <c r="AH35" s="5">
        <f>-CEm!AH65-CEm!AH66</f>
        <v>0</v>
      </c>
      <c r="AI35" s="5">
        <f>-CEm!AI65-CEm!AI66</f>
        <v>0</v>
      </c>
      <c r="AJ35" s="5">
        <f>-CEm!AJ65-CEm!AJ66</f>
        <v>0</v>
      </c>
      <c r="AK35" s="5">
        <f>-CEm!AK65-CEm!AK66</f>
        <v>0</v>
      </c>
    </row>
    <row r="36" spans="1:37" x14ac:dyDescent="0.25">
      <c r="A36" s="1" t="s">
        <v>144</v>
      </c>
      <c r="B36" s="5">
        <f>+CEm!B60</f>
        <v>0</v>
      </c>
      <c r="C36" s="5">
        <f>+CEm!C60</f>
        <v>0</v>
      </c>
      <c r="D36" s="5">
        <f>+CEm!D60</f>
        <v>0</v>
      </c>
      <c r="E36" s="5">
        <f>+CEm!E60</f>
        <v>0</v>
      </c>
      <c r="F36" s="5">
        <f>+CEm!F60</f>
        <v>0</v>
      </c>
      <c r="G36" s="5">
        <f>+CEm!G60</f>
        <v>0</v>
      </c>
      <c r="H36" s="5">
        <f>+CEm!H60</f>
        <v>0</v>
      </c>
      <c r="I36" s="5">
        <f>+CEm!I60</f>
        <v>0</v>
      </c>
      <c r="J36" s="5">
        <f>+CEm!J60</f>
        <v>0</v>
      </c>
      <c r="K36" s="5">
        <f>+CEm!K60</f>
        <v>0</v>
      </c>
      <c r="L36" s="5">
        <f>+CEm!L60</f>
        <v>0</v>
      </c>
      <c r="M36" s="5">
        <f>+CEm!M60</f>
        <v>0</v>
      </c>
      <c r="N36" s="5">
        <f>+CEm!N60</f>
        <v>0</v>
      </c>
      <c r="O36" s="5">
        <f>+CEm!O60</f>
        <v>0</v>
      </c>
      <c r="P36" s="5">
        <f>+CEm!P60</f>
        <v>0</v>
      </c>
      <c r="Q36" s="5">
        <f>+CEm!Q60</f>
        <v>0</v>
      </c>
      <c r="R36" s="5">
        <f>+CEm!R60</f>
        <v>0</v>
      </c>
      <c r="S36" s="5">
        <f>+CEm!S60</f>
        <v>0</v>
      </c>
      <c r="T36" s="5">
        <f>+CEm!T60</f>
        <v>0</v>
      </c>
      <c r="U36" s="5">
        <f>+CEm!U60</f>
        <v>0</v>
      </c>
      <c r="V36" s="5">
        <f>+CEm!V60</f>
        <v>0</v>
      </c>
      <c r="W36" s="5">
        <f>+CEm!W60</f>
        <v>0</v>
      </c>
      <c r="X36" s="5">
        <f>+CEm!X60</f>
        <v>0</v>
      </c>
      <c r="Y36" s="5">
        <f>+CEm!Y60</f>
        <v>0</v>
      </c>
      <c r="Z36" s="5">
        <f>+CEm!Z60</f>
        <v>0</v>
      </c>
      <c r="AA36" s="5">
        <f>+CEm!AA60</f>
        <v>0</v>
      </c>
      <c r="AB36" s="5">
        <f>+CEm!AB60</f>
        <v>0</v>
      </c>
      <c r="AC36" s="5">
        <f>+CEm!AC60</f>
        <v>0</v>
      </c>
      <c r="AD36" s="5">
        <f>+CEm!AD60</f>
        <v>0</v>
      </c>
      <c r="AE36" s="5">
        <f>+CEm!AE60</f>
        <v>0</v>
      </c>
      <c r="AF36" s="5">
        <f>+CEm!AF60</f>
        <v>0</v>
      </c>
      <c r="AG36" s="5">
        <f>+CEm!AG60</f>
        <v>0</v>
      </c>
      <c r="AH36" s="5">
        <f>+CEm!AH60</f>
        <v>0</v>
      </c>
      <c r="AI36" s="5">
        <f>+CEm!AI60</f>
        <v>0</v>
      </c>
      <c r="AJ36" s="5">
        <f>+CEm!AJ60</f>
        <v>0</v>
      </c>
      <c r="AK36" s="5">
        <f>+CEm!AK60</f>
        <v>0</v>
      </c>
    </row>
    <row r="37" spans="1:37" x14ac:dyDescent="0.25">
      <c r="A37" s="1" t="s">
        <v>145</v>
      </c>
      <c r="B37" s="5">
        <f>-CEm!B71-CEm!B72</f>
        <v>0</v>
      </c>
      <c r="C37" s="5">
        <f>-CEm!C71-CEm!C72</f>
        <v>0</v>
      </c>
      <c r="D37" s="5">
        <f>-CEm!D71-CEm!D72</f>
        <v>0</v>
      </c>
      <c r="E37" s="5">
        <f>-CEm!E71-CEm!E72</f>
        <v>0</v>
      </c>
      <c r="F37" s="5">
        <f>-CEm!F71-CEm!F72</f>
        <v>0</v>
      </c>
      <c r="G37" s="5">
        <f>-CEm!G71-CEm!G72</f>
        <v>0</v>
      </c>
      <c r="H37" s="5">
        <f>-CEm!H71-CEm!H72</f>
        <v>0</v>
      </c>
      <c r="I37" s="5">
        <f>-CEm!I71-CEm!I72</f>
        <v>0</v>
      </c>
      <c r="J37" s="5">
        <f>-CEm!J71-CEm!J72</f>
        <v>0</v>
      </c>
      <c r="K37" s="5">
        <f>-CEm!K71-CEm!K72</f>
        <v>0</v>
      </c>
      <c r="L37" s="5">
        <f>-CEm!L71-CEm!L72</f>
        <v>0</v>
      </c>
      <c r="M37" s="5">
        <f>-CEm!M71-CEm!M72</f>
        <v>0</v>
      </c>
      <c r="N37" s="5">
        <f>-CEm!N71-CEm!N72</f>
        <v>0</v>
      </c>
      <c r="O37" s="5">
        <f>-CEm!O71-CEm!O72</f>
        <v>0</v>
      </c>
      <c r="P37" s="5">
        <f>-CEm!P71-CEm!P72</f>
        <v>0</v>
      </c>
      <c r="Q37" s="5">
        <f>-CEm!Q71-CEm!Q72</f>
        <v>0</v>
      </c>
      <c r="R37" s="5">
        <f>-CEm!R71-CEm!R72</f>
        <v>0</v>
      </c>
      <c r="S37" s="5">
        <f>-CEm!S71-CEm!S72</f>
        <v>0</v>
      </c>
      <c r="T37" s="5">
        <f>-CEm!T71-CEm!T72</f>
        <v>0</v>
      </c>
      <c r="U37" s="5">
        <f>-CEm!U71-CEm!U72</f>
        <v>0</v>
      </c>
      <c r="V37" s="5">
        <f>-CEm!V71-CEm!V72</f>
        <v>0</v>
      </c>
      <c r="W37" s="5">
        <f>-CEm!W71-CEm!W72</f>
        <v>0</v>
      </c>
      <c r="X37" s="5">
        <f>-CEm!X71-CEm!X72</f>
        <v>0</v>
      </c>
      <c r="Y37" s="5">
        <f>-CEm!Y71-CEm!Y72</f>
        <v>0</v>
      </c>
      <c r="Z37" s="5">
        <f>-CEm!Z71-CEm!Z72</f>
        <v>0</v>
      </c>
      <c r="AA37" s="5">
        <f>-CEm!AA71-CEm!AA72</f>
        <v>0</v>
      </c>
      <c r="AB37" s="5">
        <f>-CEm!AB71-CEm!AB72</f>
        <v>0</v>
      </c>
      <c r="AC37" s="5">
        <f>-CEm!AC71-CEm!AC72</f>
        <v>0</v>
      </c>
      <c r="AD37" s="5">
        <f>-CEm!AD71-CEm!AD72</f>
        <v>0</v>
      </c>
      <c r="AE37" s="5">
        <f>-CEm!AE71-CEm!AE72</f>
        <v>0</v>
      </c>
      <c r="AF37" s="5">
        <f>-CEm!AF71-CEm!AF72</f>
        <v>0</v>
      </c>
      <c r="AG37" s="5">
        <f>-CEm!AG71-CEm!AG72</f>
        <v>0</v>
      </c>
      <c r="AH37" s="5">
        <f>-CEm!AH71-CEm!AH72</f>
        <v>0</v>
      </c>
      <c r="AI37" s="5">
        <f>-CEm!AI71-CEm!AI72</f>
        <v>0</v>
      </c>
      <c r="AJ37" s="5">
        <f>-CEm!AJ71-CEm!AJ72</f>
        <v>0</v>
      </c>
      <c r="AK37" s="5">
        <f>-CEm!AK71-CEm!AK72</f>
        <v>0</v>
      </c>
    </row>
    <row r="38" spans="1:37" x14ac:dyDescent="0.25">
      <c r="A38" s="1" t="s">
        <v>146</v>
      </c>
      <c r="B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1" t="s">
        <v>147</v>
      </c>
      <c r="B39" s="5">
        <f>+SPm!B68-SPm!B13</f>
        <v>0</v>
      </c>
      <c r="C39" s="5">
        <f>+SPm!C68-SPm!B68+SPm!B13-SPm!C13</f>
        <v>0</v>
      </c>
      <c r="D39" s="5">
        <f>+SPm!D68-SPm!C68+SPm!C13-SPm!D13</f>
        <v>0</v>
      </c>
      <c r="E39" s="5">
        <f>+SPm!E68-SPm!D68+SPm!D13-SPm!E13</f>
        <v>0</v>
      </c>
      <c r="F39" s="5">
        <f>+SPm!F68-SPm!E68+SPm!E13-SPm!F13</f>
        <v>0</v>
      </c>
      <c r="G39" s="5">
        <f>+SPm!G68-SPm!F68+SPm!F13-SPm!G13</f>
        <v>0</v>
      </c>
      <c r="H39" s="5">
        <f>+SPm!H68-SPm!G68+SPm!G13-SPm!H13</f>
        <v>0</v>
      </c>
      <c r="I39" s="5">
        <f>+SPm!I68-SPm!H68+SPm!H13-SPm!I13</f>
        <v>0</v>
      </c>
      <c r="J39" s="5">
        <f>+SPm!J68-SPm!I68+SPm!I13-SPm!J13</f>
        <v>0</v>
      </c>
      <c r="K39" s="5">
        <f>+SPm!K68-SPm!J68+SPm!J13-SPm!K13</f>
        <v>0</v>
      </c>
      <c r="L39" s="5">
        <f>+SPm!L68-SPm!K68+SPm!K13-SPm!L13</f>
        <v>0</v>
      </c>
      <c r="M39" s="5">
        <f>+SPm!M68-SPm!L68+SPm!L13-SPm!M13</f>
        <v>0</v>
      </c>
      <c r="N39" s="5">
        <f>+SPm!N68-SPm!M68+SPm!M13-SPm!N13</f>
        <v>0</v>
      </c>
      <c r="O39" s="5">
        <f>+SPm!O68-SPm!N68+SPm!N13-SPm!O13</f>
        <v>0</v>
      </c>
      <c r="P39" s="5">
        <f>+SPm!P68-SPm!O68+SPm!O13-SPm!P13</f>
        <v>0</v>
      </c>
      <c r="Q39" s="5">
        <f>+SPm!Q68-SPm!P68+SPm!P13-SPm!Q13</f>
        <v>0</v>
      </c>
      <c r="R39" s="5">
        <f>+SPm!R68-SPm!Q68+SPm!Q13-SPm!R13</f>
        <v>0</v>
      </c>
      <c r="S39" s="5">
        <f>+SPm!S68-SPm!R68+SPm!R13-SPm!S13</f>
        <v>0</v>
      </c>
      <c r="T39" s="5">
        <f>+SPm!T68-SPm!S68+SPm!S13-SPm!T13</f>
        <v>0</v>
      </c>
      <c r="U39" s="5">
        <f>+SPm!U68-SPm!T68+SPm!T13-SPm!U13</f>
        <v>0</v>
      </c>
      <c r="V39" s="5">
        <f>+SPm!V68-SPm!U68+SPm!U13-SPm!V13</f>
        <v>0</v>
      </c>
      <c r="W39" s="5">
        <f>+SPm!W68-SPm!V68+SPm!V13-SPm!W13</f>
        <v>0</v>
      </c>
      <c r="X39" s="5">
        <f>+SPm!X68-SPm!W68+SPm!W13-SPm!X13</f>
        <v>0</v>
      </c>
      <c r="Y39" s="5">
        <f>+SPm!Y68-SPm!X68+SPm!X13-SPm!Y13</f>
        <v>0</v>
      </c>
      <c r="Z39" s="5">
        <f>+SPm!Z68-SPm!Y68+SPm!Y13-SPm!Z13</f>
        <v>0</v>
      </c>
      <c r="AA39" s="5">
        <f>+SPm!AA68-SPm!Z68+SPm!Z13-SPm!AA13</f>
        <v>0</v>
      </c>
      <c r="AB39" s="5">
        <f>+SPm!AB68-SPm!AA68+SPm!AA13-SPm!AB13</f>
        <v>0</v>
      </c>
      <c r="AC39" s="5">
        <f>+SPm!AC68-SPm!AB68+SPm!AB13-SPm!AC13</f>
        <v>0</v>
      </c>
      <c r="AD39" s="5">
        <f>+SPm!AD68-SPm!AC68+SPm!AC13-SPm!AD13</f>
        <v>0</v>
      </c>
      <c r="AE39" s="5">
        <f>+SPm!AE68-SPm!AD68+SPm!AD13-SPm!AE13</f>
        <v>0</v>
      </c>
      <c r="AF39" s="5">
        <f>+SPm!AF68-SPm!AE68+SPm!AE13-SPm!AF13</f>
        <v>0</v>
      </c>
      <c r="AG39" s="5">
        <f>+SPm!AG68-SPm!AF68+SPm!AF13-SPm!AG13</f>
        <v>0</v>
      </c>
      <c r="AH39" s="5">
        <f>+SPm!AH68-SPm!AG68+SPm!AG13-SPm!AH13</f>
        <v>0</v>
      </c>
      <c r="AI39" s="5">
        <f>+SPm!AI68-SPm!AH68+SPm!AH13-SPm!AI13</f>
        <v>0</v>
      </c>
      <c r="AJ39" s="5">
        <f>+SPm!AJ68-SPm!AI68+SPm!AI13-SPm!AJ13</f>
        <v>0</v>
      </c>
      <c r="AK39" s="5">
        <f>+SPm!AK68-SPm!AJ68+SPm!AJ13-SPm!AK13</f>
        <v>0</v>
      </c>
    </row>
    <row r="41" spans="1:37" x14ac:dyDescent="0.25">
      <c r="A41" s="4" t="s">
        <v>148</v>
      </c>
      <c r="B41" s="4">
        <f>+SUM(B42:B45)</f>
        <v>0</v>
      </c>
      <c r="C41" s="4">
        <f t="shared" ref="C41:AK41" si="8">+SUM(C42:C45)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8"/>
        <v>0</v>
      </c>
      <c r="P41" s="4">
        <f t="shared" si="8"/>
        <v>0</v>
      </c>
      <c r="Q41" s="4">
        <f t="shared" si="8"/>
        <v>0</v>
      </c>
      <c r="R41" s="4">
        <f t="shared" si="8"/>
        <v>0</v>
      </c>
      <c r="S41" s="4">
        <f t="shared" si="8"/>
        <v>0</v>
      </c>
      <c r="T41" s="4">
        <f t="shared" si="8"/>
        <v>0</v>
      </c>
      <c r="U41" s="4">
        <f t="shared" si="8"/>
        <v>0</v>
      </c>
      <c r="V41" s="4">
        <f t="shared" si="8"/>
        <v>0</v>
      </c>
      <c r="W41" s="4">
        <f t="shared" si="8"/>
        <v>0</v>
      </c>
      <c r="X41" s="4">
        <f t="shared" si="8"/>
        <v>0</v>
      </c>
      <c r="Y41" s="4">
        <f t="shared" si="8"/>
        <v>0</v>
      </c>
      <c r="Z41" s="4">
        <f t="shared" si="8"/>
        <v>0</v>
      </c>
      <c r="AA41" s="4">
        <f t="shared" si="8"/>
        <v>0</v>
      </c>
      <c r="AB41" s="4">
        <f t="shared" si="8"/>
        <v>0</v>
      </c>
      <c r="AC41" s="4">
        <f t="shared" si="8"/>
        <v>0</v>
      </c>
      <c r="AD41" s="4">
        <f t="shared" si="8"/>
        <v>0</v>
      </c>
      <c r="AE41" s="4">
        <f t="shared" si="8"/>
        <v>0</v>
      </c>
      <c r="AF41" s="4">
        <f t="shared" si="8"/>
        <v>0</v>
      </c>
      <c r="AG41" s="4">
        <f t="shared" si="8"/>
        <v>0</v>
      </c>
      <c r="AH41" s="4">
        <f t="shared" si="8"/>
        <v>0</v>
      </c>
      <c r="AI41" s="4">
        <f t="shared" si="8"/>
        <v>-8.149072527885437E-10</v>
      </c>
      <c r="AJ41" s="4">
        <f t="shared" si="8"/>
        <v>-8.7311491370201111E-10</v>
      </c>
      <c r="AK41" s="4">
        <f t="shared" si="8"/>
        <v>-8.149072527885437E-10</v>
      </c>
    </row>
    <row r="42" spans="1:37" s="7" customFormat="1" x14ac:dyDescent="0.25">
      <c r="A42" s="7" t="s">
        <v>149</v>
      </c>
      <c r="B42" s="5">
        <f>+SPm!B82</f>
        <v>0</v>
      </c>
      <c r="C42" s="5">
        <f>+SPm!C82-SPm!B82</f>
        <v>0</v>
      </c>
      <c r="D42" s="5">
        <f>+SPm!D82-SPm!C82</f>
        <v>0</v>
      </c>
      <c r="E42" s="5">
        <f>+SPm!E82-SPm!D82</f>
        <v>0</v>
      </c>
      <c r="F42" s="5">
        <f>+SPm!F82-SPm!E82</f>
        <v>0</v>
      </c>
      <c r="G42" s="5">
        <f>+SPm!G82-SPm!F82</f>
        <v>0</v>
      </c>
      <c r="H42" s="5">
        <f>+SPm!H82-SPm!G82</f>
        <v>0</v>
      </c>
      <c r="I42" s="5">
        <f>+SPm!I82-SPm!H82</f>
        <v>0</v>
      </c>
      <c r="J42" s="5">
        <f>+SPm!J82-SPm!I82</f>
        <v>0</v>
      </c>
      <c r="K42" s="5">
        <f>+SPm!K82-SPm!J82</f>
        <v>0</v>
      </c>
      <c r="L42" s="5">
        <f>+SPm!L82-SPm!K82</f>
        <v>0</v>
      </c>
      <c r="M42" s="5">
        <f>+SPm!M82-SPm!L82</f>
        <v>0</v>
      </c>
      <c r="N42" s="5">
        <f>+SPm!N82-SPm!M82</f>
        <v>0</v>
      </c>
      <c r="O42" s="5">
        <f>+SPm!O82-SPm!N82</f>
        <v>0</v>
      </c>
      <c r="P42" s="5">
        <f>+SPm!P82-SPm!O82</f>
        <v>0</v>
      </c>
      <c r="Q42" s="5">
        <f>+SPm!Q82-SPm!P82</f>
        <v>0</v>
      </c>
      <c r="R42" s="5">
        <f>+SPm!R82-SPm!Q82</f>
        <v>0</v>
      </c>
      <c r="S42" s="5">
        <f>+SPm!S82-SPm!R82</f>
        <v>0</v>
      </c>
      <c r="T42" s="5">
        <f>+SPm!T82-SPm!S82</f>
        <v>0</v>
      </c>
      <c r="U42" s="5">
        <f>+SPm!U82-SPm!T82</f>
        <v>0</v>
      </c>
      <c r="V42" s="5">
        <f>+SPm!V82-SPm!U82</f>
        <v>0</v>
      </c>
      <c r="W42" s="5">
        <f>+SPm!W82-SPm!V82</f>
        <v>0</v>
      </c>
      <c r="X42" s="5">
        <f>+SPm!X82-SPm!W82</f>
        <v>0</v>
      </c>
      <c r="Y42" s="5">
        <f>+SPm!Y82-SPm!X82</f>
        <v>0</v>
      </c>
      <c r="Z42" s="5">
        <f>+SPm!Z82-SPm!Y82</f>
        <v>0</v>
      </c>
      <c r="AA42" s="5">
        <f>+SPm!AA82-SPm!Z82</f>
        <v>0</v>
      </c>
      <c r="AB42" s="5">
        <f>+SPm!AB82-SPm!AA82</f>
        <v>0</v>
      </c>
      <c r="AC42" s="5">
        <f>+SPm!AC82-SPm!AB82</f>
        <v>0</v>
      </c>
      <c r="AD42" s="5">
        <f>+SPm!AD82-SPm!AC82</f>
        <v>0</v>
      </c>
      <c r="AE42" s="5">
        <f>+SPm!AE82-SPm!AD82</f>
        <v>0</v>
      </c>
      <c r="AF42" s="5">
        <f>+SPm!AF82-SPm!AE82</f>
        <v>0</v>
      </c>
      <c r="AG42" s="5">
        <f>+SPm!AG82-SPm!AF82</f>
        <v>0</v>
      </c>
      <c r="AH42" s="5">
        <f>+SPm!AH82-SPm!AG82</f>
        <v>0</v>
      </c>
      <c r="AI42" s="5">
        <f>+SPm!AI82-SPm!AH82</f>
        <v>0</v>
      </c>
      <c r="AJ42" s="5">
        <f>+SPm!AJ82-SPm!AI82</f>
        <v>0</v>
      </c>
      <c r="AK42" s="5">
        <f>+SPm!AK82-SPm!AJ82</f>
        <v>0</v>
      </c>
    </row>
    <row r="43" spans="1:37" s="7" customFormat="1" x14ac:dyDescent="0.25">
      <c r="A43" s="7" t="s">
        <v>150</v>
      </c>
      <c r="B43" s="5">
        <f>+SPm!B83</f>
        <v>0</v>
      </c>
      <c r="C43" s="5">
        <f>+SPm!C83-SPm!B83</f>
        <v>0</v>
      </c>
      <c r="D43" s="5">
        <f>+SPm!D83-SPm!C83</f>
        <v>0</v>
      </c>
      <c r="E43" s="5">
        <f>+SPm!E83-SPm!D83</f>
        <v>0</v>
      </c>
      <c r="F43" s="5">
        <f>+SPm!F83-SPm!E83</f>
        <v>0</v>
      </c>
      <c r="G43" s="5">
        <f>+SPm!G83-SPm!F83</f>
        <v>0</v>
      </c>
      <c r="H43" s="5">
        <f>+SPm!H83-SPm!G83</f>
        <v>0</v>
      </c>
      <c r="I43" s="5">
        <f>+SPm!I83-SPm!H83</f>
        <v>0</v>
      </c>
      <c r="J43" s="5">
        <f>+SPm!J83-SPm!I83</f>
        <v>0</v>
      </c>
      <c r="K43" s="5">
        <f>+SPm!K83-SPm!J83</f>
        <v>0</v>
      </c>
      <c r="L43" s="5">
        <f>+SPm!L83-SPm!K83</f>
        <v>0</v>
      </c>
      <c r="M43" s="5">
        <f>+SPm!M83-SPm!L83</f>
        <v>0</v>
      </c>
      <c r="N43" s="5">
        <f>+SPm!N83-SPm!M83</f>
        <v>0</v>
      </c>
      <c r="O43" s="5">
        <f>+SPm!O83-SPm!N83</f>
        <v>0</v>
      </c>
      <c r="P43" s="5">
        <f>+SPm!P83-SPm!O83</f>
        <v>0</v>
      </c>
      <c r="Q43" s="5">
        <f>+SPm!Q83-SPm!P83</f>
        <v>0</v>
      </c>
      <c r="R43" s="5">
        <f>+SPm!R83-SPm!Q83</f>
        <v>0</v>
      </c>
      <c r="S43" s="5">
        <f>+SPm!S83-SPm!R83</f>
        <v>0</v>
      </c>
      <c r="T43" s="5">
        <f>+SPm!T83-SPm!S83</f>
        <v>0</v>
      </c>
      <c r="U43" s="5">
        <f>+SPm!U83-SPm!T83</f>
        <v>0</v>
      </c>
      <c r="V43" s="5">
        <f>+SPm!V83-SPm!U83</f>
        <v>0</v>
      </c>
      <c r="W43" s="5">
        <f>+SPm!W83-SPm!V83</f>
        <v>0</v>
      </c>
      <c r="X43" s="5">
        <f>+SPm!X83-SPm!W83</f>
        <v>0</v>
      </c>
      <c r="Y43" s="5">
        <f>+SPm!Y83-SPm!X83</f>
        <v>0</v>
      </c>
      <c r="Z43" s="5">
        <f>+SPm!Z83-SPm!Y83</f>
        <v>0</v>
      </c>
      <c r="AA43" s="5">
        <f>+SPm!AA83-SPm!Z83</f>
        <v>0</v>
      </c>
      <c r="AB43" s="5">
        <f>+SPm!AB83-SPm!AA83</f>
        <v>0</v>
      </c>
      <c r="AC43" s="5">
        <f>+SPm!AC83-SPm!AB83</f>
        <v>0</v>
      </c>
      <c r="AD43" s="5">
        <f>+SPm!AD83-SPm!AC83</f>
        <v>0</v>
      </c>
      <c r="AE43" s="5">
        <f>+SPm!AE83-SPm!AD83</f>
        <v>0</v>
      </c>
      <c r="AF43" s="5">
        <f>+SPm!AF83-SPm!AE83</f>
        <v>0</v>
      </c>
      <c r="AG43" s="5">
        <f>+SPm!AG83-SPm!AF83</f>
        <v>0</v>
      </c>
      <c r="AH43" s="5">
        <f>+SPm!AH83-SPm!AG83</f>
        <v>0</v>
      </c>
      <c r="AI43" s="5">
        <f>+SPm!AI83-SPm!AH83</f>
        <v>0</v>
      </c>
      <c r="AJ43" s="5">
        <f>+SPm!AJ83-SPm!AI83</f>
        <v>0</v>
      </c>
      <c r="AK43" s="5">
        <f>+SPm!AK83-SPm!AJ83</f>
        <v>0</v>
      </c>
    </row>
    <row r="44" spans="1:37" s="7" customFormat="1" x14ac:dyDescent="0.25">
      <c r="A44" s="7" t="s">
        <v>151</v>
      </c>
      <c r="B44" s="5">
        <f>+SPm!B84</f>
        <v>0</v>
      </c>
      <c r="C44" s="5">
        <f>+SPm!C84-SPm!B84</f>
        <v>0</v>
      </c>
      <c r="D44" s="5">
        <f>+SPm!D84-SPm!C84</f>
        <v>0</v>
      </c>
      <c r="E44" s="5">
        <f>+SPm!E84-SPm!D84</f>
        <v>0</v>
      </c>
      <c r="F44" s="5">
        <f>+SPm!F84-SPm!E84</f>
        <v>0</v>
      </c>
      <c r="G44" s="5">
        <f>+SPm!G84-SPm!F84</f>
        <v>0</v>
      </c>
      <c r="H44" s="5">
        <f>+SPm!H84-SPm!G84</f>
        <v>0</v>
      </c>
      <c r="I44" s="5">
        <f>+SPm!I84-SPm!H84</f>
        <v>0</v>
      </c>
      <c r="J44" s="5">
        <f>+SPm!J84-SPm!I84</f>
        <v>0</v>
      </c>
      <c r="K44" s="5">
        <f>+SPm!K84-SPm!J84</f>
        <v>0</v>
      </c>
      <c r="L44" s="5">
        <f>+SPm!L84-SPm!K84</f>
        <v>0</v>
      </c>
      <c r="M44" s="5">
        <f>+SPm!M84-SPm!L84</f>
        <v>0</v>
      </c>
      <c r="N44" s="5">
        <f>+SPm!N84-SPm!M84</f>
        <v>0</v>
      </c>
      <c r="O44" s="5">
        <f>+SPm!O84-SPm!N84</f>
        <v>0</v>
      </c>
      <c r="P44" s="5">
        <f>+SPm!P84-SPm!O84</f>
        <v>0</v>
      </c>
      <c r="Q44" s="5">
        <f>+SPm!Q84-SPm!P84</f>
        <v>0</v>
      </c>
      <c r="R44" s="5">
        <f>+SPm!R84-SPm!Q84</f>
        <v>0</v>
      </c>
      <c r="S44" s="5">
        <f>+SPm!S84-SPm!R84</f>
        <v>0</v>
      </c>
      <c r="T44" s="5">
        <f>+SPm!T84-SPm!S84</f>
        <v>0</v>
      </c>
      <c r="U44" s="5">
        <f>+SPm!U84-SPm!T84</f>
        <v>0</v>
      </c>
      <c r="V44" s="5">
        <f>+SPm!V84-SPm!U84</f>
        <v>0</v>
      </c>
      <c r="W44" s="5">
        <f>+SPm!W84-SPm!V84</f>
        <v>0</v>
      </c>
      <c r="X44" s="5">
        <f>+SPm!X84-SPm!W84</f>
        <v>0</v>
      </c>
      <c r="Y44" s="5">
        <f>+SPm!Y84-SPm!X84</f>
        <v>0</v>
      </c>
      <c r="Z44" s="5">
        <f>+SPm!Z84-SPm!Y84</f>
        <v>0</v>
      </c>
      <c r="AA44" s="5">
        <f>+SPm!AA84-SPm!Z84</f>
        <v>0</v>
      </c>
      <c r="AB44" s="5">
        <f>+SPm!AB84-SPm!AA84</f>
        <v>0</v>
      </c>
      <c r="AC44" s="5">
        <f>+SPm!AC84-SPm!AB84</f>
        <v>0</v>
      </c>
      <c r="AD44" s="5">
        <f>+SPm!AD84-SPm!AC84</f>
        <v>0</v>
      </c>
      <c r="AE44" s="5">
        <f>+SPm!AE84-SPm!AD84</f>
        <v>0</v>
      </c>
      <c r="AF44" s="5">
        <f>+SPm!AF84-SPm!AE84</f>
        <v>0</v>
      </c>
      <c r="AG44" s="5">
        <f>+SPm!AG84-SPm!AF84</f>
        <v>0</v>
      </c>
      <c r="AH44" s="5">
        <f>+SPm!AH84-SPm!AG84</f>
        <v>0</v>
      </c>
      <c r="AI44" s="5">
        <f>+SPm!AI84-SPm!AH84</f>
        <v>0</v>
      </c>
      <c r="AJ44" s="5">
        <f>+SPm!AJ84-SPm!AI84</f>
        <v>0</v>
      </c>
      <c r="AK44" s="5">
        <f>+SPm!AK84-SPm!AJ84</f>
        <v>0</v>
      </c>
    </row>
    <row r="45" spans="1:37" s="7" customFormat="1" x14ac:dyDescent="0.25">
      <c r="A45" s="7" t="s">
        <v>167</v>
      </c>
      <c r="B45" s="5"/>
      <c r="C45" s="5">
        <f>+SPm!C88-SPm!B89</f>
        <v>0</v>
      </c>
      <c r="D45" s="5">
        <f>+SPm!D88-SPm!C88-SPm!C89</f>
        <v>0</v>
      </c>
      <c r="E45" s="5">
        <f>+SPm!E88-SPm!D88-SPm!D89</f>
        <v>0</v>
      </c>
      <c r="F45" s="5">
        <f>+SPm!F88-SPm!E88-SPm!E89</f>
        <v>0</v>
      </c>
      <c r="G45" s="5">
        <f>+SPm!G88-SPm!F88-SPm!F89</f>
        <v>0</v>
      </c>
      <c r="H45" s="5">
        <f>+SPm!H88-SPm!G88-SPm!G89</f>
        <v>0</v>
      </c>
      <c r="I45" s="5">
        <f>+SPm!I88-SPm!H88-SPm!H89</f>
        <v>0</v>
      </c>
      <c r="J45" s="5">
        <f>+SPm!J88-SPm!I88-SPm!I89</f>
        <v>0</v>
      </c>
      <c r="K45" s="5">
        <f>+SPm!K88-SPm!J88-SPm!J89</f>
        <v>0</v>
      </c>
      <c r="L45" s="5">
        <f>+SPm!L88-SPm!K88-SPm!K89</f>
        <v>0</v>
      </c>
      <c r="M45" s="5">
        <f>+SPm!M88-SPm!L88-SPm!L89</f>
        <v>0</v>
      </c>
      <c r="N45" s="5">
        <f>+SPm!N88-SPm!M88-SPm!M89</f>
        <v>0</v>
      </c>
      <c r="O45" s="5">
        <f>+SPm!O88-SPm!N88-SPm!N89</f>
        <v>0</v>
      </c>
      <c r="P45" s="5">
        <f>+SPm!P88-SPm!O88-SPm!O89</f>
        <v>0</v>
      </c>
      <c r="Q45" s="5">
        <f>+SPm!Q88-SPm!P88-SPm!P89</f>
        <v>0</v>
      </c>
      <c r="R45" s="5">
        <f>+SPm!R88-SPm!Q88-SPm!Q89</f>
        <v>0</v>
      </c>
      <c r="S45" s="5">
        <f>+SPm!S88-SPm!R88-SPm!R89</f>
        <v>0</v>
      </c>
      <c r="T45" s="5">
        <f>+SPm!T88-SPm!S88-SPm!S89</f>
        <v>0</v>
      </c>
      <c r="U45" s="5">
        <f>+SPm!U88-SPm!T88-SPm!T89</f>
        <v>0</v>
      </c>
      <c r="V45" s="5">
        <f>+SPm!V88-SPm!U88-SPm!U89</f>
        <v>0</v>
      </c>
      <c r="W45" s="5">
        <f>+SPm!W88-SPm!V88-SPm!V89</f>
        <v>0</v>
      </c>
      <c r="X45" s="5">
        <f>+SPm!X88-SPm!W88-SPm!W89</f>
        <v>0</v>
      </c>
      <c r="Y45" s="5">
        <f>+SPm!Y88-SPm!X88-SPm!X89</f>
        <v>0</v>
      </c>
      <c r="Z45" s="5">
        <f>+SPm!Z88-SPm!Y88-SPm!Y89</f>
        <v>0</v>
      </c>
      <c r="AA45" s="5">
        <f>+SPm!AA88-SPm!Z88-SPm!Z89</f>
        <v>0</v>
      </c>
      <c r="AB45" s="5">
        <f>+SPm!AB88-SPm!AA88-SPm!AA89</f>
        <v>0</v>
      </c>
      <c r="AC45" s="5">
        <f>+SPm!AC88-SPm!AB88-SPm!AB89</f>
        <v>0</v>
      </c>
      <c r="AD45" s="5">
        <f>+SPm!AD88-SPm!AC88-SPm!AC89</f>
        <v>0</v>
      </c>
      <c r="AE45" s="5">
        <f>+SPm!AE88-SPm!AD88-SPm!AD89</f>
        <v>0</v>
      </c>
      <c r="AF45" s="5">
        <f>+SPm!AF88-SPm!AE88-SPm!AE89</f>
        <v>0</v>
      </c>
      <c r="AG45" s="5">
        <f>+SPm!AG88-SPm!AF88-SPm!AF89</f>
        <v>0</v>
      </c>
      <c r="AH45" s="5">
        <f>+SPm!AH88-SPm!AG88-SPm!AG89</f>
        <v>0</v>
      </c>
      <c r="AI45" s="5">
        <f>+SPm!AI88-SPm!AH88-SPm!AH89</f>
        <v>-8.149072527885437E-10</v>
      </c>
      <c r="AJ45" s="5">
        <f>+SPm!AJ88-SPm!AI88-SPm!AI89</f>
        <v>-8.7311491370201111E-10</v>
      </c>
      <c r="AK45" s="5">
        <f>+SPm!AK88-SPm!AJ88-SPm!AJ89</f>
        <v>-8.149072527885437E-10</v>
      </c>
    </row>
    <row r="47" spans="1:37" x14ac:dyDescent="0.25">
      <c r="A47" s="4" t="s">
        <v>152</v>
      </c>
      <c r="B47" s="4">
        <f t="shared" ref="B47:AK47" si="9">+B30+B35+B36+B41+B28+B37+B39+B38</f>
        <v>-25410</v>
      </c>
      <c r="C47" s="4">
        <f t="shared" si="9"/>
        <v>-31593.499999999942</v>
      </c>
      <c r="D47" s="4">
        <f t="shared" si="9"/>
        <v>94520.54999999993</v>
      </c>
      <c r="E47" s="4">
        <f t="shared" si="9"/>
        <v>249984.99999999997</v>
      </c>
      <c r="F47" s="4">
        <f t="shared" si="9"/>
        <v>276838.85000000009</v>
      </c>
      <c r="G47" s="4">
        <f t="shared" si="9"/>
        <v>273759.99999999994</v>
      </c>
      <c r="H47" s="4">
        <f t="shared" si="9"/>
        <v>232798.69999999995</v>
      </c>
      <c r="I47" s="4">
        <f t="shared" si="9"/>
        <v>237842.36800000007</v>
      </c>
      <c r="J47" s="4">
        <f t="shared" si="9"/>
        <v>271331.02999999997</v>
      </c>
      <c r="K47" s="4">
        <f t="shared" si="9"/>
        <v>244299.10800000007</v>
      </c>
      <c r="L47" s="4">
        <f t="shared" si="9"/>
        <v>253806.19999999998</v>
      </c>
      <c r="M47" s="4">
        <f t="shared" si="9"/>
        <v>308216.872195</v>
      </c>
      <c r="N47" s="4">
        <f t="shared" si="9"/>
        <v>208379.33050000004</v>
      </c>
      <c r="O47" s="4">
        <f t="shared" si="9"/>
        <v>294516.53049999999</v>
      </c>
      <c r="P47" s="4">
        <f t="shared" si="9"/>
        <v>294743.93050000007</v>
      </c>
      <c r="Q47" s="4">
        <f t="shared" si="9"/>
        <v>198223.35050000006</v>
      </c>
      <c r="R47" s="4">
        <f t="shared" si="9"/>
        <v>299483.8505</v>
      </c>
      <c r="S47" s="4">
        <f t="shared" si="9"/>
        <v>250924.91050000003</v>
      </c>
      <c r="T47" s="4">
        <f t="shared" si="9"/>
        <v>261958.85050000003</v>
      </c>
      <c r="U47" s="4">
        <f t="shared" si="9"/>
        <v>247342.53050000005</v>
      </c>
      <c r="V47" s="4">
        <f t="shared" si="9"/>
        <v>284147.21050000004</v>
      </c>
      <c r="W47" s="4">
        <f t="shared" si="9"/>
        <v>283013.93050000002</v>
      </c>
      <c r="X47" s="4">
        <f t="shared" si="9"/>
        <v>251419.11050000001</v>
      </c>
      <c r="Y47" s="4">
        <f t="shared" si="9"/>
        <v>240388.71050000004</v>
      </c>
      <c r="Z47" s="4">
        <f t="shared" si="9"/>
        <v>251195.93050000002</v>
      </c>
      <c r="AA47" s="4">
        <f t="shared" si="9"/>
        <v>309044.33050000004</v>
      </c>
      <c r="AB47" s="4">
        <f t="shared" si="9"/>
        <v>282400.37050000002</v>
      </c>
      <c r="AC47" s="4">
        <f t="shared" si="9"/>
        <v>193197.63050000003</v>
      </c>
      <c r="AD47" s="4">
        <f t="shared" si="9"/>
        <v>258483.95050000004</v>
      </c>
      <c r="AE47" s="4">
        <f t="shared" si="9"/>
        <v>284256.27050000004</v>
      </c>
      <c r="AF47" s="4">
        <f t="shared" si="9"/>
        <v>264138.51050000003</v>
      </c>
      <c r="AG47" s="4">
        <f t="shared" si="9"/>
        <v>309316.01050000003</v>
      </c>
      <c r="AH47" s="4">
        <f t="shared" si="9"/>
        <v>225169.91050000003</v>
      </c>
      <c r="AI47" s="4">
        <f t="shared" si="9"/>
        <v>262961.27049999923</v>
      </c>
      <c r="AJ47" s="4">
        <f t="shared" si="9"/>
        <v>282905.87049999915</v>
      </c>
      <c r="AK47" s="4">
        <f t="shared" si="9"/>
        <v>292013.15049999923</v>
      </c>
    </row>
    <row r="48" spans="1:37" x14ac:dyDescent="0.25">
      <c r="A48" s="4"/>
      <c r="B48" s="4"/>
    </row>
    <row r="49" spans="1:37" x14ac:dyDescent="0.25">
      <c r="A49" s="1" t="s">
        <v>153</v>
      </c>
      <c r="B49" s="4">
        <f>+SPm!B5-SPm!B58</f>
        <v>-25410</v>
      </c>
      <c r="C49" s="4">
        <f>+(SPm!C5-SPm!B5+SPm!B58-SPm!C58)</f>
        <v>-31593.5</v>
      </c>
      <c r="D49" s="4">
        <f>+(SPm!D5-SPm!C5+SPm!C58-SPm!D58)</f>
        <v>94520.549999999988</v>
      </c>
      <c r="E49" s="4">
        <f>+(SPm!E5-SPm!D5+SPm!D58-SPm!E58)</f>
        <v>249984.99999999994</v>
      </c>
      <c r="F49" s="4">
        <f>+(SPm!F5-SPm!E5+SPm!E58-SPm!F58)</f>
        <v>276838.84999999998</v>
      </c>
      <c r="G49" s="4">
        <f>+(SPm!G5-SPm!F5+SPm!F58-SPm!G58)</f>
        <v>273760</v>
      </c>
      <c r="H49" s="4">
        <f>+(SPm!H5-SPm!G5+SPm!G58-SPm!H58)</f>
        <v>232798.69999999995</v>
      </c>
      <c r="I49" s="4">
        <f>+(SPm!I5-SPm!H5+SPm!H58-SPm!I58)</f>
        <v>237842.36800000002</v>
      </c>
      <c r="J49" s="4">
        <f>+(SPm!J5-SPm!I5+SPm!I58-SPm!J58)</f>
        <v>271331.03000000003</v>
      </c>
      <c r="K49" s="4">
        <f>+(SPm!K5-SPm!J5+SPm!J58-SPm!K58)</f>
        <v>244299.10800000001</v>
      </c>
      <c r="L49" s="4">
        <f>+(SPm!L5-SPm!K5+SPm!K58-SPm!L58)</f>
        <v>253806.19999999995</v>
      </c>
      <c r="M49" s="4">
        <f>+(SPm!M5-SPm!L5+SPm!L58-SPm!M58)</f>
        <v>308216.87219499983</v>
      </c>
      <c r="N49" s="4">
        <f>+(SPm!N5-SPm!M5+SPm!M58-SPm!N58)</f>
        <v>208379.33050000016</v>
      </c>
      <c r="O49" s="4">
        <f>+(SPm!O5-SPm!N5+SPm!N58-SPm!O58)</f>
        <v>294516.53049999988</v>
      </c>
      <c r="P49" s="4">
        <f>+(SPm!P5-SPm!O5+SPm!O58-SPm!P58)</f>
        <v>294743.93050000025</v>
      </c>
      <c r="Q49" s="4">
        <f>+(SPm!Q5-SPm!P5+SPm!P58-SPm!Q58)</f>
        <v>198223.35050000018</v>
      </c>
      <c r="R49" s="4">
        <f>+(SPm!R5-SPm!Q5+SPm!Q58-SPm!R58)</f>
        <v>299483.85050000018</v>
      </c>
      <c r="S49" s="4">
        <f>+(SPm!S5-SPm!R5+SPm!R58-SPm!S58)</f>
        <v>250924.91050000023</v>
      </c>
      <c r="T49" s="4">
        <f>+(SPm!T5-SPm!S5+SPm!S58-SPm!T58)</f>
        <v>261958.85049999971</v>
      </c>
      <c r="U49" s="4">
        <f>+(SPm!U5-SPm!T5+SPm!T58-SPm!U58)</f>
        <v>247342.53050000034</v>
      </c>
      <c r="V49" s="4">
        <f>+(SPm!V5-SPm!U5+SPm!U58-SPm!V58)</f>
        <v>284147.21050000004</v>
      </c>
      <c r="W49" s="4">
        <f>+(SPm!W5-SPm!V5+SPm!V58-SPm!W58)</f>
        <v>283013.93049999978</v>
      </c>
      <c r="X49" s="4">
        <f>+(SPm!X5-SPm!W5+SPm!W58-SPm!X58)</f>
        <v>251419.11050000042</v>
      </c>
      <c r="Y49" s="4">
        <f>+(SPm!Y5-SPm!X5+SPm!X58-SPm!Y58)</f>
        <v>240388.71050000004</v>
      </c>
      <c r="Z49" s="4">
        <f>+(SPm!Z5-SPm!Y5+SPm!Y58-SPm!Z58)</f>
        <v>251195.93049999978</v>
      </c>
      <c r="AA49" s="4">
        <f>+(SPm!AA5-SPm!Z5+SPm!Z58-SPm!AA58)</f>
        <v>309044.33050000016</v>
      </c>
      <c r="AB49" s="4">
        <f>+(SPm!AB5-SPm!AA5+SPm!AA58-SPm!AB58)</f>
        <v>282400.37050000019</v>
      </c>
      <c r="AC49" s="4">
        <f>+(SPm!AC5-SPm!AB5+SPm!AB58-SPm!AC58)</f>
        <v>193197.63049999997</v>
      </c>
      <c r="AD49" s="4">
        <f>+(SPm!AD5-SPm!AC5+SPm!AC58-SPm!AD58)</f>
        <v>258483.95050000027</v>
      </c>
      <c r="AE49" s="4">
        <f>+(SPm!AE5-SPm!AD5+SPm!AD58-SPm!AE58)</f>
        <v>284256.27049999963</v>
      </c>
      <c r="AF49" s="4">
        <f>+(SPm!AF5-SPm!AE5+SPm!AE58-SPm!AF58)</f>
        <v>264138.51049999986</v>
      </c>
      <c r="AG49" s="4">
        <f>+(SPm!AG5-SPm!AF5+SPm!AF58-SPm!AG58)</f>
        <v>309316.01049999986</v>
      </c>
      <c r="AH49" s="4">
        <f>+(SPm!AH5-SPm!AG5+SPm!AG58-SPm!AH58)</f>
        <v>225169.91050000023</v>
      </c>
      <c r="AI49" s="4">
        <f>+(SPm!AI5-SPm!AH5+SPm!AH58-SPm!AI58)</f>
        <v>262961.27049999963</v>
      </c>
      <c r="AJ49" s="4">
        <f>+(SPm!AJ5-SPm!AI5+SPm!AI58-SPm!AJ58)</f>
        <v>282905.87049999926</v>
      </c>
      <c r="AK49" s="4">
        <f>+(SPm!AK5-SPm!AJ5+SPm!AJ58-SPm!AK58)</f>
        <v>292013.15049999952</v>
      </c>
    </row>
    <row r="51" spans="1:37" x14ac:dyDescent="0.25">
      <c r="B51" s="5">
        <f>B47-B49</f>
        <v>0</v>
      </c>
      <c r="C51" s="5">
        <f t="shared" ref="C51:AK51" si="10">C47-C49</f>
        <v>5.8207660913467407E-11</v>
      </c>
      <c r="D51" s="5">
        <f t="shared" si="10"/>
        <v>0</v>
      </c>
      <c r="E51" s="5">
        <f t="shared" si="10"/>
        <v>0</v>
      </c>
      <c r="F51" s="5">
        <f t="shared" si="10"/>
        <v>0</v>
      </c>
      <c r="G51" s="5">
        <f t="shared" si="10"/>
        <v>0</v>
      </c>
      <c r="H51" s="5">
        <f t="shared" si="10"/>
        <v>0</v>
      </c>
      <c r="I51" s="5">
        <f t="shared" si="10"/>
        <v>0</v>
      </c>
      <c r="J51" s="5">
        <f t="shared" si="10"/>
        <v>0</v>
      </c>
      <c r="K51" s="5">
        <f t="shared" si="10"/>
        <v>0</v>
      </c>
      <c r="L51" s="5">
        <f t="shared" si="10"/>
        <v>0</v>
      </c>
      <c r="M51" s="5">
        <f t="shared" si="10"/>
        <v>0</v>
      </c>
      <c r="N51" s="5">
        <f t="shared" si="10"/>
        <v>0</v>
      </c>
      <c r="O51" s="5">
        <f t="shared" si="10"/>
        <v>0</v>
      </c>
      <c r="P51" s="5">
        <f t="shared" si="10"/>
        <v>0</v>
      </c>
      <c r="Q51" s="5">
        <f t="shared" si="10"/>
        <v>0</v>
      </c>
      <c r="R51" s="5">
        <f t="shared" si="10"/>
        <v>0</v>
      </c>
      <c r="S51" s="5">
        <f t="shared" si="10"/>
        <v>0</v>
      </c>
      <c r="T51" s="5">
        <f t="shared" si="10"/>
        <v>3.2014213502407074E-10</v>
      </c>
      <c r="U51" s="5">
        <f t="shared" si="10"/>
        <v>-2.9103830456733704E-10</v>
      </c>
      <c r="V51" s="5">
        <f t="shared" si="10"/>
        <v>0</v>
      </c>
      <c r="W51" s="5">
        <f t="shared" si="10"/>
        <v>0</v>
      </c>
      <c r="X51" s="5">
        <f t="shared" si="10"/>
        <v>-4.0745362639427185E-10</v>
      </c>
      <c r="Y51" s="5">
        <f t="shared" si="10"/>
        <v>0</v>
      </c>
      <c r="Z51" s="5">
        <f t="shared" si="10"/>
        <v>2.3283064365386963E-10</v>
      </c>
      <c r="AA51" s="5">
        <f t="shared" si="10"/>
        <v>0</v>
      </c>
      <c r="AB51" s="5">
        <f t="shared" si="10"/>
        <v>0</v>
      </c>
      <c r="AC51" s="5">
        <f t="shared" si="10"/>
        <v>0</v>
      </c>
      <c r="AD51" s="5">
        <f t="shared" si="10"/>
        <v>-2.3283064365386963E-10</v>
      </c>
      <c r="AE51" s="5">
        <f t="shared" si="10"/>
        <v>0</v>
      </c>
      <c r="AF51" s="5">
        <f t="shared" si="10"/>
        <v>0</v>
      </c>
      <c r="AG51" s="5">
        <f t="shared" si="10"/>
        <v>0</v>
      </c>
      <c r="AH51" s="5">
        <f t="shared" si="10"/>
        <v>0</v>
      </c>
      <c r="AI51" s="5">
        <f t="shared" si="10"/>
        <v>0</v>
      </c>
      <c r="AJ51" s="5">
        <f t="shared" si="10"/>
        <v>0</v>
      </c>
      <c r="AK51" s="5">
        <f t="shared" si="10"/>
        <v>0</v>
      </c>
    </row>
  </sheetData>
  <hyperlinks>
    <hyperlink ref="A1" location="View!A1" display="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63"/>
  <sheetViews>
    <sheetView showGridLines="0" topLeftCell="A52" workbookViewId="0">
      <selection activeCell="C64" sqref="C64"/>
    </sheetView>
  </sheetViews>
  <sheetFormatPr defaultRowHeight="15" x14ac:dyDescent="0.25"/>
  <sheetData>
    <row r="11" spans="3:7" x14ac:dyDescent="0.25">
      <c r="C11" t="s">
        <v>238</v>
      </c>
      <c r="G11" t="s">
        <v>303</v>
      </c>
    </row>
    <row r="12" spans="3:7" x14ac:dyDescent="0.25">
      <c r="C12" t="s">
        <v>241</v>
      </c>
      <c r="G12" t="s">
        <v>306</v>
      </c>
    </row>
    <row r="13" spans="3:7" x14ac:dyDescent="0.25">
      <c r="C13" t="s">
        <v>300</v>
      </c>
    </row>
    <row r="17" spans="3:3" x14ac:dyDescent="0.25">
      <c r="C17" s="14" t="s">
        <v>168</v>
      </c>
    </row>
    <row r="18" spans="3:3" x14ac:dyDescent="0.25">
      <c r="C18" s="14" t="s">
        <v>169</v>
      </c>
    </row>
    <row r="19" spans="3:3" x14ac:dyDescent="0.25">
      <c r="C19" s="14" t="s">
        <v>170</v>
      </c>
    </row>
    <row r="20" spans="3:3" x14ac:dyDescent="0.25">
      <c r="C20" s="14" t="s">
        <v>171</v>
      </c>
    </row>
    <row r="21" spans="3:3" x14ac:dyDescent="0.25">
      <c r="C21" s="14" t="s">
        <v>172</v>
      </c>
    </row>
    <row r="22" spans="3:3" x14ac:dyDescent="0.25">
      <c r="C22" s="14" t="s">
        <v>173</v>
      </c>
    </row>
    <row r="23" spans="3:3" x14ac:dyDescent="0.25">
      <c r="C23" s="14" t="s">
        <v>174</v>
      </c>
    </row>
    <row r="24" spans="3:3" x14ac:dyDescent="0.25">
      <c r="C24" s="14" t="s">
        <v>175</v>
      </c>
    </row>
    <row r="25" spans="3:3" x14ac:dyDescent="0.25">
      <c r="C25" s="14" t="s">
        <v>176</v>
      </c>
    </row>
    <row r="26" spans="3:3" x14ac:dyDescent="0.25">
      <c r="C26" s="14" t="s">
        <v>177</v>
      </c>
    </row>
    <row r="27" spans="3:3" x14ac:dyDescent="0.25">
      <c r="C27" s="14" t="s">
        <v>178</v>
      </c>
    </row>
    <row r="28" spans="3:3" x14ac:dyDescent="0.25">
      <c r="C28" s="14" t="s">
        <v>179</v>
      </c>
    </row>
    <row r="29" spans="3:3" x14ac:dyDescent="0.25">
      <c r="C29" s="14" t="s">
        <v>192</v>
      </c>
    </row>
    <row r="30" spans="3:3" x14ac:dyDescent="0.25">
      <c r="C30" s="14" t="s">
        <v>193</v>
      </c>
    </row>
    <row r="31" spans="3:3" x14ac:dyDescent="0.25">
      <c r="C31" s="14" t="s">
        <v>194</v>
      </c>
    </row>
    <row r="32" spans="3:3" x14ac:dyDescent="0.25">
      <c r="C32" s="14" t="s">
        <v>195</v>
      </c>
    </row>
    <row r="33" spans="3:3" x14ac:dyDescent="0.25">
      <c r="C33" s="14" t="s">
        <v>196</v>
      </c>
    </row>
    <row r="34" spans="3:3" x14ac:dyDescent="0.25">
      <c r="C34" s="14" t="s">
        <v>197</v>
      </c>
    </row>
    <row r="35" spans="3:3" x14ac:dyDescent="0.25">
      <c r="C35" s="14" t="s">
        <v>198</v>
      </c>
    </row>
    <row r="36" spans="3:3" x14ac:dyDescent="0.25">
      <c r="C36" s="14" t="s">
        <v>199</v>
      </c>
    </row>
    <row r="37" spans="3:3" x14ac:dyDescent="0.25">
      <c r="C37" s="14" t="s">
        <v>200</v>
      </c>
    </row>
    <row r="38" spans="3:3" x14ac:dyDescent="0.25">
      <c r="C38" s="14" t="s">
        <v>201</v>
      </c>
    </row>
    <row r="39" spans="3:3" x14ac:dyDescent="0.25">
      <c r="C39" s="14" t="s">
        <v>202</v>
      </c>
    </row>
    <row r="40" spans="3:3" x14ac:dyDescent="0.25">
      <c r="C40" s="14" t="s">
        <v>203</v>
      </c>
    </row>
    <row r="41" spans="3:3" x14ac:dyDescent="0.25">
      <c r="C41" s="14" t="s">
        <v>180</v>
      </c>
    </row>
    <row r="42" spans="3:3" x14ac:dyDescent="0.25">
      <c r="C42" s="14" t="s">
        <v>181</v>
      </c>
    </row>
    <row r="43" spans="3:3" x14ac:dyDescent="0.25">
      <c r="C43" s="14" t="s">
        <v>182</v>
      </c>
    </row>
    <row r="44" spans="3:3" x14ac:dyDescent="0.25">
      <c r="C44" s="14" t="s">
        <v>183</v>
      </c>
    </row>
    <row r="45" spans="3:3" x14ac:dyDescent="0.25">
      <c r="C45" s="14" t="s">
        <v>184</v>
      </c>
    </row>
    <row r="46" spans="3:3" x14ac:dyDescent="0.25">
      <c r="C46" s="14" t="s">
        <v>185</v>
      </c>
    </row>
    <row r="47" spans="3:3" x14ac:dyDescent="0.25">
      <c r="C47" s="14" t="s">
        <v>186</v>
      </c>
    </row>
    <row r="48" spans="3:3" x14ac:dyDescent="0.25">
      <c r="C48" s="14" t="s">
        <v>187</v>
      </c>
    </row>
    <row r="49" spans="3:3" x14ac:dyDescent="0.25">
      <c r="C49" s="14" t="s">
        <v>188</v>
      </c>
    </row>
    <row r="50" spans="3:3" x14ac:dyDescent="0.25">
      <c r="C50" s="14" t="s">
        <v>189</v>
      </c>
    </row>
    <row r="51" spans="3:3" x14ac:dyDescent="0.25">
      <c r="C51" s="14" t="s">
        <v>190</v>
      </c>
    </row>
    <row r="52" spans="3:3" x14ac:dyDescent="0.25">
      <c r="C52" s="14" t="s">
        <v>191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1">
        <v>0</v>
      </c>
    </row>
    <row r="56" spans="3:3" ht="15.75" x14ac:dyDescent="0.25">
      <c r="C56" s="62">
        <v>30</v>
      </c>
    </row>
    <row r="57" spans="3:3" ht="15.75" x14ac:dyDescent="0.25">
      <c r="C57" s="62">
        <v>60</v>
      </c>
    </row>
    <row r="58" spans="3:3" ht="15.75" x14ac:dyDescent="0.25">
      <c r="C58" s="62">
        <v>90</v>
      </c>
    </row>
    <row r="62" spans="3:3" x14ac:dyDescent="0.25">
      <c r="C62" t="s">
        <v>320</v>
      </c>
    </row>
    <row r="63" spans="3:3" x14ac:dyDescent="0.25">
      <c r="C63" t="s">
        <v>321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51"/>
  <sheetViews>
    <sheetView showGridLines="0" topLeftCell="A7" workbookViewId="0"/>
  </sheetViews>
  <sheetFormatPr defaultRowHeight="15" x14ac:dyDescent="0.25"/>
  <cols>
    <col min="4" max="4" width="24.7109375" bestFit="1" customWidth="1"/>
    <col min="5" max="5" width="9.85546875" customWidth="1"/>
    <col min="6" max="6" width="12.28515625" bestFit="1" customWidth="1"/>
    <col min="7" max="7" width="12.28515625" customWidth="1"/>
    <col min="8" max="8" width="13.85546875" bestFit="1" customWidth="1"/>
    <col min="10" max="10" width="9.7109375" bestFit="1" customWidth="1"/>
    <col min="11" max="11" width="2.85546875" customWidth="1"/>
  </cols>
  <sheetData>
    <row r="1" spans="1:36" ht="16.5" thickTop="1" thickBot="1" x14ac:dyDescent="0.3">
      <c r="A1" s="45" t="s">
        <v>304</v>
      </c>
      <c r="B1" s="51" t="s">
        <v>326</v>
      </c>
    </row>
    <row r="2" spans="1:36" ht="16.5" thickTop="1" thickBot="1" x14ac:dyDescent="0.3"/>
    <row r="3" spans="1:36" ht="16.5" thickTop="1" thickBot="1" x14ac:dyDescent="0.3">
      <c r="A3" s="25" t="s">
        <v>206</v>
      </c>
      <c r="B3" s="50" t="s">
        <v>230</v>
      </c>
      <c r="C3" s="26"/>
      <c r="D3" s="26"/>
      <c r="E3" s="26"/>
      <c r="F3" s="26"/>
      <c r="G3" s="26"/>
    </row>
    <row r="4" spans="1:36" ht="15.75" thickTop="1" x14ac:dyDescent="0.25">
      <c r="B4" s="26"/>
      <c r="C4" s="26"/>
      <c r="D4" s="26"/>
      <c r="E4" s="26"/>
      <c r="F4" s="26"/>
      <c r="G4" s="26"/>
    </row>
    <row r="5" spans="1:36" x14ac:dyDescent="0.25">
      <c r="B5" s="26"/>
      <c r="C5" s="26"/>
      <c r="D5" s="26"/>
      <c r="E5" s="26"/>
      <c r="F5" s="26"/>
      <c r="G5" s="26"/>
    </row>
    <row r="6" spans="1:36" x14ac:dyDescent="0.25">
      <c r="B6" s="26"/>
      <c r="C6" s="30"/>
      <c r="D6" s="26"/>
      <c r="E6" s="26"/>
      <c r="F6" s="26"/>
      <c r="G6" s="26"/>
      <c r="J6" s="58" t="s">
        <v>313</v>
      </c>
      <c r="L6" s="58" t="s">
        <v>312</v>
      </c>
    </row>
    <row r="7" spans="1:36" ht="15.75" thickBot="1" x14ac:dyDescent="0.3">
      <c r="C7" s="57"/>
      <c r="D7" s="52" t="s">
        <v>235</v>
      </c>
      <c r="E7" s="52" t="s">
        <v>234</v>
      </c>
      <c r="F7" s="52" t="s">
        <v>236</v>
      </c>
      <c r="G7" s="52" t="s">
        <v>322</v>
      </c>
      <c r="H7" s="52" t="s">
        <v>315</v>
      </c>
      <c r="J7" s="52" t="str">
        <f>+SPm!B2</f>
        <v>A1 M1</v>
      </c>
      <c r="K7" s="52"/>
      <c r="L7" s="52" t="str">
        <f>+SPm!C2</f>
        <v>A1 M2</v>
      </c>
      <c r="M7" s="52" t="str">
        <f>+SPm!D2</f>
        <v>A1 M3</v>
      </c>
      <c r="N7" s="52" t="str">
        <f>+SPm!E2</f>
        <v>A1 M4</v>
      </c>
      <c r="O7" s="52" t="str">
        <f>+SPm!F2</f>
        <v>A1 M5</v>
      </c>
      <c r="P7" s="52" t="str">
        <f>+SPm!G2</f>
        <v>A1 M6</v>
      </c>
      <c r="Q7" s="52" t="str">
        <f>+SPm!H2</f>
        <v>A1 M7</v>
      </c>
      <c r="R7" s="52" t="str">
        <f>+SPm!I2</f>
        <v>A1 M8</v>
      </c>
      <c r="S7" s="52" t="str">
        <f>+SPm!J2</f>
        <v>A1 M9</v>
      </c>
      <c r="T7" s="52" t="str">
        <f>+SPm!K2</f>
        <v>A1 M10</v>
      </c>
      <c r="U7" s="52" t="str">
        <f>+SPm!L2</f>
        <v>A1 M11</v>
      </c>
      <c r="V7" s="52" t="str">
        <f>+SPm!M2</f>
        <v>A1 M12</v>
      </c>
      <c r="W7" s="52" t="str">
        <f>+SPm!N2</f>
        <v>A2 M1</v>
      </c>
      <c r="X7" s="52" t="str">
        <f>+SPm!O2</f>
        <v>A2 M2</v>
      </c>
      <c r="Y7" s="52" t="str">
        <f>+SPm!P2</f>
        <v>A2 M3</v>
      </c>
      <c r="Z7" s="52" t="str">
        <f>+SPm!Q2</f>
        <v>A2 M4</v>
      </c>
      <c r="AA7" s="52" t="str">
        <f>+SPm!R2</f>
        <v>A2 M5</v>
      </c>
      <c r="AB7" s="52" t="str">
        <f>+SPm!S2</f>
        <v>A2 M6</v>
      </c>
      <c r="AC7" s="52" t="str">
        <f>+SPm!T2</f>
        <v>A2 M7</v>
      </c>
      <c r="AD7" s="52" t="str">
        <f>+SPm!U2</f>
        <v>A2 M8</v>
      </c>
      <c r="AE7" s="52" t="str">
        <f>+SPm!V2</f>
        <v>A2 M9</v>
      </c>
      <c r="AF7" s="52" t="str">
        <f>+SPm!W2</f>
        <v>A2 M10</v>
      </c>
      <c r="AG7" s="52" t="str">
        <f>+SPm!X2</f>
        <v>A2 M11</v>
      </c>
      <c r="AH7" s="52" t="str">
        <f>+SPm!Y2</f>
        <v>A2 M12</v>
      </c>
      <c r="AI7" s="52" t="str">
        <f>+SPm!Z2</f>
        <v>A3 M1</v>
      </c>
      <c r="AJ7" s="52" t="str">
        <f>+SPm!AA2</f>
        <v>A3 M2</v>
      </c>
    </row>
    <row r="8" spans="1:36" ht="16.5" thickTop="1" thickBot="1" x14ac:dyDescent="0.3">
      <c r="C8" s="52">
        <f t="shared" ref="C8:C27" si="0">+C31</f>
        <v>1</v>
      </c>
      <c r="D8" s="51" t="s">
        <v>237</v>
      </c>
      <c r="E8" s="51" t="s">
        <v>279</v>
      </c>
      <c r="F8" s="51" t="s">
        <v>241</v>
      </c>
      <c r="G8" s="49">
        <v>0.21</v>
      </c>
      <c r="H8" s="54">
        <v>30</v>
      </c>
      <c r="J8" s="56">
        <v>2</v>
      </c>
      <c r="K8" s="57"/>
      <c r="L8" s="49"/>
      <c r="M8" s="49"/>
      <c r="N8" s="49"/>
      <c r="O8" s="49"/>
      <c r="P8" s="49"/>
      <c r="Q8" s="49">
        <v>0.05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6.5" thickTop="1" thickBot="1" x14ac:dyDescent="0.3">
      <c r="C9" s="52">
        <f t="shared" si="0"/>
        <v>2</v>
      </c>
      <c r="D9" s="51" t="s">
        <v>239</v>
      </c>
      <c r="E9" s="51" t="s">
        <v>280</v>
      </c>
      <c r="F9" s="51" t="s">
        <v>300</v>
      </c>
      <c r="G9" s="49">
        <v>0.21</v>
      </c>
      <c r="H9" s="54">
        <v>0</v>
      </c>
      <c r="J9" s="56">
        <v>3</v>
      </c>
      <c r="K9" s="57"/>
      <c r="L9" s="49"/>
      <c r="M9" s="49"/>
      <c r="N9" s="49"/>
      <c r="O9" s="49"/>
      <c r="P9" s="49"/>
      <c r="Q9" s="49"/>
      <c r="R9" s="49"/>
      <c r="S9" s="49">
        <v>0.02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5" thickTop="1" thickBot="1" x14ac:dyDescent="0.3">
      <c r="C10" s="52">
        <f t="shared" si="0"/>
        <v>3</v>
      </c>
      <c r="D10" s="51" t="s">
        <v>240</v>
      </c>
      <c r="E10" s="51" t="s">
        <v>281</v>
      </c>
      <c r="F10" s="51" t="s">
        <v>238</v>
      </c>
      <c r="G10" s="49">
        <v>0.1</v>
      </c>
      <c r="H10" s="54">
        <v>60</v>
      </c>
      <c r="J10" s="56">
        <v>3.5</v>
      </c>
      <c r="K10" s="57"/>
      <c r="L10" s="49"/>
      <c r="M10" s="49"/>
      <c r="N10" s="49"/>
      <c r="O10" s="49"/>
      <c r="P10" s="49"/>
      <c r="Q10" s="49"/>
      <c r="R10" s="49">
        <v>0.02</v>
      </c>
      <c r="S10" s="49"/>
      <c r="T10" s="49"/>
      <c r="U10" s="49">
        <v>0.02</v>
      </c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6.5" thickTop="1" thickBot="1" x14ac:dyDescent="0.3">
      <c r="C11" s="52">
        <f t="shared" si="0"/>
        <v>4</v>
      </c>
      <c r="D11" s="51" t="s">
        <v>242</v>
      </c>
      <c r="E11" s="51" t="s">
        <v>282</v>
      </c>
      <c r="F11" s="51" t="s">
        <v>241</v>
      </c>
      <c r="G11" s="49">
        <v>0.04</v>
      </c>
      <c r="H11" s="54">
        <v>60</v>
      </c>
      <c r="J11" s="56">
        <v>2</v>
      </c>
      <c r="K11" s="57"/>
      <c r="L11" s="49"/>
      <c r="M11" s="49"/>
      <c r="N11" s="49"/>
      <c r="O11" s="49"/>
      <c r="P11" s="49"/>
      <c r="Q11" s="49"/>
      <c r="R11" s="49"/>
      <c r="S11" s="49">
        <v>0.03</v>
      </c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6.5" thickTop="1" thickBot="1" x14ac:dyDescent="0.3">
      <c r="C12" s="52">
        <f t="shared" si="0"/>
        <v>5</v>
      </c>
      <c r="D12" s="51" t="s">
        <v>243</v>
      </c>
      <c r="E12" s="51" t="s">
        <v>283</v>
      </c>
      <c r="F12" s="51" t="s">
        <v>241</v>
      </c>
      <c r="G12" s="49">
        <v>0.21</v>
      </c>
      <c r="H12" s="54">
        <v>60</v>
      </c>
      <c r="J12" s="56">
        <v>1</v>
      </c>
      <c r="K12" s="57"/>
      <c r="L12" s="49"/>
      <c r="M12" s="49"/>
      <c r="N12" s="49"/>
      <c r="O12" s="49"/>
      <c r="P12" s="49"/>
      <c r="Q12" s="49"/>
      <c r="R12" s="49">
        <v>0.02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6.5" thickTop="1" thickBot="1" x14ac:dyDescent="0.3">
      <c r="C13" s="52">
        <f t="shared" si="0"/>
        <v>6</v>
      </c>
      <c r="D13" s="51" t="s">
        <v>244</v>
      </c>
      <c r="E13" s="51" t="s">
        <v>284</v>
      </c>
      <c r="F13" s="51" t="s">
        <v>241</v>
      </c>
      <c r="G13" s="49">
        <v>0.21</v>
      </c>
      <c r="H13" s="54">
        <v>60</v>
      </c>
      <c r="J13" s="56">
        <v>2</v>
      </c>
      <c r="K13" s="57"/>
      <c r="L13" s="49"/>
      <c r="M13" s="49"/>
      <c r="N13" s="49"/>
      <c r="O13" s="49"/>
      <c r="P13" s="49"/>
      <c r="Q13" s="49"/>
      <c r="R13" s="49"/>
      <c r="S13" s="49"/>
      <c r="T13" s="49"/>
      <c r="U13" s="49">
        <v>0.01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6.5" thickTop="1" thickBot="1" x14ac:dyDescent="0.3">
      <c r="C14" s="52">
        <f t="shared" si="0"/>
        <v>7</v>
      </c>
      <c r="D14" s="51" t="s">
        <v>245</v>
      </c>
      <c r="E14" s="51" t="s">
        <v>285</v>
      </c>
      <c r="F14" s="51" t="s">
        <v>238</v>
      </c>
      <c r="G14" s="49">
        <v>0.21</v>
      </c>
      <c r="H14" s="54">
        <v>60</v>
      </c>
      <c r="J14" s="56">
        <v>2.2000000000000002</v>
      </c>
      <c r="K14" s="57"/>
      <c r="L14" s="49"/>
      <c r="M14" s="49"/>
      <c r="N14" s="49"/>
      <c r="O14" s="49"/>
      <c r="P14" s="49">
        <v>0.02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16.5" thickTop="1" thickBot="1" x14ac:dyDescent="0.3">
      <c r="C15" s="52">
        <f t="shared" si="0"/>
        <v>8</v>
      </c>
      <c r="D15" s="51" t="s">
        <v>246</v>
      </c>
      <c r="E15" s="51" t="s">
        <v>286</v>
      </c>
      <c r="F15" s="51" t="s">
        <v>300</v>
      </c>
      <c r="G15" s="49">
        <v>0.04</v>
      </c>
      <c r="H15" s="54">
        <v>60</v>
      </c>
      <c r="J15" s="56">
        <v>2</v>
      </c>
      <c r="K15" s="57"/>
      <c r="L15" s="49"/>
      <c r="M15" s="49"/>
      <c r="N15" s="49"/>
      <c r="O15" s="49"/>
      <c r="P15" s="49">
        <v>0.02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16.5" thickTop="1" thickBot="1" x14ac:dyDescent="0.3">
      <c r="C16" s="52">
        <f t="shared" si="0"/>
        <v>9</v>
      </c>
      <c r="D16" s="51" t="s">
        <v>247</v>
      </c>
      <c r="E16" s="51" t="s">
        <v>287</v>
      </c>
      <c r="F16" s="51" t="s">
        <v>300</v>
      </c>
      <c r="G16" s="49">
        <v>0.1</v>
      </c>
      <c r="H16" s="54">
        <v>60</v>
      </c>
      <c r="J16" s="56">
        <v>1</v>
      </c>
      <c r="K16" s="57"/>
      <c r="L16" s="49"/>
      <c r="M16" s="49"/>
      <c r="N16" s="49"/>
      <c r="O16" s="49"/>
      <c r="P16" s="49">
        <v>0.02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3:36" ht="16.5" thickTop="1" thickBot="1" x14ac:dyDescent="0.3">
      <c r="C17" s="52">
        <f t="shared" si="0"/>
        <v>10</v>
      </c>
      <c r="D17" s="51" t="s">
        <v>248</v>
      </c>
      <c r="E17" s="51" t="s">
        <v>288</v>
      </c>
      <c r="F17" s="51" t="s">
        <v>300</v>
      </c>
      <c r="G17" s="49">
        <v>0.21</v>
      </c>
      <c r="H17" s="54">
        <v>60</v>
      </c>
      <c r="J17" s="56">
        <v>1.5</v>
      </c>
      <c r="K17" s="57"/>
      <c r="L17" s="49"/>
      <c r="M17" s="49"/>
      <c r="N17" s="49"/>
      <c r="O17" s="49"/>
      <c r="P17" s="49"/>
      <c r="Q17" s="49"/>
      <c r="R17" s="49"/>
      <c r="S17" s="49">
        <v>0.02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3:36" ht="16.5" thickTop="1" thickBot="1" x14ac:dyDescent="0.3">
      <c r="C18" s="52">
        <f t="shared" si="0"/>
        <v>11</v>
      </c>
      <c r="D18" s="51" t="s">
        <v>249</v>
      </c>
      <c r="E18" s="51" t="s">
        <v>289</v>
      </c>
      <c r="F18" s="51" t="s">
        <v>238</v>
      </c>
      <c r="G18" s="49">
        <v>0.21</v>
      </c>
      <c r="H18" s="54">
        <v>60</v>
      </c>
      <c r="J18" s="56">
        <v>1.4</v>
      </c>
      <c r="K18" s="57"/>
      <c r="L18" s="49"/>
      <c r="M18" s="49"/>
      <c r="N18" s="49"/>
      <c r="O18" s="49"/>
      <c r="P18" s="49"/>
      <c r="Q18" s="49"/>
      <c r="R18" s="49"/>
      <c r="S18" s="49"/>
      <c r="T18" s="49">
        <v>0.02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3:36" ht="16.5" thickTop="1" thickBot="1" x14ac:dyDescent="0.3">
      <c r="C19" s="52">
        <f t="shared" si="0"/>
        <v>12</v>
      </c>
      <c r="D19" s="51" t="s">
        <v>250</v>
      </c>
      <c r="E19" s="51" t="s">
        <v>290</v>
      </c>
      <c r="F19" s="51" t="s">
        <v>238</v>
      </c>
      <c r="G19" s="49">
        <v>0.21</v>
      </c>
      <c r="H19" s="54">
        <v>60</v>
      </c>
      <c r="J19" s="56">
        <v>1.7</v>
      </c>
      <c r="K19" s="57"/>
      <c r="L19" s="49"/>
      <c r="M19" s="49"/>
      <c r="N19" s="49"/>
      <c r="O19" s="49"/>
      <c r="P19" s="49"/>
      <c r="Q19" s="49"/>
      <c r="R19" s="49"/>
      <c r="S19" s="49"/>
      <c r="T19" s="49"/>
      <c r="U19" s="49">
        <v>0.02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3:36" ht="16.5" thickTop="1" thickBot="1" x14ac:dyDescent="0.3">
      <c r="C20" s="52">
        <f t="shared" si="0"/>
        <v>13</v>
      </c>
      <c r="D20" s="51" t="s">
        <v>251</v>
      </c>
      <c r="E20" s="51" t="s">
        <v>291</v>
      </c>
      <c r="F20" s="51" t="s">
        <v>241</v>
      </c>
      <c r="G20" s="49">
        <v>0.21</v>
      </c>
      <c r="H20" s="54">
        <v>60</v>
      </c>
      <c r="J20" s="56">
        <v>2.2999999999999998</v>
      </c>
      <c r="K20" s="57"/>
      <c r="L20" s="49"/>
      <c r="M20" s="49"/>
      <c r="N20" s="49"/>
      <c r="O20" s="49"/>
      <c r="P20" s="49"/>
      <c r="Q20" s="49"/>
      <c r="R20" s="49"/>
      <c r="S20" s="49"/>
      <c r="T20" s="49">
        <v>0.02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3:36" ht="16.5" thickTop="1" thickBot="1" x14ac:dyDescent="0.3">
      <c r="C21" s="52">
        <f t="shared" si="0"/>
        <v>14</v>
      </c>
      <c r="D21" s="51" t="s">
        <v>252</v>
      </c>
      <c r="E21" s="51" t="s">
        <v>292</v>
      </c>
      <c r="F21" s="51" t="s">
        <v>241</v>
      </c>
      <c r="G21" s="49">
        <v>0.04</v>
      </c>
      <c r="H21" s="54">
        <v>60</v>
      </c>
      <c r="J21" s="56">
        <v>2</v>
      </c>
      <c r="K21" s="57"/>
      <c r="L21" s="49"/>
      <c r="M21" s="49"/>
      <c r="N21" s="49"/>
      <c r="O21" s="49"/>
      <c r="P21" s="49"/>
      <c r="Q21" s="49"/>
      <c r="R21" s="49"/>
      <c r="S21" s="49">
        <v>0.02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3:36" ht="16.5" thickTop="1" thickBot="1" x14ac:dyDescent="0.3">
      <c r="C22" s="52">
        <f t="shared" si="0"/>
        <v>15</v>
      </c>
      <c r="D22" s="51" t="s">
        <v>253</v>
      </c>
      <c r="E22" s="51" t="s">
        <v>293</v>
      </c>
      <c r="F22" s="51" t="s">
        <v>300</v>
      </c>
      <c r="G22" s="49">
        <v>0.21</v>
      </c>
      <c r="H22" s="54">
        <v>60</v>
      </c>
      <c r="J22" s="56">
        <v>3.2</v>
      </c>
      <c r="K22" s="57"/>
      <c r="L22" s="49"/>
      <c r="M22" s="49"/>
      <c r="N22" s="49"/>
      <c r="O22" s="49"/>
      <c r="P22" s="49"/>
      <c r="Q22" s="49"/>
      <c r="R22" s="49"/>
      <c r="S22" s="49"/>
      <c r="T22" s="49"/>
      <c r="U22" s="49">
        <v>0.03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3:36" ht="16.5" thickTop="1" thickBot="1" x14ac:dyDescent="0.3">
      <c r="C23" s="52">
        <f t="shared" si="0"/>
        <v>16</v>
      </c>
      <c r="D23" s="51" t="s">
        <v>254</v>
      </c>
      <c r="E23" s="51" t="s">
        <v>294</v>
      </c>
      <c r="F23" s="51" t="s">
        <v>300</v>
      </c>
      <c r="G23" s="49">
        <v>0.1</v>
      </c>
      <c r="H23" s="54">
        <v>60</v>
      </c>
      <c r="J23" s="56">
        <v>1.8</v>
      </c>
      <c r="K23" s="57"/>
      <c r="L23" s="49"/>
      <c r="M23" s="49"/>
      <c r="N23" s="49"/>
      <c r="O23" s="49"/>
      <c r="P23" s="49"/>
      <c r="Q23" s="49"/>
      <c r="R23" s="49"/>
      <c r="S23" s="49"/>
      <c r="T23" s="49"/>
      <c r="U23" s="49">
        <v>0.01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3:36" ht="16.5" thickTop="1" thickBot="1" x14ac:dyDescent="0.3">
      <c r="C24" s="52">
        <f t="shared" si="0"/>
        <v>17</v>
      </c>
      <c r="D24" s="51" t="s">
        <v>255</v>
      </c>
      <c r="E24" s="51" t="s">
        <v>295</v>
      </c>
      <c r="F24" s="51" t="s">
        <v>300</v>
      </c>
      <c r="G24" s="49">
        <v>0.1</v>
      </c>
      <c r="H24" s="54">
        <v>60</v>
      </c>
      <c r="J24" s="56">
        <v>0.7</v>
      </c>
      <c r="K24" s="5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>
        <v>0.01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3:36" ht="16.5" thickTop="1" thickBot="1" x14ac:dyDescent="0.3">
      <c r="C25" s="52">
        <f t="shared" si="0"/>
        <v>18</v>
      </c>
      <c r="D25" s="51" t="s">
        <v>256</v>
      </c>
      <c r="E25" s="51" t="s">
        <v>296</v>
      </c>
      <c r="F25" s="51" t="s">
        <v>238</v>
      </c>
      <c r="G25" s="49">
        <v>0.21</v>
      </c>
      <c r="H25" s="54">
        <v>60</v>
      </c>
      <c r="J25" s="56">
        <v>1</v>
      </c>
      <c r="K25" s="57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>
        <v>0.01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3:36" ht="16.5" thickTop="1" thickBot="1" x14ac:dyDescent="0.3">
      <c r="C26" s="52">
        <f t="shared" si="0"/>
        <v>19</v>
      </c>
      <c r="D26" s="51" t="s">
        <v>257</v>
      </c>
      <c r="E26" s="51" t="s">
        <v>297</v>
      </c>
      <c r="F26" s="51" t="s">
        <v>241</v>
      </c>
      <c r="G26" s="49">
        <v>0.21</v>
      </c>
      <c r="H26" s="54">
        <v>60</v>
      </c>
      <c r="J26" s="56">
        <v>1.5</v>
      </c>
      <c r="K26" s="57"/>
      <c r="L26" s="49"/>
      <c r="M26" s="49"/>
      <c r="N26" s="49"/>
      <c r="O26" s="49"/>
      <c r="P26" s="49"/>
      <c r="Q26" s="49"/>
      <c r="R26" s="49"/>
      <c r="S26" s="49"/>
      <c r="T26" s="49">
        <v>0.02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3:36" ht="16.5" thickTop="1" thickBot="1" x14ac:dyDescent="0.3">
      <c r="C27" s="52">
        <f t="shared" si="0"/>
        <v>20</v>
      </c>
      <c r="D27" s="51" t="s">
        <v>258</v>
      </c>
      <c r="E27" s="51" t="s">
        <v>298</v>
      </c>
      <c r="F27" s="51" t="s">
        <v>238</v>
      </c>
      <c r="G27" s="49">
        <v>0.21</v>
      </c>
      <c r="H27" s="54">
        <v>60</v>
      </c>
      <c r="J27" s="56">
        <v>2.6</v>
      </c>
      <c r="K27" s="5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>
        <v>0.02</v>
      </c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3:36" ht="15.75" thickTop="1" x14ac:dyDescent="0.25"/>
    <row r="30" spans="3:36" ht="15.75" thickBot="1" x14ac:dyDescent="0.3">
      <c r="C30" s="57"/>
      <c r="D30" s="52" t="s">
        <v>233</v>
      </c>
      <c r="E30" s="52" t="s">
        <v>234</v>
      </c>
      <c r="F30" s="52" t="s">
        <v>322</v>
      </c>
      <c r="G30" s="52" t="s">
        <v>315</v>
      </c>
      <c r="J30" s="52" t="str">
        <f>+SPm!B2</f>
        <v>A1 M1</v>
      </c>
      <c r="K30" s="52"/>
      <c r="L30" s="52" t="str">
        <f>+SPm!C2</f>
        <v>A1 M2</v>
      </c>
      <c r="M30" s="52" t="str">
        <f>+SPm!D2</f>
        <v>A1 M3</v>
      </c>
      <c r="N30" s="52" t="str">
        <f>+SPm!E2</f>
        <v>A1 M4</v>
      </c>
      <c r="O30" s="52" t="str">
        <f>+SPm!F2</f>
        <v>A1 M5</v>
      </c>
      <c r="P30" s="52" t="str">
        <f>+SPm!G2</f>
        <v>A1 M6</v>
      </c>
      <c r="Q30" s="52" t="str">
        <f>+SPm!H2</f>
        <v>A1 M7</v>
      </c>
      <c r="R30" s="52" t="str">
        <f>+SPm!I2</f>
        <v>A1 M8</v>
      </c>
      <c r="S30" s="52" t="str">
        <f>+SPm!J2</f>
        <v>A1 M9</v>
      </c>
      <c r="T30" s="52" t="str">
        <f>+SPm!K2</f>
        <v>A1 M10</v>
      </c>
      <c r="U30" s="52" t="str">
        <f>+SPm!L2</f>
        <v>A1 M11</v>
      </c>
      <c r="V30" s="52" t="str">
        <f>+SPm!M2</f>
        <v>A1 M12</v>
      </c>
      <c r="W30" s="52" t="str">
        <f>+SPm!N2</f>
        <v>A2 M1</v>
      </c>
      <c r="X30" s="52" t="str">
        <f>+SPm!O2</f>
        <v>A2 M2</v>
      </c>
      <c r="Y30" s="52" t="str">
        <f>+SPm!P2</f>
        <v>A2 M3</v>
      </c>
      <c r="Z30" s="52" t="str">
        <f>+SPm!Q2</f>
        <v>A2 M4</v>
      </c>
      <c r="AA30" s="52" t="str">
        <f>+SPm!R2</f>
        <v>A2 M5</v>
      </c>
      <c r="AB30" s="52" t="str">
        <f>+SPm!S2</f>
        <v>A2 M6</v>
      </c>
      <c r="AC30" s="52" t="str">
        <f>+SPm!T2</f>
        <v>A2 M7</v>
      </c>
      <c r="AD30" s="52" t="str">
        <f>+SPm!U2</f>
        <v>A2 M8</v>
      </c>
      <c r="AE30" s="52" t="str">
        <f>+SPm!V2</f>
        <v>A2 M9</v>
      </c>
      <c r="AF30" s="52" t="str">
        <f>+SPm!W2</f>
        <v>A2 M10</v>
      </c>
      <c r="AG30" s="52" t="str">
        <f>+SPm!X2</f>
        <v>A2 M11</v>
      </c>
      <c r="AH30" s="52" t="str">
        <f>+SPm!Y2</f>
        <v>A2 M12</v>
      </c>
      <c r="AI30" s="52" t="str">
        <f>+SPm!Z2</f>
        <v>A3 M1</v>
      </c>
      <c r="AJ30" s="52" t="str">
        <f>+SPm!AA2</f>
        <v>A3 M2</v>
      </c>
    </row>
    <row r="31" spans="3:36" ht="16.5" thickTop="1" thickBot="1" x14ac:dyDescent="0.3">
      <c r="C31" s="52">
        <v>1</v>
      </c>
      <c r="D31" s="51" t="s">
        <v>210</v>
      </c>
      <c r="E31" s="51" t="s">
        <v>259</v>
      </c>
      <c r="F31" s="49">
        <v>0.21</v>
      </c>
      <c r="G31" s="54">
        <v>60</v>
      </c>
      <c r="J31" s="56">
        <v>240</v>
      </c>
      <c r="K31" s="57"/>
      <c r="L31" s="49"/>
      <c r="M31" s="49"/>
      <c r="N31" s="49"/>
      <c r="O31" s="49"/>
      <c r="P31" s="49"/>
      <c r="Q31" s="49">
        <v>0.03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3:36" ht="16.5" thickTop="1" thickBot="1" x14ac:dyDescent="0.3">
      <c r="C32" s="52">
        <f>+C31+1</f>
        <v>2</v>
      </c>
      <c r="D32" s="51" t="s">
        <v>211</v>
      </c>
      <c r="E32" s="51" t="s">
        <v>260</v>
      </c>
      <c r="F32" s="49">
        <v>0.21</v>
      </c>
      <c r="G32" s="54">
        <v>60</v>
      </c>
      <c r="J32" s="56">
        <v>250</v>
      </c>
      <c r="K32" s="57"/>
      <c r="L32" s="49"/>
      <c r="M32" s="49"/>
      <c r="N32" s="49"/>
      <c r="O32" s="49"/>
      <c r="P32" s="49"/>
      <c r="Q32" s="49"/>
      <c r="R32" s="49"/>
      <c r="S32" s="49">
        <v>0.02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ht="16.5" thickTop="1" thickBot="1" x14ac:dyDescent="0.3">
      <c r="C33" s="52">
        <f t="shared" ref="C33:C50" si="1">+C32+1</f>
        <v>3</v>
      </c>
      <c r="D33" s="51" t="s">
        <v>212</v>
      </c>
      <c r="E33" s="51" t="s">
        <v>261</v>
      </c>
      <c r="F33" s="49">
        <v>0.21</v>
      </c>
      <c r="G33" s="54">
        <v>60</v>
      </c>
      <c r="J33" s="56">
        <v>245</v>
      </c>
      <c r="K33" s="57"/>
      <c r="L33" s="49"/>
      <c r="M33" s="49"/>
      <c r="N33" s="49"/>
      <c r="O33" s="49"/>
      <c r="P33" s="49"/>
      <c r="Q33" s="49"/>
      <c r="R33" s="49">
        <v>0.01</v>
      </c>
      <c r="S33" s="49"/>
      <c r="T33" s="49"/>
      <c r="U33" s="49">
        <v>0.03</v>
      </c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ht="16.5" thickTop="1" thickBot="1" x14ac:dyDescent="0.3">
      <c r="C34" s="52">
        <f t="shared" si="1"/>
        <v>4</v>
      </c>
      <c r="D34" s="51" t="s">
        <v>213</v>
      </c>
      <c r="E34" s="51" t="s">
        <v>262</v>
      </c>
      <c r="F34" s="49">
        <v>0.21</v>
      </c>
      <c r="G34" s="54">
        <v>60</v>
      </c>
      <c r="J34" s="56">
        <v>255</v>
      </c>
      <c r="K34" s="57"/>
      <c r="L34" s="49"/>
      <c r="M34" s="49"/>
      <c r="N34" s="49"/>
      <c r="O34" s="49"/>
      <c r="P34" s="49"/>
      <c r="Q34" s="49"/>
      <c r="R34" s="49"/>
      <c r="S34" s="49">
        <v>0.02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ht="16.5" thickTop="1" thickBot="1" x14ac:dyDescent="0.3">
      <c r="C35" s="52">
        <f t="shared" si="1"/>
        <v>5</v>
      </c>
      <c r="D35" s="51" t="s">
        <v>214</v>
      </c>
      <c r="E35" s="51" t="s">
        <v>263</v>
      </c>
      <c r="F35" s="49">
        <v>0.21</v>
      </c>
      <c r="G35" s="54">
        <v>60</v>
      </c>
      <c r="J35" s="56">
        <v>255</v>
      </c>
      <c r="K35" s="57"/>
      <c r="L35" s="49"/>
      <c r="M35" s="49"/>
      <c r="N35" s="49"/>
      <c r="O35" s="49"/>
      <c r="P35" s="49"/>
      <c r="Q35" s="49"/>
      <c r="R35" s="49">
        <v>0.03</v>
      </c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3:36" ht="16.5" thickTop="1" thickBot="1" x14ac:dyDescent="0.3">
      <c r="C36" s="52">
        <f t="shared" si="1"/>
        <v>6</v>
      </c>
      <c r="D36" s="51" t="s">
        <v>215</v>
      </c>
      <c r="E36" s="51" t="s">
        <v>264</v>
      </c>
      <c r="F36" s="49">
        <v>0.21</v>
      </c>
      <c r="G36" s="54">
        <v>60</v>
      </c>
      <c r="J36" s="56">
        <v>245</v>
      </c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>
        <v>0.01</v>
      </c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ht="16.5" thickTop="1" thickBot="1" x14ac:dyDescent="0.3">
      <c r="C37" s="52">
        <f t="shared" si="1"/>
        <v>7</v>
      </c>
      <c r="D37" s="51" t="s">
        <v>216</v>
      </c>
      <c r="E37" s="51" t="s">
        <v>265</v>
      </c>
      <c r="F37" s="49">
        <v>0.21</v>
      </c>
      <c r="G37" s="54">
        <v>60</v>
      </c>
      <c r="J37" s="56">
        <v>235</v>
      </c>
      <c r="K37" s="57"/>
      <c r="L37" s="49"/>
      <c r="M37" s="49"/>
      <c r="N37" s="49"/>
      <c r="O37" s="49"/>
      <c r="P37" s="49">
        <v>0.02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ht="16.5" thickTop="1" thickBot="1" x14ac:dyDescent="0.3">
      <c r="C38" s="52">
        <f t="shared" si="1"/>
        <v>8</v>
      </c>
      <c r="D38" s="51" t="s">
        <v>217</v>
      </c>
      <c r="E38" s="51" t="s">
        <v>266</v>
      </c>
      <c r="F38" s="49">
        <v>0.21</v>
      </c>
      <c r="G38" s="54">
        <v>60</v>
      </c>
      <c r="J38" s="56">
        <v>255</v>
      </c>
      <c r="K38" s="57"/>
      <c r="L38" s="49"/>
      <c r="M38" s="49"/>
      <c r="N38" s="49"/>
      <c r="O38" s="49"/>
      <c r="P38" s="49">
        <v>0.03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ht="16.5" thickTop="1" thickBot="1" x14ac:dyDescent="0.3">
      <c r="C39" s="52">
        <f t="shared" si="1"/>
        <v>9</v>
      </c>
      <c r="D39" s="51" t="s">
        <v>218</v>
      </c>
      <c r="E39" s="51" t="s">
        <v>267</v>
      </c>
      <c r="F39" s="49">
        <v>0.21</v>
      </c>
      <c r="G39" s="54">
        <v>60</v>
      </c>
      <c r="J39" s="56">
        <v>255</v>
      </c>
      <c r="K39" s="57"/>
      <c r="L39" s="49"/>
      <c r="M39" s="49"/>
      <c r="N39" s="49"/>
      <c r="O39" s="49"/>
      <c r="P39" s="49">
        <v>0.03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ht="16.5" thickTop="1" thickBot="1" x14ac:dyDescent="0.3">
      <c r="C40" s="52">
        <f t="shared" si="1"/>
        <v>10</v>
      </c>
      <c r="D40" s="51" t="s">
        <v>219</v>
      </c>
      <c r="E40" s="51" t="s">
        <v>268</v>
      </c>
      <c r="F40" s="49">
        <v>0.21</v>
      </c>
      <c r="G40" s="54">
        <v>60</v>
      </c>
      <c r="J40" s="56">
        <v>250</v>
      </c>
      <c r="K40" s="57"/>
      <c r="L40" s="49"/>
      <c r="M40" s="49"/>
      <c r="N40" s="49"/>
      <c r="O40" s="49"/>
      <c r="P40" s="49"/>
      <c r="Q40" s="49"/>
      <c r="R40" s="49"/>
      <c r="S40" s="49">
        <v>0.01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ht="16.5" thickTop="1" thickBot="1" x14ac:dyDescent="0.3">
      <c r="C41" s="52">
        <f t="shared" si="1"/>
        <v>11</v>
      </c>
      <c r="D41" s="51" t="s">
        <v>220</v>
      </c>
      <c r="E41" s="51" t="s">
        <v>269</v>
      </c>
      <c r="F41" s="49">
        <v>0.21</v>
      </c>
      <c r="G41" s="54">
        <v>60</v>
      </c>
      <c r="J41" s="56">
        <v>240</v>
      </c>
      <c r="K41" s="57"/>
      <c r="L41" s="49"/>
      <c r="M41" s="49"/>
      <c r="N41" s="49"/>
      <c r="O41" s="49"/>
      <c r="P41" s="49"/>
      <c r="Q41" s="49"/>
      <c r="R41" s="49"/>
      <c r="S41" s="49"/>
      <c r="T41" s="49">
        <v>0.02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ht="16.5" thickTop="1" thickBot="1" x14ac:dyDescent="0.3">
      <c r="C42" s="52">
        <f t="shared" si="1"/>
        <v>12</v>
      </c>
      <c r="D42" s="51" t="s">
        <v>221</v>
      </c>
      <c r="E42" s="51" t="s">
        <v>270</v>
      </c>
      <c r="F42" s="49">
        <v>0.21</v>
      </c>
      <c r="G42" s="54">
        <v>60</v>
      </c>
      <c r="J42" s="56">
        <v>245</v>
      </c>
      <c r="K42" s="57"/>
      <c r="L42" s="49"/>
      <c r="M42" s="49"/>
      <c r="N42" s="49"/>
      <c r="O42" s="49"/>
      <c r="P42" s="49"/>
      <c r="Q42" s="49"/>
      <c r="R42" s="49"/>
      <c r="S42" s="49"/>
      <c r="T42" s="49"/>
      <c r="U42" s="49">
        <v>0.01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ht="16.5" thickTop="1" thickBot="1" x14ac:dyDescent="0.3">
      <c r="C43" s="52">
        <f t="shared" si="1"/>
        <v>13</v>
      </c>
      <c r="D43" s="51" t="s">
        <v>222</v>
      </c>
      <c r="E43" s="51" t="s">
        <v>271</v>
      </c>
      <c r="F43" s="49">
        <v>0.21</v>
      </c>
      <c r="G43" s="54">
        <v>60</v>
      </c>
      <c r="J43" s="56">
        <v>220</v>
      </c>
      <c r="K43" s="57"/>
      <c r="L43" s="49"/>
      <c r="M43" s="49"/>
      <c r="N43" s="49"/>
      <c r="O43" s="49"/>
      <c r="P43" s="49"/>
      <c r="Q43" s="49"/>
      <c r="R43" s="49"/>
      <c r="S43" s="49"/>
      <c r="T43" s="49">
        <v>0.03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ht="16.5" thickTop="1" thickBot="1" x14ac:dyDescent="0.3">
      <c r="C44" s="52">
        <f t="shared" si="1"/>
        <v>14</v>
      </c>
      <c r="D44" s="51" t="s">
        <v>223</v>
      </c>
      <c r="E44" s="51" t="s">
        <v>272</v>
      </c>
      <c r="F44" s="49">
        <v>0.21</v>
      </c>
      <c r="G44" s="54">
        <v>60</v>
      </c>
      <c r="J44" s="56">
        <v>220</v>
      </c>
      <c r="K44" s="57"/>
      <c r="L44" s="49"/>
      <c r="M44" s="49"/>
      <c r="N44" s="49"/>
      <c r="O44" s="49"/>
      <c r="P44" s="49"/>
      <c r="Q44" s="49"/>
      <c r="R44" s="49"/>
      <c r="S44" s="49">
        <v>0.01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ht="16.5" thickTop="1" thickBot="1" x14ac:dyDescent="0.3">
      <c r="C45" s="52">
        <f t="shared" si="1"/>
        <v>15</v>
      </c>
      <c r="D45" s="51" t="s">
        <v>224</v>
      </c>
      <c r="E45" s="51" t="s">
        <v>273</v>
      </c>
      <c r="F45" s="49">
        <v>0.21</v>
      </c>
      <c r="G45" s="54">
        <v>60</v>
      </c>
      <c r="J45" s="56">
        <v>235</v>
      </c>
      <c r="K45" s="57"/>
      <c r="L45" s="49"/>
      <c r="M45" s="49"/>
      <c r="N45" s="49"/>
      <c r="O45" s="49"/>
      <c r="P45" s="49"/>
      <c r="Q45" s="49"/>
      <c r="R45" s="49"/>
      <c r="S45" s="49"/>
      <c r="T45" s="49"/>
      <c r="U45" s="49">
        <v>0.02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ht="16.5" thickTop="1" thickBot="1" x14ac:dyDescent="0.3">
      <c r="C46" s="52">
        <f t="shared" si="1"/>
        <v>16</v>
      </c>
      <c r="D46" s="51" t="s">
        <v>225</v>
      </c>
      <c r="E46" s="51" t="s">
        <v>274</v>
      </c>
      <c r="F46" s="49">
        <v>0.21</v>
      </c>
      <c r="G46" s="54">
        <v>60</v>
      </c>
      <c r="J46" s="56">
        <v>230</v>
      </c>
      <c r="K46" s="57"/>
      <c r="L46" s="49"/>
      <c r="M46" s="49"/>
      <c r="N46" s="49"/>
      <c r="O46" s="49"/>
      <c r="P46" s="49"/>
      <c r="Q46" s="49"/>
      <c r="R46" s="49"/>
      <c r="S46" s="49"/>
      <c r="T46" s="49"/>
      <c r="U46" s="49">
        <v>0.01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ht="16.5" thickTop="1" thickBot="1" x14ac:dyDescent="0.3">
      <c r="C47" s="52">
        <f t="shared" si="1"/>
        <v>17</v>
      </c>
      <c r="D47" s="51" t="s">
        <v>226</v>
      </c>
      <c r="E47" s="51" t="s">
        <v>275</v>
      </c>
      <c r="F47" s="49">
        <v>0.21</v>
      </c>
      <c r="G47" s="54">
        <v>60</v>
      </c>
      <c r="J47" s="56">
        <v>230</v>
      </c>
      <c r="K47" s="5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>
        <v>0.02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ht="16.5" thickTop="1" thickBot="1" x14ac:dyDescent="0.3">
      <c r="C48" s="52">
        <f t="shared" si="1"/>
        <v>18</v>
      </c>
      <c r="D48" s="51" t="s">
        <v>227</v>
      </c>
      <c r="E48" s="51" t="s">
        <v>276</v>
      </c>
      <c r="F48" s="49">
        <v>0.21</v>
      </c>
      <c r="G48" s="54">
        <v>60</v>
      </c>
      <c r="J48" s="56">
        <v>220</v>
      </c>
      <c r="K48" s="5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>
        <v>0.02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ht="16.5" thickTop="1" thickBot="1" x14ac:dyDescent="0.3">
      <c r="C49" s="52">
        <f t="shared" si="1"/>
        <v>19</v>
      </c>
      <c r="D49" s="51" t="s">
        <v>228</v>
      </c>
      <c r="E49" s="51" t="s">
        <v>277</v>
      </c>
      <c r="F49" s="49">
        <v>0.21</v>
      </c>
      <c r="G49" s="54">
        <v>60</v>
      </c>
      <c r="J49" s="56">
        <v>220</v>
      </c>
      <c r="K49" s="57"/>
      <c r="L49" s="49"/>
      <c r="M49" s="49"/>
      <c r="N49" s="49"/>
      <c r="O49" s="49"/>
      <c r="P49" s="49"/>
      <c r="Q49" s="49"/>
      <c r="R49" s="49"/>
      <c r="S49" s="49"/>
      <c r="T49" s="49">
        <v>0.01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ht="16.5" thickTop="1" thickBot="1" x14ac:dyDescent="0.3">
      <c r="C50" s="52">
        <f t="shared" si="1"/>
        <v>20</v>
      </c>
      <c r="D50" s="51" t="s">
        <v>229</v>
      </c>
      <c r="E50" s="51" t="s">
        <v>278</v>
      </c>
      <c r="F50" s="49">
        <v>0.21</v>
      </c>
      <c r="G50" s="54">
        <v>60</v>
      </c>
      <c r="J50" s="56">
        <v>230</v>
      </c>
      <c r="K50" s="5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0.03</v>
      </c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ht="15.75" thickTop="1" x14ac:dyDescent="0.25"/>
  </sheetData>
  <hyperlinks>
    <hyperlink ref="A1" location="View!A1" display="VIEW"/>
    <hyperlink ref="A3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F8:F27</xm:sqref>
        </x14:dataValidation>
        <x14:dataValidation type="list" allowBlank="1" showInputMessage="1" showErrorMessage="1">
          <x14:formula1>
            <xm:f>app!$C$55:$C$58</xm:f>
          </x14:formula1>
          <xm:sqref>H8:H27 G31:G50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workbookViewId="0"/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206</v>
      </c>
      <c r="B1" s="50" t="s">
        <v>230</v>
      </c>
    </row>
    <row r="2" spans="1:42" ht="13.5" thickTop="1" x14ac:dyDescent="0.2">
      <c r="B2" s="26" t="s">
        <v>207</v>
      </c>
      <c r="D2" s="26" t="s">
        <v>208</v>
      </c>
      <c r="E2" s="27"/>
      <c r="F2" s="27"/>
    </row>
    <row r="3" spans="1:42" x14ac:dyDescent="0.2">
      <c r="D3" s="40" t="s">
        <v>231</v>
      </c>
      <c r="E3" s="27"/>
      <c r="F3" s="27"/>
    </row>
    <row r="4" spans="1:42" ht="15.75" thickBot="1" x14ac:dyDescent="0.3">
      <c r="A4" s="48" t="s">
        <v>209</v>
      </c>
      <c r="B4" s="48" t="str">
        <f>+SPm!B2</f>
        <v>A1 M1</v>
      </c>
      <c r="C4" s="28"/>
      <c r="D4" s="48" t="str">
        <f>+SPm!C2</f>
        <v>A1 M2</v>
      </c>
      <c r="E4" s="48" t="str">
        <f>+SPm!D2</f>
        <v>A1 M3</v>
      </c>
      <c r="F4" s="48" t="str">
        <f>+SPm!E2</f>
        <v>A1 M4</v>
      </c>
      <c r="G4" s="48" t="str">
        <f>+SPm!F2</f>
        <v>A1 M5</v>
      </c>
      <c r="H4" s="48" t="str">
        <f>+SPm!G2</f>
        <v>A1 M6</v>
      </c>
      <c r="I4" s="48" t="str">
        <f>+SPm!H2</f>
        <v>A1 M7</v>
      </c>
      <c r="J4" s="48" t="str">
        <f>+SPm!I2</f>
        <v>A1 M8</v>
      </c>
      <c r="K4" s="48" t="str">
        <f>+SPm!J2</f>
        <v>A1 M9</v>
      </c>
      <c r="L4" s="48" t="str">
        <f>+SPm!K2</f>
        <v>A1 M10</v>
      </c>
      <c r="M4" s="48" t="str">
        <f>+SPm!L2</f>
        <v>A1 M11</v>
      </c>
      <c r="N4" s="48" t="str">
        <f>+SPm!M2</f>
        <v>A1 M12</v>
      </c>
      <c r="O4" s="48" t="str">
        <f>+SPm!N2</f>
        <v>A2 M1</v>
      </c>
      <c r="P4" s="48" t="str">
        <f>+SPm!O2</f>
        <v>A2 M2</v>
      </c>
      <c r="Q4" s="48" t="str">
        <f>+SPm!P2</f>
        <v>A2 M3</v>
      </c>
      <c r="R4" s="48" t="str">
        <f>+SPm!Q2</f>
        <v>A2 M4</v>
      </c>
      <c r="S4" s="48" t="str">
        <f>+SPm!R2</f>
        <v>A2 M5</v>
      </c>
      <c r="T4" s="48" t="str">
        <f>+SPm!S2</f>
        <v>A2 M6</v>
      </c>
      <c r="U4" s="48" t="str">
        <f>+SPm!T2</f>
        <v>A2 M7</v>
      </c>
      <c r="V4" s="48" t="str">
        <f>+SPm!U2</f>
        <v>A2 M8</v>
      </c>
      <c r="W4" s="48" t="str">
        <f>+SPm!V2</f>
        <v>A2 M9</v>
      </c>
      <c r="X4" s="48" t="str">
        <f>+SPm!W2</f>
        <v>A2 M10</v>
      </c>
      <c r="Y4" s="48" t="str">
        <f>+SPm!X2</f>
        <v>A2 M11</v>
      </c>
      <c r="Z4" s="48" t="str">
        <f>+SPm!Y2</f>
        <v>A2 M12</v>
      </c>
      <c r="AA4" s="48" t="str">
        <f>+SPm!Z2</f>
        <v>A3 M1</v>
      </c>
      <c r="AB4" s="48" t="str">
        <f>+SPm!AA2</f>
        <v>A3 M2</v>
      </c>
      <c r="AC4" s="48" t="str">
        <f>+SPm!AB2</f>
        <v>A3 M3</v>
      </c>
      <c r="AD4" s="48" t="str">
        <f>+SPm!AC2</f>
        <v>A3 M4</v>
      </c>
      <c r="AE4" s="48" t="str">
        <f>+SPm!AD2</f>
        <v>A3 M5</v>
      </c>
      <c r="AF4" s="48" t="str">
        <f>+SPm!AE2</f>
        <v>A3 M6</v>
      </c>
      <c r="AG4" s="48" t="str">
        <f>+SPm!AF2</f>
        <v>A3 M7</v>
      </c>
      <c r="AH4" s="48" t="str">
        <f>+SPm!AG2</f>
        <v>A3 M8</v>
      </c>
      <c r="AI4" s="48" t="str">
        <f>+SPm!AH2</f>
        <v>A3 M9</v>
      </c>
      <c r="AJ4" s="48" t="str">
        <f>+SPm!AI2</f>
        <v>A3 M10</v>
      </c>
      <c r="AK4" s="48" t="str">
        <f>+SPm!AJ2</f>
        <v>A3 M11</v>
      </c>
      <c r="AL4" s="48" t="str">
        <f>+SPm!AK2</f>
        <v>A3 M12</v>
      </c>
      <c r="AM4" s="29"/>
      <c r="AN4" s="29"/>
      <c r="AO4" s="29"/>
      <c r="AP4" s="29"/>
    </row>
    <row r="5" spans="1:42" ht="16.5" thickTop="1" thickBot="1" x14ac:dyDescent="0.3">
      <c r="A5" s="48" t="str">
        <f>+'An Distinta Base'!D31</f>
        <v>Prodotto 1</v>
      </c>
      <c r="B5" s="51">
        <v>300</v>
      </c>
      <c r="C5" s="29"/>
      <c r="D5" s="49">
        <v>0.03</v>
      </c>
      <c r="E5" s="49"/>
      <c r="F5" s="49">
        <v>0.04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42" ht="16.5" thickTop="1" thickBot="1" x14ac:dyDescent="0.3">
      <c r="A6" s="48" t="str">
        <f>+'An Distinta Base'!D32</f>
        <v>Prodotto 2</v>
      </c>
      <c r="B6" s="51">
        <v>50</v>
      </c>
      <c r="C6" s="29"/>
      <c r="D6" s="49">
        <v>0.02</v>
      </c>
      <c r="E6" s="49"/>
      <c r="F6" s="49"/>
      <c r="G6" s="49">
        <v>0.02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42" ht="16.5" thickTop="1" thickBot="1" x14ac:dyDescent="0.3">
      <c r="A7" s="48" t="str">
        <f>+'An Distinta Base'!D33</f>
        <v>Prodotto 3</v>
      </c>
      <c r="B7" s="51">
        <v>100</v>
      </c>
      <c r="C7" s="29"/>
      <c r="D7" s="49">
        <v>0.03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42" ht="16.5" thickTop="1" thickBot="1" x14ac:dyDescent="0.3">
      <c r="A8" s="48" t="str">
        <f>+'An Distinta Base'!D34</f>
        <v>Prodotto 4</v>
      </c>
      <c r="B8" s="51">
        <v>50</v>
      </c>
      <c r="C8" s="29"/>
      <c r="D8" s="49"/>
      <c r="E8" s="49">
        <v>0.02</v>
      </c>
      <c r="F8" s="49"/>
      <c r="G8" s="49">
        <v>0.02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2" ht="16.5" thickTop="1" thickBot="1" x14ac:dyDescent="0.3">
      <c r="A9" s="48" t="str">
        <f>+'An Distinta Base'!D35</f>
        <v>Prodotto 5</v>
      </c>
      <c r="B9" s="51">
        <v>350</v>
      </c>
      <c r="C9" s="29"/>
      <c r="D9" s="49"/>
      <c r="E9" s="49">
        <v>0.05</v>
      </c>
      <c r="F9" s="49">
        <v>0.05</v>
      </c>
      <c r="G9" s="49"/>
      <c r="H9" s="49">
        <v>0.04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2" ht="16.5" thickTop="1" thickBot="1" x14ac:dyDescent="0.3">
      <c r="A10" s="48" t="str">
        <f>+'An Distinta Base'!D36</f>
        <v>Prodotto 6</v>
      </c>
      <c r="B10" s="51">
        <v>250</v>
      </c>
      <c r="C10" s="29"/>
      <c r="D10" s="49"/>
      <c r="E10" s="49"/>
      <c r="F10" s="49"/>
      <c r="G10" s="49"/>
      <c r="H10" s="49"/>
      <c r="I10" s="49">
        <v>0.02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ht="16.5" thickTop="1" thickBot="1" x14ac:dyDescent="0.3">
      <c r="A11" s="48" t="str">
        <f>+'An Distinta Base'!D37</f>
        <v>Prodotto 7</v>
      </c>
      <c r="B11" s="51"/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ht="16.5" thickTop="1" thickBot="1" x14ac:dyDescent="0.3">
      <c r="A12" s="48" t="str">
        <f>+'An Distinta Base'!D38</f>
        <v>Prodotto 8</v>
      </c>
      <c r="B12" s="51"/>
      <c r="C12" s="2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ht="16.5" thickTop="1" thickBot="1" x14ac:dyDescent="0.3">
      <c r="A13" s="48" t="str">
        <f>+'An Distinta Base'!D39</f>
        <v>Prodotto 9</v>
      </c>
      <c r="B13" s="51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16.5" thickTop="1" thickBot="1" x14ac:dyDescent="0.3">
      <c r="A14" s="48" t="str">
        <f>+'An Distinta Base'!D40</f>
        <v>Prodotto 10</v>
      </c>
      <c r="B14" s="51"/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16.5" thickTop="1" thickBot="1" x14ac:dyDescent="0.3">
      <c r="A15" s="48" t="str">
        <f>+'An Distinta Base'!D41</f>
        <v>Prodotto 11</v>
      </c>
      <c r="B15" s="51"/>
      <c r="C15" s="2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16.5" thickTop="1" thickBot="1" x14ac:dyDescent="0.3">
      <c r="A16" s="48" t="str">
        <f>+'An Distinta Base'!D42</f>
        <v>Prodotto 12</v>
      </c>
      <c r="B16" s="51"/>
      <c r="C16" s="2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16.5" thickTop="1" thickBot="1" x14ac:dyDescent="0.3">
      <c r="A17" s="48" t="str">
        <f>+'An Distinta Base'!D43</f>
        <v>Prodotto 13</v>
      </c>
      <c r="B17" s="51"/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16.5" thickTop="1" thickBot="1" x14ac:dyDescent="0.3">
      <c r="A18" s="48" t="str">
        <f>+'An Distinta Base'!D44</f>
        <v>Prodotto 14</v>
      </c>
      <c r="B18" s="51"/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16.5" thickTop="1" thickBot="1" x14ac:dyDescent="0.3">
      <c r="A19" s="48" t="str">
        <f>+'An Distinta Base'!D45</f>
        <v>Prodotto 15</v>
      </c>
      <c r="B19" s="51"/>
      <c r="C19" s="2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16.5" thickTop="1" thickBot="1" x14ac:dyDescent="0.3">
      <c r="A20" s="48" t="str">
        <f>+'An Distinta Base'!D46</f>
        <v>Prodotto 16</v>
      </c>
      <c r="B20" s="51"/>
      <c r="C20" s="2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16.5" thickTop="1" thickBot="1" x14ac:dyDescent="0.3">
      <c r="A21" s="48" t="str">
        <f>+'An Distinta Base'!D47</f>
        <v>Prodotto 17</v>
      </c>
      <c r="B21" s="51"/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16.5" thickTop="1" thickBot="1" x14ac:dyDescent="0.3">
      <c r="A22" s="48" t="str">
        <f>+'An Distinta Base'!D48</f>
        <v>Prodotto 18</v>
      </c>
      <c r="B22" s="51"/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16.5" thickTop="1" thickBot="1" x14ac:dyDescent="0.3">
      <c r="A23" s="48" t="str">
        <f>+'An Distinta Base'!D49</f>
        <v>Prodotto 19</v>
      </c>
      <c r="B23" s="51"/>
      <c r="C23" s="2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16.5" thickTop="1" thickBot="1" x14ac:dyDescent="0.3">
      <c r="A24" s="48" t="str">
        <f>+'An Distinta Base'!D50</f>
        <v>Prodotto 20</v>
      </c>
      <c r="B24" s="51"/>
      <c r="C24" s="2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13.5" thickTop="1" x14ac:dyDescent="0.2">
      <c r="A25" s="29"/>
      <c r="B25" s="29"/>
      <c r="C25" s="29"/>
    </row>
    <row r="26" spans="1:38" x14ac:dyDescent="0.2">
      <c r="A26" s="29"/>
      <c r="B26" s="29"/>
      <c r="C26" s="29"/>
    </row>
    <row r="27" spans="1:38" x14ac:dyDescent="0.2">
      <c r="A27" s="29"/>
      <c r="B27" s="29"/>
      <c r="C27" s="29"/>
    </row>
    <row r="28" spans="1:38" ht="15.75" thickBot="1" x14ac:dyDescent="0.3">
      <c r="A28" s="48" t="str">
        <f>+A4</f>
        <v>Prodotti</v>
      </c>
      <c r="B28" s="48" t="str">
        <f>+B4</f>
        <v>A1 M1</v>
      </c>
      <c r="C28" s="30"/>
      <c r="D28" s="48" t="str">
        <f>+D4</f>
        <v>A1 M2</v>
      </c>
      <c r="E28" s="48" t="str">
        <f t="shared" ref="E28:AL28" si="0">+E4</f>
        <v>A1 M3</v>
      </c>
      <c r="F28" s="48" t="str">
        <f t="shared" si="0"/>
        <v>A1 M4</v>
      </c>
      <c r="G28" s="48" t="str">
        <f t="shared" si="0"/>
        <v>A1 M5</v>
      </c>
      <c r="H28" s="48" t="str">
        <f t="shared" si="0"/>
        <v>A1 M6</v>
      </c>
      <c r="I28" s="48" t="str">
        <f t="shared" si="0"/>
        <v>A1 M7</v>
      </c>
      <c r="J28" s="48" t="str">
        <f t="shared" si="0"/>
        <v>A1 M8</v>
      </c>
      <c r="K28" s="48" t="str">
        <f t="shared" si="0"/>
        <v>A1 M9</v>
      </c>
      <c r="L28" s="48" t="str">
        <f t="shared" si="0"/>
        <v>A1 M10</v>
      </c>
      <c r="M28" s="48" t="str">
        <f t="shared" si="0"/>
        <v>A1 M11</v>
      </c>
      <c r="N28" s="48" t="str">
        <f t="shared" si="0"/>
        <v>A1 M12</v>
      </c>
      <c r="O28" s="48" t="str">
        <f t="shared" si="0"/>
        <v>A2 M1</v>
      </c>
      <c r="P28" s="48" t="str">
        <f t="shared" si="0"/>
        <v>A2 M2</v>
      </c>
      <c r="Q28" s="48" t="str">
        <f t="shared" si="0"/>
        <v>A2 M3</v>
      </c>
      <c r="R28" s="48" t="str">
        <f t="shared" si="0"/>
        <v>A2 M4</v>
      </c>
      <c r="S28" s="48" t="str">
        <f t="shared" si="0"/>
        <v>A2 M5</v>
      </c>
      <c r="T28" s="48" t="str">
        <f t="shared" si="0"/>
        <v>A2 M6</v>
      </c>
      <c r="U28" s="48" t="str">
        <f t="shared" si="0"/>
        <v>A2 M7</v>
      </c>
      <c r="V28" s="48" t="str">
        <f t="shared" si="0"/>
        <v>A2 M8</v>
      </c>
      <c r="W28" s="48" t="str">
        <f t="shared" si="0"/>
        <v>A2 M9</v>
      </c>
      <c r="X28" s="48" t="str">
        <f t="shared" si="0"/>
        <v>A2 M10</v>
      </c>
      <c r="Y28" s="48" t="str">
        <f t="shared" si="0"/>
        <v>A2 M11</v>
      </c>
      <c r="Z28" s="48" t="str">
        <f t="shared" si="0"/>
        <v>A2 M12</v>
      </c>
      <c r="AA28" s="48" t="str">
        <f t="shared" si="0"/>
        <v>A3 M1</v>
      </c>
      <c r="AB28" s="48" t="str">
        <f t="shared" si="0"/>
        <v>A3 M2</v>
      </c>
      <c r="AC28" s="48" t="str">
        <f t="shared" si="0"/>
        <v>A3 M3</v>
      </c>
      <c r="AD28" s="48" t="str">
        <f t="shared" si="0"/>
        <v>A3 M4</v>
      </c>
      <c r="AE28" s="48" t="str">
        <f t="shared" si="0"/>
        <v>A3 M5</v>
      </c>
      <c r="AF28" s="48" t="str">
        <f t="shared" si="0"/>
        <v>A3 M6</v>
      </c>
      <c r="AG28" s="48" t="str">
        <f t="shared" si="0"/>
        <v>A3 M7</v>
      </c>
      <c r="AH28" s="48" t="str">
        <f t="shared" si="0"/>
        <v>A3 M8</v>
      </c>
      <c r="AI28" s="48" t="str">
        <f t="shared" si="0"/>
        <v>A3 M9</v>
      </c>
      <c r="AJ28" s="48" t="str">
        <f t="shared" si="0"/>
        <v>A3 M10</v>
      </c>
      <c r="AK28" s="48" t="str">
        <f t="shared" si="0"/>
        <v>A3 M11</v>
      </c>
      <c r="AL28" s="48" t="str">
        <f t="shared" si="0"/>
        <v>A3 M12</v>
      </c>
    </row>
    <row r="29" spans="1:38" ht="15" x14ac:dyDescent="0.25">
      <c r="A29" s="48" t="str">
        <f t="shared" ref="A29:B44" si="1">+A5</f>
        <v>Prodotto 1</v>
      </c>
      <c r="B29" s="31">
        <f>+B5</f>
        <v>300</v>
      </c>
      <c r="D29" s="32">
        <f t="shared" ref="D29:D48" si="2">+ROUND((B29*(1+D5)),0)</f>
        <v>309</v>
      </c>
      <c r="E29" s="33">
        <f>+ROUND((D29*(1+E5)),0)</f>
        <v>309</v>
      </c>
      <c r="F29" s="33">
        <f>+ROUND((E29*(1+F5)),0)</f>
        <v>321</v>
      </c>
      <c r="G29" s="33">
        <f>+ROUND((F29*(1+G5)),0)</f>
        <v>321</v>
      </c>
      <c r="H29" s="33">
        <f t="shared" ref="H29:AL43" si="3">+ROUND((G29*(1+H5)),0)</f>
        <v>321</v>
      </c>
      <c r="I29" s="33">
        <f t="shared" si="3"/>
        <v>321</v>
      </c>
      <c r="J29" s="33">
        <f t="shared" si="3"/>
        <v>321</v>
      </c>
      <c r="K29" s="33">
        <f t="shared" si="3"/>
        <v>321</v>
      </c>
      <c r="L29" s="33">
        <f t="shared" si="3"/>
        <v>321</v>
      </c>
      <c r="M29" s="33">
        <f t="shared" si="3"/>
        <v>321</v>
      </c>
      <c r="N29" s="33">
        <f t="shared" si="3"/>
        <v>321</v>
      </c>
      <c r="O29" s="33">
        <f t="shared" si="3"/>
        <v>321</v>
      </c>
      <c r="P29" s="33">
        <f t="shared" si="3"/>
        <v>321</v>
      </c>
      <c r="Q29" s="33">
        <f t="shared" si="3"/>
        <v>321</v>
      </c>
      <c r="R29" s="33">
        <f t="shared" si="3"/>
        <v>321</v>
      </c>
      <c r="S29" s="33">
        <f t="shared" si="3"/>
        <v>321</v>
      </c>
      <c r="T29" s="33">
        <f t="shared" si="3"/>
        <v>321</v>
      </c>
      <c r="U29" s="33">
        <f t="shared" si="3"/>
        <v>321</v>
      </c>
      <c r="V29" s="33">
        <f t="shared" si="3"/>
        <v>321</v>
      </c>
      <c r="W29" s="33">
        <f t="shared" si="3"/>
        <v>321</v>
      </c>
      <c r="X29" s="33">
        <f t="shared" si="3"/>
        <v>321</v>
      </c>
      <c r="Y29" s="33">
        <f t="shared" si="3"/>
        <v>321</v>
      </c>
      <c r="Z29" s="33">
        <f t="shared" si="3"/>
        <v>321</v>
      </c>
      <c r="AA29" s="33">
        <f t="shared" si="3"/>
        <v>321</v>
      </c>
      <c r="AB29" s="33">
        <f t="shared" si="3"/>
        <v>321</v>
      </c>
      <c r="AC29" s="33">
        <f t="shared" si="3"/>
        <v>321</v>
      </c>
      <c r="AD29" s="33">
        <f t="shared" si="3"/>
        <v>321</v>
      </c>
      <c r="AE29" s="33">
        <f t="shared" si="3"/>
        <v>321</v>
      </c>
      <c r="AF29" s="33">
        <f t="shared" si="3"/>
        <v>321</v>
      </c>
      <c r="AG29" s="33">
        <f t="shared" si="3"/>
        <v>321</v>
      </c>
      <c r="AH29" s="33">
        <f t="shared" si="3"/>
        <v>321</v>
      </c>
      <c r="AI29" s="33">
        <f t="shared" si="3"/>
        <v>321</v>
      </c>
      <c r="AJ29" s="33">
        <f t="shared" si="3"/>
        <v>321</v>
      </c>
      <c r="AK29" s="33">
        <f t="shared" si="3"/>
        <v>321</v>
      </c>
      <c r="AL29" s="33">
        <f t="shared" si="3"/>
        <v>321</v>
      </c>
    </row>
    <row r="30" spans="1:38" ht="15" x14ac:dyDescent="0.25">
      <c r="A30" s="48" t="str">
        <f t="shared" si="1"/>
        <v>Prodotto 2</v>
      </c>
      <c r="B30" s="34">
        <f t="shared" si="1"/>
        <v>50</v>
      </c>
      <c r="D30" s="35">
        <f t="shared" si="2"/>
        <v>51</v>
      </c>
      <c r="E30" s="36">
        <f t="shared" ref="E30:V44" si="4">+ROUND((D30*(1+E6)),0)</f>
        <v>51</v>
      </c>
      <c r="F30" s="36">
        <f t="shared" si="4"/>
        <v>51</v>
      </c>
      <c r="G30" s="36">
        <f t="shared" si="4"/>
        <v>52</v>
      </c>
      <c r="H30" s="36">
        <f t="shared" si="4"/>
        <v>52</v>
      </c>
      <c r="I30" s="36">
        <f t="shared" si="4"/>
        <v>52</v>
      </c>
      <c r="J30" s="36">
        <f t="shared" si="4"/>
        <v>52</v>
      </c>
      <c r="K30" s="36">
        <f t="shared" si="4"/>
        <v>52</v>
      </c>
      <c r="L30" s="36">
        <f t="shared" si="4"/>
        <v>52</v>
      </c>
      <c r="M30" s="36">
        <f t="shared" si="4"/>
        <v>52</v>
      </c>
      <c r="N30" s="36">
        <f t="shared" si="4"/>
        <v>52</v>
      </c>
      <c r="O30" s="36">
        <f t="shared" si="4"/>
        <v>52</v>
      </c>
      <c r="P30" s="36">
        <f t="shared" si="4"/>
        <v>52</v>
      </c>
      <c r="Q30" s="36">
        <f t="shared" si="4"/>
        <v>52</v>
      </c>
      <c r="R30" s="36">
        <f t="shared" si="4"/>
        <v>52</v>
      </c>
      <c r="S30" s="36">
        <f t="shared" si="4"/>
        <v>52</v>
      </c>
      <c r="T30" s="36">
        <f t="shared" si="4"/>
        <v>52</v>
      </c>
      <c r="U30" s="36">
        <f t="shared" si="4"/>
        <v>52</v>
      </c>
      <c r="V30" s="36">
        <f t="shared" si="4"/>
        <v>52</v>
      </c>
      <c r="W30" s="36">
        <f t="shared" si="3"/>
        <v>52</v>
      </c>
      <c r="X30" s="36">
        <f t="shared" si="3"/>
        <v>52</v>
      </c>
      <c r="Y30" s="36">
        <f t="shared" si="3"/>
        <v>52</v>
      </c>
      <c r="Z30" s="36">
        <f t="shared" si="3"/>
        <v>52</v>
      </c>
      <c r="AA30" s="36">
        <f t="shared" si="3"/>
        <v>52</v>
      </c>
      <c r="AB30" s="36">
        <f t="shared" si="3"/>
        <v>52</v>
      </c>
      <c r="AC30" s="36">
        <f t="shared" si="3"/>
        <v>52</v>
      </c>
      <c r="AD30" s="36">
        <f t="shared" si="3"/>
        <v>52</v>
      </c>
      <c r="AE30" s="36">
        <f t="shared" si="3"/>
        <v>52</v>
      </c>
      <c r="AF30" s="36">
        <f t="shared" si="3"/>
        <v>52</v>
      </c>
      <c r="AG30" s="36">
        <f t="shared" si="3"/>
        <v>52</v>
      </c>
      <c r="AH30" s="36">
        <f t="shared" si="3"/>
        <v>52</v>
      </c>
      <c r="AI30" s="36">
        <f t="shared" si="3"/>
        <v>52</v>
      </c>
      <c r="AJ30" s="36">
        <f t="shared" si="3"/>
        <v>52</v>
      </c>
      <c r="AK30" s="36">
        <f t="shared" si="3"/>
        <v>52</v>
      </c>
      <c r="AL30" s="36">
        <f t="shared" si="3"/>
        <v>52</v>
      </c>
    </row>
    <row r="31" spans="1:38" ht="15" x14ac:dyDescent="0.25">
      <c r="A31" s="48" t="str">
        <f t="shared" si="1"/>
        <v>Prodotto 3</v>
      </c>
      <c r="B31" s="34">
        <f t="shared" si="1"/>
        <v>100</v>
      </c>
      <c r="D31" s="35">
        <f t="shared" si="2"/>
        <v>103</v>
      </c>
      <c r="E31" s="36">
        <f t="shared" si="4"/>
        <v>103</v>
      </c>
      <c r="F31" s="36">
        <f t="shared" si="4"/>
        <v>103</v>
      </c>
      <c r="G31" s="36">
        <f t="shared" si="4"/>
        <v>103</v>
      </c>
      <c r="H31" s="36">
        <f t="shared" si="4"/>
        <v>103</v>
      </c>
      <c r="I31" s="36">
        <f t="shared" si="4"/>
        <v>103</v>
      </c>
      <c r="J31" s="36">
        <f t="shared" si="4"/>
        <v>103</v>
      </c>
      <c r="K31" s="36">
        <f t="shared" si="4"/>
        <v>103</v>
      </c>
      <c r="L31" s="36">
        <f t="shared" si="4"/>
        <v>103</v>
      </c>
      <c r="M31" s="36">
        <f t="shared" si="4"/>
        <v>103</v>
      </c>
      <c r="N31" s="36">
        <f t="shared" si="4"/>
        <v>103</v>
      </c>
      <c r="O31" s="36">
        <f t="shared" si="4"/>
        <v>103</v>
      </c>
      <c r="P31" s="36">
        <f t="shared" si="4"/>
        <v>103</v>
      </c>
      <c r="Q31" s="36">
        <f t="shared" si="4"/>
        <v>103</v>
      </c>
      <c r="R31" s="36">
        <f t="shared" si="4"/>
        <v>103</v>
      </c>
      <c r="S31" s="36">
        <f t="shared" si="4"/>
        <v>103</v>
      </c>
      <c r="T31" s="36">
        <f t="shared" si="4"/>
        <v>103</v>
      </c>
      <c r="U31" s="36">
        <f t="shared" si="4"/>
        <v>103</v>
      </c>
      <c r="V31" s="36">
        <f t="shared" si="4"/>
        <v>103</v>
      </c>
      <c r="W31" s="36">
        <f t="shared" si="3"/>
        <v>103</v>
      </c>
      <c r="X31" s="36">
        <f t="shared" si="3"/>
        <v>103</v>
      </c>
      <c r="Y31" s="36">
        <f t="shared" si="3"/>
        <v>103</v>
      </c>
      <c r="Z31" s="36">
        <f t="shared" si="3"/>
        <v>103</v>
      </c>
      <c r="AA31" s="36">
        <f t="shared" si="3"/>
        <v>103</v>
      </c>
      <c r="AB31" s="36">
        <f t="shared" si="3"/>
        <v>103</v>
      </c>
      <c r="AC31" s="36">
        <f t="shared" si="3"/>
        <v>103</v>
      </c>
      <c r="AD31" s="36">
        <f t="shared" si="3"/>
        <v>103</v>
      </c>
      <c r="AE31" s="36">
        <f t="shared" si="3"/>
        <v>103</v>
      </c>
      <c r="AF31" s="36">
        <f t="shared" si="3"/>
        <v>103</v>
      </c>
      <c r="AG31" s="36">
        <f t="shared" si="3"/>
        <v>103</v>
      </c>
      <c r="AH31" s="36">
        <f t="shared" si="3"/>
        <v>103</v>
      </c>
      <c r="AI31" s="36">
        <f t="shared" si="3"/>
        <v>103</v>
      </c>
      <c r="AJ31" s="36">
        <f t="shared" si="3"/>
        <v>103</v>
      </c>
      <c r="AK31" s="36">
        <f t="shared" si="3"/>
        <v>103</v>
      </c>
      <c r="AL31" s="36">
        <f t="shared" si="3"/>
        <v>103</v>
      </c>
    </row>
    <row r="32" spans="1:38" ht="15" x14ac:dyDescent="0.25">
      <c r="A32" s="48" t="str">
        <f t="shared" si="1"/>
        <v>Prodotto 4</v>
      </c>
      <c r="B32" s="34">
        <f t="shared" si="1"/>
        <v>50</v>
      </c>
      <c r="D32" s="35">
        <f t="shared" si="2"/>
        <v>50</v>
      </c>
      <c r="E32" s="36">
        <f t="shared" si="4"/>
        <v>51</v>
      </c>
      <c r="F32" s="36">
        <f t="shared" si="4"/>
        <v>51</v>
      </c>
      <c r="G32" s="36">
        <f t="shared" si="4"/>
        <v>52</v>
      </c>
      <c r="H32" s="36">
        <f t="shared" si="4"/>
        <v>52</v>
      </c>
      <c r="I32" s="36">
        <f t="shared" si="4"/>
        <v>52</v>
      </c>
      <c r="J32" s="36">
        <f t="shared" si="4"/>
        <v>52</v>
      </c>
      <c r="K32" s="36">
        <f t="shared" si="4"/>
        <v>52</v>
      </c>
      <c r="L32" s="36">
        <f t="shared" si="4"/>
        <v>52</v>
      </c>
      <c r="M32" s="36">
        <f t="shared" si="4"/>
        <v>52</v>
      </c>
      <c r="N32" s="36">
        <f t="shared" si="4"/>
        <v>52</v>
      </c>
      <c r="O32" s="36">
        <f t="shared" si="4"/>
        <v>52</v>
      </c>
      <c r="P32" s="36">
        <f t="shared" si="4"/>
        <v>52</v>
      </c>
      <c r="Q32" s="36">
        <f t="shared" si="4"/>
        <v>52</v>
      </c>
      <c r="R32" s="36">
        <f t="shared" si="4"/>
        <v>52</v>
      </c>
      <c r="S32" s="36">
        <f t="shared" si="4"/>
        <v>52</v>
      </c>
      <c r="T32" s="36">
        <f t="shared" si="4"/>
        <v>52</v>
      </c>
      <c r="U32" s="36">
        <f t="shared" si="4"/>
        <v>52</v>
      </c>
      <c r="V32" s="36">
        <f t="shared" si="4"/>
        <v>52</v>
      </c>
      <c r="W32" s="36">
        <f t="shared" si="3"/>
        <v>52</v>
      </c>
      <c r="X32" s="36">
        <f t="shared" si="3"/>
        <v>52</v>
      </c>
      <c r="Y32" s="36">
        <f t="shared" si="3"/>
        <v>52</v>
      </c>
      <c r="Z32" s="36">
        <f t="shared" si="3"/>
        <v>52</v>
      </c>
      <c r="AA32" s="36">
        <f t="shared" si="3"/>
        <v>52</v>
      </c>
      <c r="AB32" s="36">
        <f t="shared" si="3"/>
        <v>52</v>
      </c>
      <c r="AC32" s="36">
        <f t="shared" si="3"/>
        <v>52</v>
      </c>
      <c r="AD32" s="36">
        <f t="shared" si="3"/>
        <v>52</v>
      </c>
      <c r="AE32" s="36">
        <f t="shared" si="3"/>
        <v>52</v>
      </c>
      <c r="AF32" s="36">
        <f t="shared" si="3"/>
        <v>52</v>
      </c>
      <c r="AG32" s="36">
        <f t="shared" si="3"/>
        <v>52</v>
      </c>
      <c r="AH32" s="36">
        <f t="shared" si="3"/>
        <v>52</v>
      </c>
      <c r="AI32" s="36">
        <f t="shared" si="3"/>
        <v>52</v>
      </c>
      <c r="AJ32" s="36">
        <f t="shared" si="3"/>
        <v>52</v>
      </c>
      <c r="AK32" s="36">
        <f t="shared" si="3"/>
        <v>52</v>
      </c>
      <c r="AL32" s="36">
        <f t="shared" si="3"/>
        <v>52</v>
      </c>
    </row>
    <row r="33" spans="1:38" ht="15" x14ac:dyDescent="0.25">
      <c r="A33" s="48" t="str">
        <f t="shared" si="1"/>
        <v>Prodotto 5</v>
      </c>
      <c r="B33" s="34">
        <f t="shared" si="1"/>
        <v>350</v>
      </c>
      <c r="D33" s="35">
        <f t="shared" si="2"/>
        <v>350</v>
      </c>
      <c r="E33" s="36">
        <f t="shared" si="4"/>
        <v>368</v>
      </c>
      <c r="F33" s="36">
        <f t="shared" si="4"/>
        <v>386</v>
      </c>
      <c r="G33" s="36">
        <f t="shared" si="4"/>
        <v>386</v>
      </c>
      <c r="H33" s="36">
        <f t="shared" si="4"/>
        <v>401</v>
      </c>
      <c r="I33" s="36">
        <f t="shared" si="4"/>
        <v>401</v>
      </c>
      <c r="J33" s="36">
        <f t="shared" si="4"/>
        <v>401</v>
      </c>
      <c r="K33" s="36">
        <f t="shared" si="4"/>
        <v>401</v>
      </c>
      <c r="L33" s="36">
        <f t="shared" si="4"/>
        <v>401</v>
      </c>
      <c r="M33" s="36">
        <f t="shared" si="4"/>
        <v>401</v>
      </c>
      <c r="N33" s="36">
        <f t="shared" si="4"/>
        <v>401</v>
      </c>
      <c r="O33" s="36">
        <f t="shared" si="4"/>
        <v>401</v>
      </c>
      <c r="P33" s="36">
        <f t="shared" si="4"/>
        <v>401</v>
      </c>
      <c r="Q33" s="36">
        <f t="shared" si="4"/>
        <v>401</v>
      </c>
      <c r="R33" s="36">
        <f t="shared" si="4"/>
        <v>401</v>
      </c>
      <c r="S33" s="36">
        <f t="shared" si="4"/>
        <v>401</v>
      </c>
      <c r="T33" s="36">
        <f t="shared" si="4"/>
        <v>401</v>
      </c>
      <c r="U33" s="36">
        <f t="shared" si="4"/>
        <v>401</v>
      </c>
      <c r="V33" s="36">
        <f t="shared" si="4"/>
        <v>401</v>
      </c>
      <c r="W33" s="36">
        <f t="shared" si="3"/>
        <v>401</v>
      </c>
      <c r="X33" s="36">
        <f t="shared" si="3"/>
        <v>401</v>
      </c>
      <c r="Y33" s="36">
        <f t="shared" si="3"/>
        <v>401</v>
      </c>
      <c r="Z33" s="36">
        <f t="shared" si="3"/>
        <v>401</v>
      </c>
      <c r="AA33" s="36">
        <f t="shared" si="3"/>
        <v>401</v>
      </c>
      <c r="AB33" s="36">
        <f t="shared" si="3"/>
        <v>401</v>
      </c>
      <c r="AC33" s="36">
        <f t="shared" si="3"/>
        <v>401</v>
      </c>
      <c r="AD33" s="36">
        <f t="shared" si="3"/>
        <v>401</v>
      </c>
      <c r="AE33" s="36">
        <f t="shared" si="3"/>
        <v>401</v>
      </c>
      <c r="AF33" s="36">
        <f t="shared" si="3"/>
        <v>401</v>
      </c>
      <c r="AG33" s="36">
        <f t="shared" si="3"/>
        <v>401</v>
      </c>
      <c r="AH33" s="36">
        <f t="shared" si="3"/>
        <v>401</v>
      </c>
      <c r="AI33" s="36">
        <f t="shared" si="3"/>
        <v>401</v>
      </c>
      <c r="AJ33" s="36">
        <f t="shared" si="3"/>
        <v>401</v>
      </c>
      <c r="AK33" s="36">
        <f t="shared" si="3"/>
        <v>401</v>
      </c>
      <c r="AL33" s="36">
        <f t="shared" si="3"/>
        <v>401</v>
      </c>
    </row>
    <row r="34" spans="1:38" ht="15" x14ac:dyDescent="0.25">
      <c r="A34" s="48" t="str">
        <f t="shared" si="1"/>
        <v>Prodotto 6</v>
      </c>
      <c r="B34" s="34">
        <f t="shared" si="1"/>
        <v>250</v>
      </c>
      <c r="D34" s="35">
        <f t="shared" si="2"/>
        <v>250</v>
      </c>
      <c r="E34" s="36">
        <f t="shared" si="4"/>
        <v>250</v>
      </c>
      <c r="F34" s="36">
        <f t="shared" si="4"/>
        <v>250</v>
      </c>
      <c r="G34" s="36">
        <f t="shared" si="4"/>
        <v>250</v>
      </c>
      <c r="H34" s="36">
        <f t="shared" si="4"/>
        <v>250</v>
      </c>
      <c r="I34" s="36">
        <f t="shared" si="4"/>
        <v>255</v>
      </c>
      <c r="J34" s="36">
        <f t="shared" si="4"/>
        <v>255</v>
      </c>
      <c r="K34" s="36">
        <f t="shared" si="4"/>
        <v>255</v>
      </c>
      <c r="L34" s="36">
        <f t="shared" si="4"/>
        <v>255</v>
      </c>
      <c r="M34" s="36">
        <f t="shared" si="4"/>
        <v>255</v>
      </c>
      <c r="N34" s="36">
        <f t="shared" si="4"/>
        <v>255</v>
      </c>
      <c r="O34" s="36">
        <f t="shared" si="4"/>
        <v>255</v>
      </c>
      <c r="P34" s="36">
        <f t="shared" si="4"/>
        <v>255</v>
      </c>
      <c r="Q34" s="36">
        <f t="shared" si="4"/>
        <v>255</v>
      </c>
      <c r="R34" s="36">
        <f t="shared" si="4"/>
        <v>255</v>
      </c>
      <c r="S34" s="36">
        <f t="shared" si="4"/>
        <v>255</v>
      </c>
      <c r="T34" s="36">
        <f t="shared" si="4"/>
        <v>255</v>
      </c>
      <c r="U34" s="36">
        <f t="shared" si="4"/>
        <v>255</v>
      </c>
      <c r="V34" s="36">
        <f t="shared" si="4"/>
        <v>255</v>
      </c>
      <c r="W34" s="36">
        <f t="shared" si="3"/>
        <v>255</v>
      </c>
      <c r="X34" s="36">
        <f t="shared" si="3"/>
        <v>255</v>
      </c>
      <c r="Y34" s="36">
        <f t="shared" si="3"/>
        <v>255</v>
      </c>
      <c r="Z34" s="36">
        <f t="shared" si="3"/>
        <v>255</v>
      </c>
      <c r="AA34" s="36">
        <f t="shared" si="3"/>
        <v>255</v>
      </c>
      <c r="AB34" s="36">
        <f t="shared" si="3"/>
        <v>255</v>
      </c>
      <c r="AC34" s="36">
        <f t="shared" si="3"/>
        <v>255</v>
      </c>
      <c r="AD34" s="36">
        <f t="shared" si="3"/>
        <v>255</v>
      </c>
      <c r="AE34" s="36">
        <f t="shared" si="3"/>
        <v>255</v>
      </c>
      <c r="AF34" s="36">
        <f t="shared" si="3"/>
        <v>255</v>
      </c>
      <c r="AG34" s="36">
        <f t="shared" si="3"/>
        <v>255</v>
      </c>
      <c r="AH34" s="36">
        <f t="shared" si="3"/>
        <v>255</v>
      </c>
      <c r="AI34" s="36">
        <f t="shared" si="3"/>
        <v>255</v>
      </c>
      <c r="AJ34" s="36">
        <f t="shared" si="3"/>
        <v>255</v>
      </c>
      <c r="AK34" s="36">
        <f t="shared" si="3"/>
        <v>255</v>
      </c>
      <c r="AL34" s="36">
        <f t="shared" si="3"/>
        <v>255</v>
      </c>
    </row>
    <row r="35" spans="1:38" ht="15" x14ac:dyDescent="0.25">
      <c r="A35" s="48" t="str">
        <f t="shared" si="1"/>
        <v>Prodotto 7</v>
      </c>
      <c r="B35" s="34">
        <f t="shared" si="1"/>
        <v>0</v>
      </c>
      <c r="D35" s="35">
        <f t="shared" si="2"/>
        <v>0</v>
      </c>
      <c r="E35" s="36">
        <f t="shared" si="4"/>
        <v>0</v>
      </c>
      <c r="F35" s="36">
        <f t="shared" si="4"/>
        <v>0</v>
      </c>
      <c r="G35" s="36">
        <f t="shared" si="4"/>
        <v>0</v>
      </c>
      <c r="H35" s="36">
        <f t="shared" si="4"/>
        <v>0</v>
      </c>
      <c r="I35" s="36">
        <f t="shared" si="4"/>
        <v>0</v>
      </c>
      <c r="J35" s="36">
        <f t="shared" si="4"/>
        <v>0</v>
      </c>
      <c r="K35" s="36">
        <f t="shared" si="4"/>
        <v>0</v>
      </c>
      <c r="L35" s="36">
        <f t="shared" si="4"/>
        <v>0</v>
      </c>
      <c r="M35" s="36">
        <f t="shared" si="4"/>
        <v>0</v>
      </c>
      <c r="N35" s="36">
        <f t="shared" si="4"/>
        <v>0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6">
        <f t="shared" si="4"/>
        <v>0</v>
      </c>
      <c r="S35" s="36">
        <f t="shared" si="4"/>
        <v>0</v>
      </c>
      <c r="T35" s="36">
        <f t="shared" si="4"/>
        <v>0</v>
      </c>
      <c r="U35" s="36">
        <f t="shared" si="4"/>
        <v>0</v>
      </c>
      <c r="V35" s="36">
        <f t="shared" si="4"/>
        <v>0</v>
      </c>
      <c r="W35" s="36">
        <f t="shared" si="3"/>
        <v>0</v>
      </c>
      <c r="X35" s="36">
        <f t="shared" si="3"/>
        <v>0</v>
      </c>
      <c r="Y35" s="36">
        <f t="shared" si="3"/>
        <v>0</v>
      </c>
      <c r="Z35" s="36">
        <f t="shared" si="3"/>
        <v>0</v>
      </c>
      <c r="AA35" s="36">
        <f t="shared" si="3"/>
        <v>0</v>
      </c>
      <c r="AB35" s="36">
        <f t="shared" si="3"/>
        <v>0</v>
      </c>
      <c r="AC35" s="36">
        <f t="shared" si="3"/>
        <v>0</v>
      </c>
      <c r="AD35" s="36">
        <f t="shared" si="3"/>
        <v>0</v>
      </c>
      <c r="AE35" s="36">
        <f t="shared" si="3"/>
        <v>0</v>
      </c>
      <c r="AF35" s="36">
        <f t="shared" si="3"/>
        <v>0</v>
      </c>
      <c r="AG35" s="36">
        <f t="shared" si="3"/>
        <v>0</v>
      </c>
      <c r="AH35" s="36">
        <f t="shared" si="3"/>
        <v>0</v>
      </c>
      <c r="AI35" s="36">
        <f t="shared" si="3"/>
        <v>0</v>
      </c>
      <c r="AJ35" s="36">
        <f t="shared" si="3"/>
        <v>0</v>
      </c>
      <c r="AK35" s="36">
        <f t="shared" si="3"/>
        <v>0</v>
      </c>
      <c r="AL35" s="36">
        <f t="shared" si="3"/>
        <v>0</v>
      </c>
    </row>
    <row r="36" spans="1:38" ht="15" x14ac:dyDescent="0.25">
      <c r="A36" s="48" t="str">
        <f t="shared" si="1"/>
        <v>Prodotto 8</v>
      </c>
      <c r="B36" s="34">
        <f t="shared" si="1"/>
        <v>0</v>
      </c>
      <c r="D36" s="35">
        <f t="shared" si="2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36">
        <f t="shared" si="4"/>
        <v>0</v>
      </c>
      <c r="N36" s="36">
        <f t="shared" si="4"/>
        <v>0</v>
      </c>
      <c r="O36" s="36">
        <f t="shared" si="4"/>
        <v>0</v>
      </c>
      <c r="P36" s="36">
        <f t="shared" si="4"/>
        <v>0</v>
      </c>
      <c r="Q36" s="36">
        <f t="shared" si="4"/>
        <v>0</v>
      </c>
      <c r="R36" s="36">
        <f t="shared" si="4"/>
        <v>0</v>
      </c>
      <c r="S36" s="36">
        <f t="shared" si="4"/>
        <v>0</v>
      </c>
      <c r="T36" s="36">
        <f t="shared" si="4"/>
        <v>0</v>
      </c>
      <c r="U36" s="36">
        <f t="shared" si="4"/>
        <v>0</v>
      </c>
      <c r="V36" s="36">
        <f t="shared" si="4"/>
        <v>0</v>
      </c>
      <c r="W36" s="36">
        <f t="shared" si="3"/>
        <v>0</v>
      </c>
      <c r="X36" s="36">
        <f t="shared" si="3"/>
        <v>0</v>
      </c>
      <c r="Y36" s="36">
        <f t="shared" si="3"/>
        <v>0</v>
      </c>
      <c r="Z36" s="36">
        <f t="shared" si="3"/>
        <v>0</v>
      </c>
      <c r="AA36" s="36">
        <f t="shared" si="3"/>
        <v>0</v>
      </c>
      <c r="AB36" s="36">
        <f t="shared" si="3"/>
        <v>0</v>
      </c>
      <c r="AC36" s="36">
        <f t="shared" si="3"/>
        <v>0</v>
      </c>
      <c r="AD36" s="36">
        <f t="shared" si="3"/>
        <v>0</v>
      </c>
      <c r="AE36" s="36">
        <f t="shared" si="3"/>
        <v>0</v>
      </c>
      <c r="AF36" s="36">
        <f t="shared" si="3"/>
        <v>0</v>
      </c>
      <c r="AG36" s="36">
        <f t="shared" si="3"/>
        <v>0</v>
      </c>
      <c r="AH36" s="36">
        <f t="shared" si="3"/>
        <v>0</v>
      </c>
      <c r="AI36" s="36">
        <f t="shared" si="3"/>
        <v>0</v>
      </c>
      <c r="AJ36" s="36">
        <f t="shared" si="3"/>
        <v>0</v>
      </c>
      <c r="AK36" s="36">
        <f t="shared" si="3"/>
        <v>0</v>
      </c>
      <c r="AL36" s="36">
        <f t="shared" si="3"/>
        <v>0</v>
      </c>
    </row>
    <row r="37" spans="1:38" ht="15" x14ac:dyDescent="0.25">
      <c r="A37" s="48" t="str">
        <f t="shared" si="1"/>
        <v>Prodotto 9</v>
      </c>
      <c r="B37" s="34">
        <f t="shared" si="1"/>
        <v>0</v>
      </c>
      <c r="D37" s="35">
        <f t="shared" si="2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3"/>
        <v>0</v>
      </c>
      <c r="X37" s="36">
        <f t="shared" si="3"/>
        <v>0</v>
      </c>
      <c r="Y37" s="36">
        <f t="shared" si="3"/>
        <v>0</v>
      </c>
      <c r="Z37" s="36">
        <f t="shared" si="3"/>
        <v>0</v>
      </c>
      <c r="AA37" s="36">
        <f t="shared" si="3"/>
        <v>0</v>
      </c>
      <c r="AB37" s="36">
        <f t="shared" si="3"/>
        <v>0</v>
      </c>
      <c r="AC37" s="36">
        <f t="shared" si="3"/>
        <v>0</v>
      </c>
      <c r="AD37" s="36">
        <f t="shared" si="3"/>
        <v>0</v>
      </c>
      <c r="AE37" s="36">
        <f t="shared" si="3"/>
        <v>0</v>
      </c>
      <c r="AF37" s="36">
        <f t="shared" si="3"/>
        <v>0</v>
      </c>
      <c r="AG37" s="36">
        <f t="shared" si="3"/>
        <v>0</v>
      </c>
      <c r="AH37" s="36">
        <f t="shared" si="3"/>
        <v>0</v>
      </c>
      <c r="AI37" s="36">
        <f t="shared" si="3"/>
        <v>0</v>
      </c>
      <c r="AJ37" s="36">
        <f t="shared" si="3"/>
        <v>0</v>
      </c>
      <c r="AK37" s="36">
        <f t="shared" si="3"/>
        <v>0</v>
      </c>
      <c r="AL37" s="36">
        <f t="shared" si="3"/>
        <v>0</v>
      </c>
    </row>
    <row r="38" spans="1:38" ht="15" x14ac:dyDescent="0.25">
      <c r="A38" s="48" t="str">
        <f t="shared" si="1"/>
        <v>Prodotto 10</v>
      </c>
      <c r="B38" s="34">
        <f t="shared" si="1"/>
        <v>0</v>
      </c>
      <c r="D38" s="35">
        <f t="shared" si="2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36">
        <f t="shared" si="4"/>
        <v>0</v>
      </c>
      <c r="Q38" s="36">
        <f t="shared" si="4"/>
        <v>0</v>
      </c>
      <c r="R38" s="36">
        <f t="shared" si="4"/>
        <v>0</v>
      </c>
      <c r="S38" s="36">
        <f t="shared" si="4"/>
        <v>0</v>
      </c>
      <c r="T38" s="36">
        <f t="shared" si="4"/>
        <v>0</v>
      </c>
      <c r="U38" s="36">
        <f t="shared" si="4"/>
        <v>0</v>
      </c>
      <c r="V38" s="36">
        <f t="shared" si="4"/>
        <v>0</v>
      </c>
      <c r="W38" s="36">
        <f t="shared" si="3"/>
        <v>0</v>
      </c>
      <c r="X38" s="36">
        <f t="shared" si="3"/>
        <v>0</v>
      </c>
      <c r="Y38" s="36">
        <f t="shared" si="3"/>
        <v>0</v>
      </c>
      <c r="Z38" s="36">
        <f t="shared" si="3"/>
        <v>0</v>
      </c>
      <c r="AA38" s="36">
        <f t="shared" si="3"/>
        <v>0</v>
      </c>
      <c r="AB38" s="36">
        <f t="shared" si="3"/>
        <v>0</v>
      </c>
      <c r="AC38" s="36">
        <f t="shared" si="3"/>
        <v>0</v>
      </c>
      <c r="AD38" s="36">
        <f t="shared" si="3"/>
        <v>0</v>
      </c>
      <c r="AE38" s="36">
        <f t="shared" si="3"/>
        <v>0</v>
      </c>
      <c r="AF38" s="36">
        <f t="shared" si="3"/>
        <v>0</v>
      </c>
      <c r="AG38" s="36">
        <f t="shared" si="3"/>
        <v>0</v>
      </c>
      <c r="AH38" s="36">
        <f t="shared" si="3"/>
        <v>0</v>
      </c>
      <c r="AI38" s="36">
        <f t="shared" si="3"/>
        <v>0</v>
      </c>
      <c r="AJ38" s="36">
        <f t="shared" si="3"/>
        <v>0</v>
      </c>
      <c r="AK38" s="36">
        <f t="shared" si="3"/>
        <v>0</v>
      </c>
      <c r="AL38" s="36">
        <f t="shared" si="3"/>
        <v>0</v>
      </c>
    </row>
    <row r="39" spans="1:38" ht="15" x14ac:dyDescent="0.25">
      <c r="A39" s="48" t="str">
        <f t="shared" si="1"/>
        <v>Prodotto 11</v>
      </c>
      <c r="B39" s="34">
        <f t="shared" si="1"/>
        <v>0</v>
      </c>
      <c r="D39" s="35">
        <f t="shared" si="2"/>
        <v>0</v>
      </c>
      <c r="E39" s="36">
        <f t="shared" si="4"/>
        <v>0</v>
      </c>
      <c r="F39" s="36">
        <f t="shared" si="4"/>
        <v>0</v>
      </c>
      <c r="G39" s="36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6">
        <f t="shared" si="3"/>
        <v>0</v>
      </c>
      <c r="X39" s="36">
        <f t="shared" si="3"/>
        <v>0</v>
      </c>
      <c r="Y39" s="36">
        <f t="shared" si="3"/>
        <v>0</v>
      </c>
      <c r="Z39" s="36">
        <f t="shared" si="3"/>
        <v>0</v>
      </c>
      <c r="AA39" s="36">
        <f t="shared" si="3"/>
        <v>0</v>
      </c>
      <c r="AB39" s="36">
        <f t="shared" si="3"/>
        <v>0</v>
      </c>
      <c r="AC39" s="36">
        <f t="shared" si="3"/>
        <v>0</v>
      </c>
      <c r="AD39" s="36">
        <f t="shared" si="3"/>
        <v>0</v>
      </c>
      <c r="AE39" s="36">
        <f t="shared" si="3"/>
        <v>0</v>
      </c>
      <c r="AF39" s="36">
        <f t="shared" si="3"/>
        <v>0</v>
      </c>
      <c r="AG39" s="36">
        <f t="shared" si="3"/>
        <v>0</v>
      </c>
      <c r="AH39" s="36">
        <f t="shared" si="3"/>
        <v>0</v>
      </c>
      <c r="AI39" s="36">
        <f t="shared" si="3"/>
        <v>0</v>
      </c>
      <c r="AJ39" s="36">
        <f t="shared" si="3"/>
        <v>0</v>
      </c>
      <c r="AK39" s="36">
        <f t="shared" si="3"/>
        <v>0</v>
      </c>
      <c r="AL39" s="36">
        <f t="shared" si="3"/>
        <v>0</v>
      </c>
    </row>
    <row r="40" spans="1:38" ht="15" x14ac:dyDescent="0.25">
      <c r="A40" s="48" t="str">
        <f t="shared" si="1"/>
        <v>Prodotto 12</v>
      </c>
      <c r="B40" s="34">
        <f t="shared" si="1"/>
        <v>0</v>
      </c>
      <c r="D40" s="35">
        <f t="shared" si="2"/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  <c r="J40" s="36">
        <f t="shared" si="4"/>
        <v>0</v>
      </c>
      <c r="K40" s="36">
        <f t="shared" si="4"/>
        <v>0</v>
      </c>
      <c r="L40" s="36">
        <f t="shared" si="4"/>
        <v>0</v>
      </c>
      <c r="M40" s="36">
        <f t="shared" si="4"/>
        <v>0</v>
      </c>
      <c r="N40" s="36">
        <f t="shared" si="4"/>
        <v>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6">
        <f t="shared" si="4"/>
        <v>0</v>
      </c>
      <c r="S40" s="36">
        <f t="shared" si="4"/>
        <v>0</v>
      </c>
      <c r="T40" s="36">
        <f t="shared" si="4"/>
        <v>0</v>
      </c>
      <c r="U40" s="36">
        <f t="shared" si="4"/>
        <v>0</v>
      </c>
      <c r="V40" s="36">
        <f t="shared" si="4"/>
        <v>0</v>
      </c>
      <c r="W40" s="36">
        <f t="shared" si="3"/>
        <v>0</v>
      </c>
      <c r="X40" s="36">
        <f t="shared" si="3"/>
        <v>0</v>
      </c>
      <c r="Y40" s="36">
        <f t="shared" si="3"/>
        <v>0</v>
      </c>
      <c r="Z40" s="36">
        <f t="shared" si="3"/>
        <v>0</v>
      </c>
      <c r="AA40" s="36">
        <f t="shared" si="3"/>
        <v>0</v>
      </c>
      <c r="AB40" s="36">
        <f t="shared" si="3"/>
        <v>0</v>
      </c>
      <c r="AC40" s="36">
        <f t="shared" si="3"/>
        <v>0</v>
      </c>
      <c r="AD40" s="36">
        <f t="shared" si="3"/>
        <v>0</v>
      </c>
      <c r="AE40" s="36">
        <f t="shared" si="3"/>
        <v>0</v>
      </c>
      <c r="AF40" s="36">
        <f t="shared" si="3"/>
        <v>0</v>
      </c>
      <c r="AG40" s="36">
        <f t="shared" si="3"/>
        <v>0</v>
      </c>
      <c r="AH40" s="36">
        <f t="shared" si="3"/>
        <v>0</v>
      </c>
      <c r="AI40" s="36">
        <f t="shared" si="3"/>
        <v>0</v>
      </c>
      <c r="AJ40" s="36">
        <f t="shared" si="3"/>
        <v>0</v>
      </c>
      <c r="AK40" s="36">
        <f t="shared" si="3"/>
        <v>0</v>
      </c>
      <c r="AL40" s="36">
        <f t="shared" si="3"/>
        <v>0</v>
      </c>
    </row>
    <row r="41" spans="1:38" ht="15" x14ac:dyDescent="0.25">
      <c r="A41" s="48" t="str">
        <f t="shared" si="1"/>
        <v>Prodotto 13</v>
      </c>
      <c r="B41" s="34">
        <f t="shared" si="1"/>
        <v>0</v>
      </c>
      <c r="D41" s="35">
        <f t="shared" si="2"/>
        <v>0</v>
      </c>
      <c r="E41" s="36">
        <f t="shared" si="4"/>
        <v>0</v>
      </c>
      <c r="F41" s="36">
        <f t="shared" si="4"/>
        <v>0</v>
      </c>
      <c r="G41" s="36">
        <f t="shared" si="4"/>
        <v>0</v>
      </c>
      <c r="H41" s="36">
        <f t="shared" si="4"/>
        <v>0</v>
      </c>
      <c r="I41" s="36">
        <f t="shared" si="4"/>
        <v>0</v>
      </c>
      <c r="J41" s="36">
        <f t="shared" si="4"/>
        <v>0</v>
      </c>
      <c r="K41" s="36">
        <f t="shared" si="4"/>
        <v>0</v>
      </c>
      <c r="L41" s="36">
        <f t="shared" si="4"/>
        <v>0</v>
      </c>
      <c r="M41" s="36">
        <f t="shared" si="4"/>
        <v>0</v>
      </c>
      <c r="N41" s="36">
        <f t="shared" si="4"/>
        <v>0</v>
      </c>
      <c r="O41" s="36">
        <f t="shared" si="4"/>
        <v>0</v>
      </c>
      <c r="P41" s="36">
        <f t="shared" si="4"/>
        <v>0</v>
      </c>
      <c r="Q41" s="36">
        <f t="shared" si="4"/>
        <v>0</v>
      </c>
      <c r="R41" s="36">
        <f t="shared" si="4"/>
        <v>0</v>
      </c>
      <c r="S41" s="36">
        <f t="shared" si="4"/>
        <v>0</v>
      </c>
      <c r="T41" s="36">
        <f t="shared" si="4"/>
        <v>0</v>
      </c>
      <c r="U41" s="36">
        <f t="shared" si="4"/>
        <v>0</v>
      </c>
      <c r="V41" s="36">
        <f t="shared" si="4"/>
        <v>0</v>
      </c>
      <c r="W41" s="36">
        <f t="shared" si="3"/>
        <v>0</v>
      </c>
      <c r="X41" s="36">
        <f t="shared" si="3"/>
        <v>0</v>
      </c>
      <c r="Y41" s="36">
        <f t="shared" si="3"/>
        <v>0</v>
      </c>
      <c r="Z41" s="36">
        <f t="shared" si="3"/>
        <v>0</v>
      </c>
      <c r="AA41" s="36">
        <f t="shared" si="3"/>
        <v>0</v>
      </c>
      <c r="AB41" s="36">
        <f t="shared" si="3"/>
        <v>0</v>
      </c>
      <c r="AC41" s="36">
        <f t="shared" si="3"/>
        <v>0</v>
      </c>
      <c r="AD41" s="36">
        <f t="shared" si="3"/>
        <v>0</v>
      </c>
      <c r="AE41" s="36">
        <f t="shared" si="3"/>
        <v>0</v>
      </c>
      <c r="AF41" s="36">
        <f t="shared" si="3"/>
        <v>0</v>
      </c>
      <c r="AG41" s="36">
        <f t="shared" si="3"/>
        <v>0</v>
      </c>
      <c r="AH41" s="36">
        <f t="shared" si="3"/>
        <v>0</v>
      </c>
      <c r="AI41" s="36">
        <f t="shared" si="3"/>
        <v>0</v>
      </c>
      <c r="AJ41" s="36">
        <f t="shared" si="3"/>
        <v>0</v>
      </c>
      <c r="AK41" s="36">
        <f t="shared" si="3"/>
        <v>0</v>
      </c>
      <c r="AL41" s="36">
        <f t="shared" si="3"/>
        <v>0</v>
      </c>
    </row>
    <row r="42" spans="1:38" ht="15" x14ac:dyDescent="0.25">
      <c r="A42" s="48" t="str">
        <f t="shared" si="1"/>
        <v>Prodotto 14</v>
      </c>
      <c r="B42" s="34">
        <f t="shared" si="1"/>
        <v>0</v>
      </c>
      <c r="D42" s="35">
        <f t="shared" si="2"/>
        <v>0</v>
      </c>
      <c r="E42" s="36">
        <f t="shared" si="4"/>
        <v>0</v>
      </c>
      <c r="F42" s="36">
        <f t="shared" si="4"/>
        <v>0</v>
      </c>
      <c r="G42" s="36">
        <f t="shared" si="4"/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>
        <f t="shared" si="4"/>
        <v>0</v>
      </c>
      <c r="L42" s="36">
        <f t="shared" si="4"/>
        <v>0</v>
      </c>
      <c r="M42" s="36">
        <f t="shared" si="4"/>
        <v>0</v>
      </c>
      <c r="N42" s="36">
        <f t="shared" si="4"/>
        <v>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6">
        <f t="shared" si="4"/>
        <v>0</v>
      </c>
      <c r="S42" s="36">
        <f t="shared" si="4"/>
        <v>0</v>
      </c>
      <c r="T42" s="36">
        <f t="shared" si="4"/>
        <v>0</v>
      </c>
      <c r="U42" s="36">
        <f t="shared" si="4"/>
        <v>0</v>
      </c>
      <c r="V42" s="36">
        <f t="shared" si="4"/>
        <v>0</v>
      </c>
      <c r="W42" s="36">
        <f t="shared" si="3"/>
        <v>0</v>
      </c>
      <c r="X42" s="36">
        <f t="shared" si="3"/>
        <v>0</v>
      </c>
      <c r="Y42" s="36">
        <f t="shared" si="3"/>
        <v>0</v>
      </c>
      <c r="Z42" s="36">
        <f t="shared" si="3"/>
        <v>0</v>
      </c>
      <c r="AA42" s="36">
        <f t="shared" si="3"/>
        <v>0</v>
      </c>
      <c r="AB42" s="36">
        <f t="shared" si="3"/>
        <v>0</v>
      </c>
      <c r="AC42" s="36">
        <f t="shared" si="3"/>
        <v>0</v>
      </c>
      <c r="AD42" s="36">
        <f t="shared" si="3"/>
        <v>0</v>
      </c>
      <c r="AE42" s="36">
        <f t="shared" si="3"/>
        <v>0</v>
      </c>
      <c r="AF42" s="36">
        <f t="shared" si="3"/>
        <v>0</v>
      </c>
      <c r="AG42" s="36">
        <f t="shared" si="3"/>
        <v>0</v>
      </c>
      <c r="AH42" s="36">
        <f t="shared" si="3"/>
        <v>0</v>
      </c>
      <c r="AI42" s="36">
        <f t="shared" si="3"/>
        <v>0</v>
      </c>
      <c r="AJ42" s="36">
        <f t="shared" si="3"/>
        <v>0</v>
      </c>
      <c r="AK42" s="36">
        <f t="shared" si="3"/>
        <v>0</v>
      </c>
      <c r="AL42" s="36">
        <f t="shared" si="3"/>
        <v>0</v>
      </c>
    </row>
    <row r="43" spans="1:38" ht="15" x14ac:dyDescent="0.25">
      <c r="A43" s="48" t="str">
        <f t="shared" si="1"/>
        <v>Prodotto 15</v>
      </c>
      <c r="B43" s="34">
        <f t="shared" si="1"/>
        <v>0</v>
      </c>
      <c r="D43" s="35">
        <f t="shared" si="2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  <c r="T43" s="36">
        <f t="shared" si="4"/>
        <v>0</v>
      </c>
      <c r="U43" s="36">
        <f t="shared" si="4"/>
        <v>0</v>
      </c>
      <c r="V43" s="36">
        <f t="shared" si="4"/>
        <v>0</v>
      </c>
      <c r="W43" s="36">
        <f t="shared" si="3"/>
        <v>0</v>
      </c>
      <c r="X43" s="36">
        <f t="shared" si="3"/>
        <v>0</v>
      </c>
      <c r="Y43" s="36">
        <f t="shared" si="3"/>
        <v>0</v>
      </c>
      <c r="Z43" s="36">
        <f t="shared" si="3"/>
        <v>0</v>
      </c>
      <c r="AA43" s="36">
        <f t="shared" si="3"/>
        <v>0</v>
      </c>
      <c r="AB43" s="36">
        <f t="shared" si="3"/>
        <v>0</v>
      </c>
      <c r="AC43" s="36">
        <f t="shared" si="3"/>
        <v>0</v>
      </c>
      <c r="AD43" s="36">
        <f t="shared" si="3"/>
        <v>0</v>
      </c>
      <c r="AE43" s="36">
        <f t="shared" si="3"/>
        <v>0</v>
      </c>
      <c r="AF43" s="36">
        <f t="shared" si="3"/>
        <v>0</v>
      </c>
      <c r="AG43" s="36">
        <f t="shared" si="3"/>
        <v>0</v>
      </c>
      <c r="AH43" s="36">
        <f t="shared" si="3"/>
        <v>0</v>
      </c>
      <c r="AI43" s="36">
        <f t="shared" si="3"/>
        <v>0</v>
      </c>
      <c r="AJ43" s="36">
        <f t="shared" si="3"/>
        <v>0</v>
      </c>
      <c r="AK43" s="36">
        <f t="shared" si="3"/>
        <v>0</v>
      </c>
      <c r="AL43" s="36">
        <f t="shared" si="3"/>
        <v>0</v>
      </c>
    </row>
    <row r="44" spans="1:38" ht="15" x14ac:dyDescent="0.25">
      <c r="A44" s="48" t="str">
        <f t="shared" si="1"/>
        <v>Prodotto 16</v>
      </c>
      <c r="B44" s="34">
        <f t="shared" si="1"/>
        <v>0</v>
      </c>
      <c r="D44" s="35">
        <f t="shared" si="2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  <c r="H44" s="36">
        <f t="shared" ref="H44:AL48" si="5">+ROUND((G44*(1+H20)),0)</f>
        <v>0</v>
      </c>
      <c r="I44" s="36">
        <f t="shared" si="5"/>
        <v>0</v>
      </c>
      <c r="J44" s="36">
        <f t="shared" si="5"/>
        <v>0</v>
      </c>
      <c r="K44" s="36">
        <f t="shared" si="5"/>
        <v>0</v>
      </c>
      <c r="L44" s="36">
        <f t="shared" si="5"/>
        <v>0</v>
      </c>
      <c r="M44" s="36">
        <f t="shared" si="5"/>
        <v>0</v>
      </c>
      <c r="N44" s="36">
        <f t="shared" si="5"/>
        <v>0</v>
      </c>
      <c r="O44" s="36">
        <f t="shared" si="5"/>
        <v>0</v>
      </c>
      <c r="P44" s="36">
        <f t="shared" si="5"/>
        <v>0</v>
      </c>
      <c r="Q44" s="36">
        <f t="shared" si="5"/>
        <v>0</v>
      </c>
      <c r="R44" s="36">
        <f t="shared" si="5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6">
        <f t="shared" si="5"/>
        <v>0</v>
      </c>
      <c r="W44" s="36">
        <f t="shared" si="5"/>
        <v>0</v>
      </c>
      <c r="X44" s="36">
        <f t="shared" si="5"/>
        <v>0</v>
      </c>
      <c r="Y44" s="36">
        <f t="shared" si="5"/>
        <v>0</v>
      </c>
      <c r="Z44" s="36">
        <f t="shared" si="5"/>
        <v>0</v>
      </c>
      <c r="AA44" s="36">
        <f t="shared" si="5"/>
        <v>0</v>
      </c>
      <c r="AB44" s="36">
        <f t="shared" si="5"/>
        <v>0</v>
      </c>
      <c r="AC44" s="36">
        <f t="shared" si="5"/>
        <v>0</v>
      </c>
      <c r="AD44" s="36">
        <f t="shared" si="5"/>
        <v>0</v>
      </c>
      <c r="AE44" s="36">
        <f t="shared" si="5"/>
        <v>0</v>
      </c>
      <c r="AF44" s="36">
        <f t="shared" si="5"/>
        <v>0</v>
      </c>
      <c r="AG44" s="36">
        <f t="shared" si="5"/>
        <v>0</v>
      </c>
      <c r="AH44" s="36">
        <f t="shared" si="5"/>
        <v>0</v>
      </c>
      <c r="AI44" s="36">
        <f t="shared" si="5"/>
        <v>0</v>
      </c>
      <c r="AJ44" s="36">
        <f t="shared" si="5"/>
        <v>0</v>
      </c>
      <c r="AK44" s="36">
        <f t="shared" si="5"/>
        <v>0</v>
      </c>
      <c r="AL44" s="36">
        <f t="shared" si="5"/>
        <v>0</v>
      </c>
    </row>
    <row r="45" spans="1:38" ht="15" x14ac:dyDescent="0.25">
      <c r="A45" s="48" t="str">
        <f t="shared" ref="A45:B48" si="6">+A21</f>
        <v>Prodotto 17</v>
      </c>
      <c r="B45" s="34">
        <f t="shared" si="6"/>
        <v>0</v>
      </c>
      <c r="D45" s="35">
        <f t="shared" si="2"/>
        <v>0</v>
      </c>
      <c r="E45" s="36">
        <f t="shared" ref="E45:V48" si="7">+ROUND((D45*(1+E21)),0)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6">
        <f t="shared" si="7"/>
        <v>0</v>
      </c>
      <c r="P45" s="36">
        <f t="shared" si="7"/>
        <v>0</v>
      </c>
      <c r="Q45" s="36">
        <f t="shared" si="7"/>
        <v>0</v>
      </c>
      <c r="R45" s="36">
        <f t="shared" si="7"/>
        <v>0</v>
      </c>
      <c r="S45" s="36">
        <f t="shared" si="7"/>
        <v>0</v>
      </c>
      <c r="T45" s="36">
        <f t="shared" si="7"/>
        <v>0</v>
      </c>
      <c r="U45" s="36">
        <f t="shared" si="7"/>
        <v>0</v>
      </c>
      <c r="V45" s="36">
        <f t="shared" si="7"/>
        <v>0</v>
      </c>
      <c r="W45" s="36">
        <f t="shared" si="5"/>
        <v>0</v>
      </c>
      <c r="X45" s="36">
        <f t="shared" si="5"/>
        <v>0</v>
      </c>
      <c r="Y45" s="36">
        <f t="shared" si="5"/>
        <v>0</v>
      </c>
      <c r="Z45" s="36">
        <f t="shared" si="5"/>
        <v>0</v>
      </c>
      <c r="AA45" s="36">
        <f t="shared" si="5"/>
        <v>0</v>
      </c>
      <c r="AB45" s="36">
        <f t="shared" si="5"/>
        <v>0</v>
      </c>
      <c r="AC45" s="36">
        <f t="shared" si="5"/>
        <v>0</v>
      </c>
      <c r="AD45" s="36">
        <f t="shared" si="5"/>
        <v>0</v>
      </c>
      <c r="AE45" s="36">
        <f t="shared" si="5"/>
        <v>0</v>
      </c>
      <c r="AF45" s="36">
        <f t="shared" si="5"/>
        <v>0</v>
      </c>
      <c r="AG45" s="36">
        <f t="shared" si="5"/>
        <v>0</v>
      </c>
      <c r="AH45" s="36">
        <f t="shared" si="5"/>
        <v>0</v>
      </c>
      <c r="AI45" s="36">
        <f t="shared" si="5"/>
        <v>0</v>
      </c>
      <c r="AJ45" s="36">
        <f t="shared" si="5"/>
        <v>0</v>
      </c>
      <c r="AK45" s="36">
        <f t="shared" si="5"/>
        <v>0</v>
      </c>
      <c r="AL45" s="36">
        <f t="shared" si="5"/>
        <v>0</v>
      </c>
    </row>
    <row r="46" spans="1:38" ht="15" x14ac:dyDescent="0.25">
      <c r="A46" s="48" t="str">
        <f t="shared" si="6"/>
        <v>Prodotto 18</v>
      </c>
      <c r="B46" s="34">
        <f t="shared" si="6"/>
        <v>0</v>
      </c>
      <c r="D46" s="35">
        <f t="shared" si="2"/>
        <v>0</v>
      </c>
      <c r="E46" s="36">
        <f t="shared" si="7"/>
        <v>0</v>
      </c>
      <c r="F46" s="36">
        <f t="shared" si="7"/>
        <v>0</v>
      </c>
      <c r="G46" s="36">
        <f t="shared" si="7"/>
        <v>0</v>
      </c>
      <c r="H46" s="36">
        <f t="shared" si="7"/>
        <v>0</v>
      </c>
      <c r="I46" s="36">
        <f t="shared" si="7"/>
        <v>0</v>
      </c>
      <c r="J46" s="36">
        <f t="shared" si="7"/>
        <v>0</v>
      </c>
      <c r="K46" s="36">
        <f t="shared" si="7"/>
        <v>0</v>
      </c>
      <c r="L46" s="36">
        <f t="shared" si="7"/>
        <v>0</v>
      </c>
      <c r="M46" s="36">
        <f t="shared" si="7"/>
        <v>0</v>
      </c>
      <c r="N46" s="36">
        <f t="shared" si="7"/>
        <v>0</v>
      </c>
      <c r="O46" s="36">
        <f t="shared" si="7"/>
        <v>0</v>
      </c>
      <c r="P46" s="36">
        <f t="shared" si="7"/>
        <v>0</v>
      </c>
      <c r="Q46" s="36">
        <f t="shared" si="7"/>
        <v>0</v>
      </c>
      <c r="R46" s="36">
        <f t="shared" si="7"/>
        <v>0</v>
      </c>
      <c r="S46" s="36">
        <f t="shared" si="7"/>
        <v>0</v>
      </c>
      <c r="T46" s="36">
        <f t="shared" si="7"/>
        <v>0</v>
      </c>
      <c r="U46" s="36">
        <f t="shared" si="7"/>
        <v>0</v>
      </c>
      <c r="V46" s="36">
        <f t="shared" si="7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  <c r="AB46" s="36">
        <f t="shared" si="5"/>
        <v>0</v>
      </c>
      <c r="AC46" s="36">
        <f t="shared" si="5"/>
        <v>0</v>
      </c>
      <c r="AD46" s="36">
        <f t="shared" si="5"/>
        <v>0</v>
      </c>
      <c r="AE46" s="36">
        <f t="shared" si="5"/>
        <v>0</v>
      </c>
      <c r="AF46" s="36">
        <f t="shared" si="5"/>
        <v>0</v>
      </c>
      <c r="AG46" s="36">
        <f t="shared" si="5"/>
        <v>0</v>
      </c>
      <c r="AH46" s="36">
        <f t="shared" si="5"/>
        <v>0</v>
      </c>
      <c r="AI46" s="36">
        <f t="shared" si="5"/>
        <v>0</v>
      </c>
      <c r="AJ46" s="36">
        <f t="shared" si="5"/>
        <v>0</v>
      </c>
      <c r="AK46" s="36">
        <f t="shared" si="5"/>
        <v>0</v>
      </c>
      <c r="AL46" s="36">
        <f t="shared" si="5"/>
        <v>0</v>
      </c>
    </row>
    <row r="47" spans="1:38" ht="15" x14ac:dyDescent="0.25">
      <c r="A47" s="48" t="str">
        <f t="shared" si="6"/>
        <v>Prodotto 19</v>
      </c>
      <c r="B47" s="34">
        <f t="shared" si="6"/>
        <v>0</v>
      </c>
      <c r="D47" s="35">
        <f t="shared" si="2"/>
        <v>0</v>
      </c>
      <c r="E47" s="36">
        <f t="shared" si="7"/>
        <v>0</v>
      </c>
      <c r="F47" s="36">
        <f t="shared" si="7"/>
        <v>0</v>
      </c>
      <c r="G47" s="36">
        <f t="shared" si="7"/>
        <v>0</v>
      </c>
      <c r="H47" s="36">
        <f t="shared" si="7"/>
        <v>0</v>
      </c>
      <c r="I47" s="36">
        <f t="shared" si="7"/>
        <v>0</v>
      </c>
      <c r="J47" s="36">
        <f t="shared" si="7"/>
        <v>0</v>
      </c>
      <c r="K47" s="36">
        <f t="shared" si="7"/>
        <v>0</v>
      </c>
      <c r="L47" s="36">
        <f t="shared" si="7"/>
        <v>0</v>
      </c>
      <c r="M47" s="36">
        <f t="shared" si="7"/>
        <v>0</v>
      </c>
      <c r="N47" s="36">
        <f t="shared" si="7"/>
        <v>0</v>
      </c>
      <c r="O47" s="36">
        <f t="shared" si="7"/>
        <v>0</v>
      </c>
      <c r="P47" s="36">
        <f t="shared" si="7"/>
        <v>0</v>
      </c>
      <c r="Q47" s="36">
        <f t="shared" si="7"/>
        <v>0</v>
      </c>
      <c r="R47" s="36">
        <f t="shared" si="7"/>
        <v>0</v>
      </c>
      <c r="S47" s="36">
        <f t="shared" si="7"/>
        <v>0</v>
      </c>
      <c r="T47" s="36">
        <f t="shared" si="7"/>
        <v>0</v>
      </c>
      <c r="U47" s="36">
        <f t="shared" si="7"/>
        <v>0</v>
      </c>
      <c r="V47" s="36">
        <f t="shared" si="7"/>
        <v>0</v>
      </c>
      <c r="W47" s="36">
        <f t="shared" si="5"/>
        <v>0</v>
      </c>
      <c r="X47" s="36">
        <f t="shared" si="5"/>
        <v>0</v>
      </c>
      <c r="Y47" s="36">
        <f t="shared" si="5"/>
        <v>0</v>
      </c>
      <c r="Z47" s="36">
        <f t="shared" si="5"/>
        <v>0</v>
      </c>
      <c r="AA47" s="36">
        <f t="shared" si="5"/>
        <v>0</v>
      </c>
      <c r="AB47" s="36">
        <f t="shared" si="5"/>
        <v>0</v>
      </c>
      <c r="AC47" s="36">
        <f t="shared" si="5"/>
        <v>0</v>
      </c>
      <c r="AD47" s="36">
        <f t="shared" si="5"/>
        <v>0</v>
      </c>
      <c r="AE47" s="36">
        <f t="shared" si="5"/>
        <v>0</v>
      </c>
      <c r="AF47" s="36">
        <f t="shared" si="5"/>
        <v>0</v>
      </c>
      <c r="AG47" s="36">
        <f t="shared" si="5"/>
        <v>0</v>
      </c>
      <c r="AH47" s="36">
        <f t="shared" si="5"/>
        <v>0</v>
      </c>
      <c r="AI47" s="36">
        <f t="shared" si="5"/>
        <v>0</v>
      </c>
      <c r="AJ47" s="36">
        <f t="shared" si="5"/>
        <v>0</v>
      </c>
      <c r="AK47" s="36">
        <f t="shared" si="5"/>
        <v>0</v>
      </c>
      <c r="AL47" s="36">
        <f t="shared" si="5"/>
        <v>0</v>
      </c>
    </row>
    <row r="48" spans="1:38" ht="15.75" thickBot="1" x14ac:dyDescent="0.3">
      <c r="A48" s="48" t="str">
        <f t="shared" si="6"/>
        <v>Prodotto 20</v>
      </c>
      <c r="B48" s="37">
        <f t="shared" si="6"/>
        <v>0</v>
      </c>
      <c r="D48" s="38">
        <f t="shared" si="2"/>
        <v>0</v>
      </c>
      <c r="E48" s="39">
        <f t="shared" si="7"/>
        <v>0</v>
      </c>
      <c r="F48" s="39">
        <f t="shared" si="7"/>
        <v>0</v>
      </c>
      <c r="G48" s="39">
        <f t="shared" si="7"/>
        <v>0</v>
      </c>
      <c r="H48" s="39">
        <f t="shared" si="7"/>
        <v>0</v>
      </c>
      <c r="I48" s="39">
        <f t="shared" si="7"/>
        <v>0</v>
      </c>
      <c r="J48" s="39">
        <f t="shared" si="7"/>
        <v>0</v>
      </c>
      <c r="K48" s="39">
        <f t="shared" si="7"/>
        <v>0</v>
      </c>
      <c r="L48" s="39">
        <f t="shared" si="7"/>
        <v>0</v>
      </c>
      <c r="M48" s="39">
        <f t="shared" si="7"/>
        <v>0</v>
      </c>
      <c r="N48" s="39">
        <f t="shared" si="7"/>
        <v>0</v>
      </c>
      <c r="O48" s="39">
        <f t="shared" si="7"/>
        <v>0</v>
      </c>
      <c r="P48" s="39">
        <f t="shared" si="7"/>
        <v>0</v>
      </c>
      <c r="Q48" s="39">
        <f t="shared" si="7"/>
        <v>0</v>
      </c>
      <c r="R48" s="39">
        <f t="shared" si="7"/>
        <v>0</v>
      </c>
      <c r="S48" s="39">
        <f t="shared" si="7"/>
        <v>0</v>
      </c>
      <c r="T48" s="39">
        <f t="shared" si="7"/>
        <v>0</v>
      </c>
      <c r="U48" s="39">
        <f t="shared" si="7"/>
        <v>0</v>
      </c>
      <c r="V48" s="39">
        <f t="shared" si="7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  <c r="AH48" s="39">
        <f t="shared" si="5"/>
        <v>0</v>
      </c>
      <c r="AI48" s="39">
        <f t="shared" si="5"/>
        <v>0</v>
      </c>
      <c r="AJ48" s="39">
        <f t="shared" si="5"/>
        <v>0</v>
      </c>
      <c r="AK48" s="39">
        <f t="shared" si="5"/>
        <v>0</v>
      </c>
      <c r="AL48" s="39">
        <f t="shared" si="5"/>
        <v>0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showGridLines="0" topLeftCell="L1" zoomScaleNormal="100" workbookViewId="0">
      <selection activeCell="V26" sqref="C26:V26"/>
    </sheetView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206</v>
      </c>
      <c r="B1" s="53" t="s">
        <v>310</v>
      </c>
    </row>
    <row r="2" spans="1:22" ht="13.5" thickTop="1" x14ac:dyDescent="0.2">
      <c r="B2" s="40" t="s">
        <v>299</v>
      </c>
      <c r="E2" s="28"/>
      <c r="F2" s="42"/>
    </row>
    <row r="3" spans="1:22" ht="15" x14ac:dyDescent="0.25">
      <c r="B3" s="40"/>
      <c r="C3" s="48" t="str">
        <f>+'An Distinta Base'!$E8</f>
        <v>Mp1</v>
      </c>
      <c r="D3" s="48" t="str">
        <f>+'An Distinta Base'!$E9</f>
        <v>Mp2</v>
      </c>
      <c r="E3" s="48" t="str">
        <f>+'An Distinta Base'!$E10</f>
        <v>Mp3</v>
      </c>
      <c r="F3" s="48" t="str">
        <f>+'An Distinta Base'!$E11</f>
        <v>Mp4</v>
      </c>
      <c r="G3" s="48" t="str">
        <f>+'An Distinta Base'!$E12</f>
        <v>Mp5</v>
      </c>
      <c r="H3" s="48" t="str">
        <f>+'An Distinta Base'!$E13</f>
        <v>Mp6</v>
      </c>
      <c r="I3" s="48" t="str">
        <f>+'An Distinta Base'!$E14</f>
        <v>Mp7</v>
      </c>
      <c r="J3" s="48" t="str">
        <f>+'An Distinta Base'!$E15</f>
        <v>Mp8</v>
      </c>
      <c r="K3" s="48" t="str">
        <f>+'An Distinta Base'!$E16</f>
        <v>Mp9</v>
      </c>
      <c r="L3" s="48" t="str">
        <f>+'An Distinta Base'!$E17</f>
        <v>Mp10</v>
      </c>
      <c r="M3" s="48" t="str">
        <f>+'An Distinta Base'!$E18</f>
        <v>Mp11</v>
      </c>
      <c r="N3" s="48" t="str">
        <f>+'An Distinta Base'!$E19</f>
        <v>Mp12</v>
      </c>
      <c r="O3" s="48" t="str">
        <f>+'An Distinta Base'!$E20</f>
        <v>Mp13</v>
      </c>
      <c r="P3" s="48" t="str">
        <f>+'An Distinta Base'!$E21</f>
        <v>Mp14</v>
      </c>
      <c r="Q3" s="48" t="str">
        <f>+'An Distinta Base'!$E22</f>
        <v>Mp15</v>
      </c>
      <c r="R3" s="48" t="str">
        <f>+'An Distinta Base'!$E23</f>
        <v>Mp16</v>
      </c>
      <c r="S3" s="48" t="str">
        <f>+'An Distinta Base'!$E24</f>
        <v>Mp17</v>
      </c>
      <c r="T3" s="48" t="str">
        <f>+'An Distinta Base'!$E25</f>
        <v>Mp18</v>
      </c>
      <c r="U3" s="48" t="str">
        <f>+'An Distinta Base'!$E26</f>
        <v>Mp19</v>
      </c>
      <c r="V3" s="48" t="str">
        <f>+'An Distinta Base'!$E27</f>
        <v>Mp20</v>
      </c>
    </row>
    <row r="4" spans="1:22" ht="15.75" thickBot="1" x14ac:dyDescent="0.3">
      <c r="B4" s="40"/>
      <c r="C4" s="48" t="str">
        <f>+'An Distinta Base'!$F8</f>
        <v>Lt</v>
      </c>
      <c r="D4" s="48" t="str">
        <f>+'An Distinta Base'!$F9</f>
        <v>Pz</v>
      </c>
      <c r="E4" s="48" t="str">
        <f>+'An Distinta Base'!$F10</f>
        <v>Kg</v>
      </c>
      <c r="F4" s="48" t="str">
        <f>+'An Distinta Base'!$F11</f>
        <v>Lt</v>
      </c>
      <c r="G4" s="48" t="str">
        <f>+'An Distinta Base'!$F12</f>
        <v>Lt</v>
      </c>
      <c r="H4" s="48" t="str">
        <f>+'An Distinta Base'!$F13</f>
        <v>Lt</v>
      </c>
      <c r="I4" s="48" t="str">
        <f>+'An Distinta Base'!$F14</f>
        <v>Kg</v>
      </c>
      <c r="J4" s="48" t="str">
        <f>+'An Distinta Base'!$F15</f>
        <v>Pz</v>
      </c>
      <c r="K4" s="48" t="str">
        <f>+'An Distinta Base'!$F16</f>
        <v>Pz</v>
      </c>
      <c r="L4" s="48" t="str">
        <f>+'An Distinta Base'!$F17</f>
        <v>Pz</v>
      </c>
      <c r="M4" s="48" t="str">
        <f>+'An Distinta Base'!$F18</f>
        <v>Kg</v>
      </c>
      <c r="N4" s="48" t="str">
        <f>+'An Distinta Base'!$F19</f>
        <v>Kg</v>
      </c>
      <c r="O4" s="48" t="str">
        <f>+'An Distinta Base'!$F20</f>
        <v>Lt</v>
      </c>
      <c r="P4" s="48" t="str">
        <f>+'An Distinta Base'!$F21</f>
        <v>Lt</v>
      </c>
      <c r="Q4" s="48" t="str">
        <f>+'An Distinta Base'!$F22</f>
        <v>Pz</v>
      </c>
      <c r="R4" s="48" t="str">
        <f>+'An Distinta Base'!$F23</f>
        <v>Pz</v>
      </c>
      <c r="S4" s="48" t="str">
        <f>+'An Distinta Base'!$F24</f>
        <v>Pz</v>
      </c>
      <c r="T4" s="48" t="str">
        <f>+'An Distinta Base'!$F25</f>
        <v>Kg</v>
      </c>
      <c r="U4" s="48" t="str">
        <f>+'An Distinta Base'!$F26</f>
        <v>Lt</v>
      </c>
      <c r="V4" s="48" t="str">
        <f>+'An Distinta Base'!$F27</f>
        <v>Kg</v>
      </c>
    </row>
    <row r="5" spans="1:22" ht="16.5" thickTop="1" thickBot="1" x14ac:dyDescent="0.3">
      <c r="B5" s="52" t="str">
        <f>+'An Distinta Base'!E31</f>
        <v>P1</v>
      </c>
      <c r="C5" s="53">
        <v>0.2</v>
      </c>
      <c r="D5" s="53">
        <v>1</v>
      </c>
      <c r="E5" s="53">
        <v>0.5</v>
      </c>
      <c r="F5" s="53">
        <v>0.2</v>
      </c>
      <c r="G5" s="53">
        <v>0.2</v>
      </c>
      <c r="H5" s="53">
        <v>0.2</v>
      </c>
      <c r="I5" s="53">
        <v>0.5</v>
      </c>
      <c r="J5" s="53">
        <v>1</v>
      </c>
      <c r="K5" s="53">
        <v>1</v>
      </c>
      <c r="L5" s="53">
        <v>1</v>
      </c>
      <c r="M5" s="53">
        <v>0.5</v>
      </c>
      <c r="N5" s="53">
        <v>0.5</v>
      </c>
      <c r="O5" s="53">
        <v>0.2</v>
      </c>
      <c r="P5" s="53">
        <v>0.2</v>
      </c>
      <c r="Q5" s="53">
        <v>1</v>
      </c>
      <c r="R5" s="53">
        <v>1</v>
      </c>
      <c r="S5" s="53">
        <v>1</v>
      </c>
      <c r="T5" s="53">
        <v>0.5</v>
      </c>
      <c r="U5" s="53">
        <v>0.2</v>
      </c>
      <c r="V5" s="53">
        <v>0.2</v>
      </c>
    </row>
    <row r="6" spans="1:22" ht="16.5" thickTop="1" thickBot="1" x14ac:dyDescent="0.3">
      <c r="B6" s="52" t="str">
        <f>+'An Distinta Base'!E32</f>
        <v>P2</v>
      </c>
      <c r="C6" s="53">
        <v>0.3</v>
      </c>
      <c r="D6" s="53">
        <v>2</v>
      </c>
      <c r="E6" s="53">
        <v>0.6</v>
      </c>
      <c r="F6" s="53">
        <v>0.3</v>
      </c>
      <c r="G6" s="53">
        <v>0.3</v>
      </c>
      <c r="H6" s="53">
        <v>0.2</v>
      </c>
      <c r="I6" s="53">
        <v>0.6</v>
      </c>
      <c r="J6" s="53">
        <v>1</v>
      </c>
      <c r="K6" s="53">
        <v>2</v>
      </c>
      <c r="L6" s="53">
        <v>2</v>
      </c>
      <c r="M6" s="53">
        <v>0.6</v>
      </c>
      <c r="N6" s="53">
        <v>0.2</v>
      </c>
      <c r="O6" s="53">
        <v>0.3</v>
      </c>
      <c r="P6" s="53">
        <v>0.3</v>
      </c>
      <c r="Q6" s="53">
        <v>2</v>
      </c>
      <c r="R6" s="53">
        <v>1</v>
      </c>
      <c r="S6" s="53">
        <v>2</v>
      </c>
      <c r="T6" s="53">
        <v>0.2</v>
      </c>
      <c r="U6" s="53">
        <v>0.3</v>
      </c>
      <c r="V6" s="53">
        <v>0.2</v>
      </c>
    </row>
    <row r="7" spans="1:22" ht="16.5" thickTop="1" thickBot="1" x14ac:dyDescent="0.3">
      <c r="B7" s="52" t="str">
        <f>+'An Distinta Base'!E33</f>
        <v>P3</v>
      </c>
      <c r="C7" s="53">
        <v>0.4</v>
      </c>
      <c r="D7" s="53">
        <v>2</v>
      </c>
      <c r="E7" s="53">
        <v>0.4</v>
      </c>
      <c r="F7" s="53">
        <v>0.3</v>
      </c>
      <c r="G7" s="53">
        <v>0.4</v>
      </c>
      <c r="H7" s="53">
        <v>0.2</v>
      </c>
      <c r="I7" s="53">
        <v>0.4</v>
      </c>
      <c r="J7" s="53">
        <v>2</v>
      </c>
      <c r="K7" s="53">
        <v>3</v>
      </c>
      <c r="L7" s="53">
        <v>2</v>
      </c>
      <c r="M7" s="53">
        <v>0.2</v>
      </c>
      <c r="N7" s="53">
        <v>0.4</v>
      </c>
      <c r="O7" s="53">
        <v>0.3</v>
      </c>
      <c r="P7" s="53">
        <v>0.5</v>
      </c>
      <c r="Q7" s="53">
        <v>2</v>
      </c>
      <c r="R7" s="53">
        <v>2</v>
      </c>
      <c r="S7" s="53">
        <v>2</v>
      </c>
      <c r="T7" s="53">
        <v>0.4</v>
      </c>
      <c r="U7" s="53">
        <v>0.2</v>
      </c>
      <c r="V7" s="53">
        <v>0.3</v>
      </c>
    </row>
    <row r="8" spans="1:22" ht="16.5" thickTop="1" thickBot="1" x14ac:dyDescent="0.3">
      <c r="B8" s="52" t="str">
        <f>+'An Distinta Base'!E34</f>
        <v>P4</v>
      </c>
      <c r="C8" s="53">
        <v>0.3</v>
      </c>
      <c r="D8" s="53">
        <v>1</v>
      </c>
      <c r="E8" s="53">
        <v>0.4</v>
      </c>
      <c r="F8" s="53">
        <v>0.1</v>
      </c>
      <c r="G8" s="53">
        <v>0.1</v>
      </c>
      <c r="H8" s="53">
        <v>0.1</v>
      </c>
      <c r="I8" s="53">
        <v>0.3</v>
      </c>
      <c r="J8" s="53">
        <v>1</v>
      </c>
      <c r="K8" s="53">
        <v>1</v>
      </c>
      <c r="L8" s="53">
        <v>4</v>
      </c>
      <c r="M8" s="53">
        <v>0.4</v>
      </c>
      <c r="N8" s="53">
        <v>0.4</v>
      </c>
      <c r="O8" s="53">
        <v>0.1</v>
      </c>
      <c r="P8" s="53">
        <v>0.1</v>
      </c>
      <c r="Q8" s="53">
        <v>1</v>
      </c>
      <c r="R8" s="53">
        <v>1</v>
      </c>
      <c r="S8" s="53">
        <v>1</v>
      </c>
      <c r="T8" s="53">
        <v>0.3</v>
      </c>
      <c r="U8" s="53">
        <v>0.4</v>
      </c>
      <c r="V8" s="53">
        <v>0.4</v>
      </c>
    </row>
    <row r="9" spans="1:22" ht="16.5" thickTop="1" thickBot="1" x14ac:dyDescent="0.3">
      <c r="B9" s="52" t="str">
        <f>+'An Distinta Base'!E35</f>
        <v>P5</v>
      </c>
      <c r="C9" s="53">
        <v>0.2</v>
      </c>
      <c r="D9" s="53">
        <v>3</v>
      </c>
      <c r="E9" s="53">
        <v>0.3</v>
      </c>
      <c r="F9" s="53">
        <v>0.3</v>
      </c>
      <c r="G9" s="53">
        <v>0.5</v>
      </c>
      <c r="H9" s="53">
        <v>0.2</v>
      </c>
      <c r="I9" s="53">
        <v>0.3</v>
      </c>
      <c r="J9" s="53">
        <v>3</v>
      </c>
      <c r="K9" s="53">
        <v>2</v>
      </c>
      <c r="L9" s="53">
        <v>3</v>
      </c>
      <c r="M9" s="53">
        <v>0.3</v>
      </c>
      <c r="N9" s="53">
        <v>0.2</v>
      </c>
      <c r="O9" s="53">
        <v>0.2</v>
      </c>
      <c r="P9" s="53">
        <v>0.5</v>
      </c>
      <c r="Q9" s="53">
        <v>2</v>
      </c>
      <c r="R9" s="53">
        <v>3</v>
      </c>
      <c r="S9" s="53">
        <v>2</v>
      </c>
      <c r="T9" s="53">
        <v>0.3</v>
      </c>
      <c r="U9" s="53">
        <v>0.2</v>
      </c>
      <c r="V9" s="53">
        <v>0.2</v>
      </c>
    </row>
    <row r="10" spans="1:22" ht="16.5" thickTop="1" thickBot="1" x14ac:dyDescent="0.3">
      <c r="B10" s="52" t="str">
        <f>+'An Distinta Base'!E36</f>
        <v>P6</v>
      </c>
      <c r="C10" s="53">
        <v>0.3</v>
      </c>
      <c r="D10" s="53">
        <v>1</v>
      </c>
      <c r="E10" s="53">
        <v>0.3</v>
      </c>
      <c r="F10" s="53">
        <v>0.2</v>
      </c>
      <c r="G10" s="53">
        <v>0.2</v>
      </c>
      <c r="H10" s="53">
        <v>0.2</v>
      </c>
      <c r="I10" s="53">
        <v>0.4</v>
      </c>
      <c r="J10" s="53">
        <v>1</v>
      </c>
      <c r="K10" s="53">
        <v>1</v>
      </c>
      <c r="L10" s="53">
        <v>1</v>
      </c>
      <c r="M10" s="53">
        <v>0.2</v>
      </c>
      <c r="N10" s="53">
        <v>0.3</v>
      </c>
      <c r="O10" s="53">
        <v>0.2</v>
      </c>
      <c r="P10" s="53">
        <v>0.2</v>
      </c>
      <c r="Q10" s="53">
        <v>1</v>
      </c>
      <c r="R10" s="53">
        <v>3</v>
      </c>
      <c r="S10" s="53">
        <v>1</v>
      </c>
      <c r="T10" s="53">
        <v>0.3</v>
      </c>
      <c r="U10" s="53">
        <v>0.3</v>
      </c>
      <c r="V10" s="53">
        <v>0.5</v>
      </c>
    </row>
    <row r="11" spans="1:22" ht="16.5" thickTop="1" thickBot="1" x14ac:dyDescent="0.3">
      <c r="B11" s="52" t="str">
        <f>+'An Distinta Base'!E37</f>
        <v>P7</v>
      </c>
      <c r="C11" s="53">
        <v>0.5</v>
      </c>
      <c r="D11" s="53">
        <v>2</v>
      </c>
      <c r="E11" s="53">
        <v>0.5</v>
      </c>
      <c r="F11" s="53">
        <v>0.2</v>
      </c>
      <c r="G11" s="53">
        <v>0.2</v>
      </c>
      <c r="H11" s="53">
        <v>0.2</v>
      </c>
      <c r="I11" s="53">
        <v>0.5</v>
      </c>
      <c r="J11" s="53">
        <v>2</v>
      </c>
      <c r="K11" s="53">
        <v>2</v>
      </c>
      <c r="L11" s="53">
        <v>2</v>
      </c>
      <c r="M11" s="53">
        <v>0.5</v>
      </c>
      <c r="N11" s="53">
        <v>0.5</v>
      </c>
      <c r="O11" s="53">
        <v>0.2</v>
      </c>
      <c r="P11" s="53">
        <v>0.3</v>
      </c>
      <c r="Q11" s="53">
        <v>2</v>
      </c>
      <c r="R11" s="53">
        <v>2</v>
      </c>
      <c r="S11" s="53">
        <v>2</v>
      </c>
      <c r="T11" s="53">
        <v>0.5</v>
      </c>
      <c r="U11" s="53">
        <v>0.2</v>
      </c>
      <c r="V11" s="53">
        <v>0.3</v>
      </c>
    </row>
    <row r="12" spans="1:22" ht="16.5" thickTop="1" thickBot="1" x14ac:dyDescent="0.3">
      <c r="B12" s="52" t="str">
        <f>+'An Distinta Base'!E38</f>
        <v>P8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ht="16.5" thickTop="1" thickBot="1" x14ac:dyDescent="0.3">
      <c r="B13" s="52" t="str">
        <f>+'An Distinta Base'!E39</f>
        <v>P9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16.5" thickTop="1" thickBot="1" x14ac:dyDescent="0.3">
      <c r="B14" s="52" t="str">
        <f>+'An Distinta Base'!E40</f>
        <v>P10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16.5" thickTop="1" thickBot="1" x14ac:dyDescent="0.3">
      <c r="B15" s="52" t="str">
        <f>+'An Distinta Base'!E41</f>
        <v>P11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16.5" thickTop="1" thickBot="1" x14ac:dyDescent="0.3">
      <c r="B16" s="52" t="str">
        <f>+'An Distinta Base'!E42</f>
        <v>P12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2:22" ht="16.5" thickTop="1" thickBot="1" x14ac:dyDescent="0.3">
      <c r="B17" s="52" t="str">
        <f>+'An Distinta Base'!E43</f>
        <v>P13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2:22" ht="16.5" thickTop="1" thickBot="1" x14ac:dyDescent="0.3">
      <c r="B18" s="52" t="str">
        <f>+'An Distinta Base'!E44</f>
        <v>P14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2:22" ht="16.5" thickTop="1" thickBot="1" x14ac:dyDescent="0.3">
      <c r="B19" s="52" t="str">
        <f>+'An Distinta Base'!E45</f>
        <v>P15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2:22" ht="16.5" thickTop="1" thickBot="1" x14ac:dyDescent="0.3">
      <c r="B20" s="52" t="str">
        <f>+'An Distinta Base'!E46</f>
        <v>P16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ht="16.5" thickTop="1" thickBot="1" x14ac:dyDescent="0.3">
      <c r="B21" s="52" t="str">
        <f>+'An Distinta Base'!E47</f>
        <v>P17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2:22" ht="16.5" thickTop="1" thickBot="1" x14ac:dyDescent="0.3">
      <c r="B22" s="52" t="str">
        <f>+'An Distinta Base'!E48</f>
        <v>P18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2:22" ht="16.5" thickTop="1" thickBot="1" x14ac:dyDescent="0.3">
      <c r="B23" s="52" t="str">
        <f>+'An Distinta Base'!E49</f>
        <v>P19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2:22" ht="16.5" thickTop="1" thickBot="1" x14ac:dyDescent="0.3">
      <c r="B24" s="52" t="str">
        <f>+'An Distinta Base'!E50</f>
        <v>P20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61"/>
  <sheetViews>
    <sheetView showGridLines="0" workbookViewId="0">
      <selection activeCell="D24" sqref="D24"/>
    </sheetView>
  </sheetViews>
  <sheetFormatPr defaultRowHeight="12.75" x14ac:dyDescent="0.2"/>
  <cols>
    <col min="1" max="1" width="9.140625" style="26"/>
    <col min="2" max="2" width="18" style="26" bestFit="1" customWidth="1"/>
    <col min="3" max="16384" width="9.140625" style="26"/>
  </cols>
  <sheetData>
    <row r="1" spans="1:39" x14ac:dyDescent="0.2">
      <c r="A1" s="25" t="s">
        <v>206</v>
      </c>
      <c r="C1" s="43" t="s">
        <v>230</v>
      </c>
    </row>
    <row r="4" spans="1:39" ht="15" x14ac:dyDescent="0.25">
      <c r="B4" s="48" t="str">
        <f>+'An Distinta Base'!E8</f>
        <v>Mp1</v>
      </c>
      <c r="D4" s="48" t="str">
        <f>+SPm!B$2</f>
        <v>A1 M1</v>
      </c>
      <c r="E4" s="48" t="str">
        <f>+SPm!C$2</f>
        <v>A1 M2</v>
      </c>
      <c r="F4" s="48" t="str">
        <f>+SPm!D$2</f>
        <v>A1 M3</v>
      </c>
      <c r="G4" s="48" t="str">
        <f>+SPm!E$2</f>
        <v>A1 M4</v>
      </c>
      <c r="H4" s="48" t="str">
        <f>+SPm!F$2</f>
        <v>A1 M5</v>
      </c>
      <c r="I4" s="48" t="str">
        <f>+SPm!G$2</f>
        <v>A1 M6</v>
      </c>
      <c r="J4" s="48" t="str">
        <f>+SPm!H$2</f>
        <v>A1 M7</v>
      </c>
      <c r="K4" s="48" t="str">
        <f>+SPm!I$2</f>
        <v>A1 M8</v>
      </c>
      <c r="L4" s="48" t="str">
        <f>+SPm!J$2</f>
        <v>A1 M9</v>
      </c>
      <c r="M4" s="48" t="str">
        <f>+SPm!K$2</f>
        <v>A1 M10</v>
      </c>
      <c r="N4" s="48" t="str">
        <f>+SPm!L$2</f>
        <v>A1 M11</v>
      </c>
      <c r="O4" s="48" t="str">
        <f>+SPm!M$2</f>
        <v>A1 M12</v>
      </c>
      <c r="P4" s="48" t="str">
        <f>+SPm!N$2</f>
        <v>A2 M1</v>
      </c>
      <c r="Q4" s="48" t="str">
        <f>+SPm!O$2</f>
        <v>A2 M2</v>
      </c>
      <c r="R4" s="48" t="str">
        <f>+SPm!P$2</f>
        <v>A2 M3</v>
      </c>
      <c r="S4" s="48" t="str">
        <f>+SPm!Q$2</f>
        <v>A2 M4</v>
      </c>
      <c r="T4" s="48" t="str">
        <f>+SPm!R$2</f>
        <v>A2 M5</v>
      </c>
      <c r="U4" s="48" t="str">
        <f>+SPm!S$2</f>
        <v>A2 M6</v>
      </c>
      <c r="V4" s="48" t="str">
        <f>+SPm!T$2</f>
        <v>A2 M7</v>
      </c>
      <c r="W4" s="48" t="str">
        <f>+SPm!U$2</f>
        <v>A2 M8</v>
      </c>
      <c r="X4" s="48" t="str">
        <f>+SPm!V$2</f>
        <v>A2 M9</v>
      </c>
      <c r="Y4" s="48" t="str">
        <f>+SPm!W$2</f>
        <v>A2 M10</v>
      </c>
      <c r="Z4" s="48" t="str">
        <f>+SPm!X$2</f>
        <v>A2 M11</v>
      </c>
      <c r="AA4" s="48" t="str">
        <f>+SPm!Y$2</f>
        <v>A2 M12</v>
      </c>
      <c r="AB4" s="48" t="str">
        <f>+SPm!Z$2</f>
        <v>A3 M1</v>
      </c>
      <c r="AC4" s="48" t="str">
        <f>+SPm!AA$2</f>
        <v>A3 M2</v>
      </c>
      <c r="AD4" s="48" t="str">
        <f>+SPm!AB$2</f>
        <v>A3 M3</v>
      </c>
      <c r="AE4" s="48" t="str">
        <f>+SPm!AC$2</f>
        <v>A3 M4</v>
      </c>
      <c r="AF4" s="48" t="str">
        <f>+SPm!AD$2</f>
        <v>A3 M5</v>
      </c>
      <c r="AG4" s="48" t="str">
        <f>+SPm!AE$2</f>
        <v>A3 M6</v>
      </c>
      <c r="AH4" s="48" t="str">
        <f>+SPm!AF$2</f>
        <v>A3 M7</v>
      </c>
      <c r="AI4" s="48" t="str">
        <f>+SPm!AG$2</f>
        <v>A3 M8</v>
      </c>
      <c r="AJ4" s="48" t="str">
        <f>+SPm!AH$2</f>
        <v>A3 M9</v>
      </c>
      <c r="AK4" s="48" t="str">
        <f>+SPm!AI$2</f>
        <v>A3 M10</v>
      </c>
      <c r="AL4" s="48" t="str">
        <f>+SPm!AJ$2</f>
        <v>A3 M11</v>
      </c>
      <c r="AM4" s="48" t="str">
        <f>+SPm!AK$2</f>
        <v>A3 M12</v>
      </c>
    </row>
    <row r="6" spans="1:39" ht="15" x14ac:dyDescent="0.25">
      <c r="B6" s="48" t="s">
        <v>301</v>
      </c>
      <c r="D6" s="46">
        <v>0</v>
      </c>
      <c r="E6" s="46">
        <f>+D9</f>
        <v>725</v>
      </c>
      <c r="F6" s="46">
        <f t="shared" ref="F6:AM6" si="0">+E9</f>
        <v>446.7</v>
      </c>
      <c r="G6" s="46">
        <f t="shared" si="0"/>
        <v>164.49999999999994</v>
      </c>
      <c r="H6" s="46">
        <f t="shared" si="0"/>
        <v>876.3</v>
      </c>
      <c r="I6" s="46">
        <f t="shared" si="0"/>
        <v>587.5</v>
      </c>
      <c r="J6" s="46">
        <f t="shared" si="0"/>
        <v>295.7</v>
      </c>
      <c r="K6" s="46">
        <f t="shared" si="0"/>
        <v>1002.4</v>
      </c>
      <c r="L6" s="46">
        <f t="shared" si="0"/>
        <v>709.09999999999991</v>
      </c>
      <c r="M6" s="46">
        <f t="shared" si="0"/>
        <v>415.7999999999999</v>
      </c>
      <c r="N6" s="46">
        <f t="shared" si="0"/>
        <v>1122.5</v>
      </c>
      <c r="O6" s="46">
        <f t="shared" si="0"/>
        <v>829.2</v>
      </c>
      <c r="P6" s="46">
        <f t="shared" si="0"/>
        <v>535.90000000000009</v>
      </c>
      <c r="Q6" s="46">
        <f t="shared" si="0"/>
        <v>1242.6000000000001</v>
      </c>
      <c r="R6" s="46">
        <f t="shared" si="0"/>
        <v>949.30000000000018</v>
      </c>
      <c r="S6" s="46">
        <f t="shared" si="0"/>
        <v>656.00000000000023</v>
      </c>
      <c r="T6" s="46">
        <f t="shared" si="0"/>
        <v>1362.7000000000003</v>
      </c>
      <c r="U6" s="46">
        <f t="shared" si="0"/>
        <v>1069.4000000000003</v>
      </c>
      <c r="V6" s="46">
        <f t="shared" si="0"/>
        <v>776.10000000000036</v>
      </c>
      <c r="W6" s="46">
        <f t="shared" si="0"/>
        <v>482.80000000000035</v>
      </c>
      <c r="X6" s="46">
        <f t="shared" si="0"/>
        <v>1189.5000000000005</v>
      </c>
      <c r="Y6" s="46">
        <f t="shared" si="0"/>
        <v>896.2000000000005</v>
      </c>
      <c r="Z6" s="46">
        <f t="shared" si="0"/>
        <v>602.90000000000055</v>
      </c>
      <c r="AA6" s="46">
        <f t="shared" si="0"/>
        <v>1309.6000000000006</v>
      </c>
      <c r="AB6" s="46">
        <f t="shared" si="0"/>
        <v>1016.3000000000006</v>
      </c>
      <c r="AC6" s="46">
        <f t="shared" si="0"/>
        <v>723.00000000000068</v>
      </c>
      <c r="AD6" s="46">
        <f t="shared" si="0"/>
        <v>429.70000000000067</v>
      </c>
      <c r="AE6" s="46">
        <f t="shared" si="0"/>
        <v>1136.4000000000005</v>
      </c>
      <c r="AF6" s="46">
        <f t="shared" si="0"/>
        <v>843.10000000000059</v>
      </c>
      <c r="AG6" s="46">
        <f t="shared" si="0"/>
        <v>549.80000000000064</v>
      </c>
      <c r="AH6" s="46">
        <f t="shared" si="0"/>
        <v>256.50000000000063</v>
      </c>
      <c r="AI6" s="46">
        <f t="shared" si="0"/>
        <v>963.20000000000061</v>
      </c>
      <c r="AJ6" s="46">
        <f t="shared" si="0"/>
        <v>669.90000000000055</v>
      </c>
      <c r="AK6" s="46">
        <f t="shared" si="0"/>
        <v>376.60000000000053</v>
      </c>
      <c r="AL6" s="46">
        <f t="shared" si="0"/>
        <v>1083.3000000000006</v>
      </c>
      <c r="AM6" s="46">
        <f t="shared" si="0"/>
        <v>790.00000000000068</v>
      </c>
    </row>
    <row r="7" spans="1:39" ht="15.75" thickBot="1" x14ac:dyDescent="0.3">
      <c r="B7" s="48" t="str">
        <f>+app!$G$11&amp;" in "&amp;'An Distinta Base'!F8</f>
        <v>Consumi in Lt</v>
      </c>
      <c r="D7" s="46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275</v>
      </c>
      <c r="E7" s="46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278.3</v>
      </c>
      <c r="F7" s="46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282.20000000000005</v>
      </c>
      <c r="G7" s="46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288.2</v>
      </c>
      <c r="H7" s="46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288.8</v>
      </c>
      <c r="I7" s="46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291.8</v>
      </c>
      <c r="J7" s="46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293.3</v>
      </c>
      <c r="K7" s="46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293.3</v>
      </c>
      <c r="L7" s="46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293.3</v>
      </c>
      <c r="M7" s="46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293.3</v>
      </c>
      <c r="N7" s="46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293.3</v>
      </c>
      <c r="O7" s="46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293.3</v>
      </c>
      <c r="P7" s="46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293.3</v>
      </c>
      <c r="Q7" s="46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293.3</v>
      </c>
      <c r="R7" s="46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293.3</v>
      </c>
      <c r="S7" s="46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293.3</v>
      </c>
      <c r="T7" s="46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293.3</v>
      </c>
      <c r="U7" s="46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293.3</v>
      </c>
      <c r="V7" s="46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293.3</v>
      </c>
      <c r="W7" s="46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293.3</v>
      </c>
      <c r="X7" s="46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293.3</v>
      </c>
      <c r="Y7" s="46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293.3</v>
      </c>
      <c r="Z7" s="46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293.3</v>
      </c>
      <c r="AA7" s="46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293.3</v>
      </c>
      <c r="AB7" s="46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293.3</v>
      </c>
      <c r="AC7" s="46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293.3</v>
      </c>
      <c r="AD7" s="46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293.3</v>
      </c>
      <c r="AE7" s="46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293.3</v>
      </c>
      <c r="AF7" s="46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293.3</v>
      </c>
      <c r="AG7" s="46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293.3</v>
      </c>
      <c r="AH7" s="46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293.3</v>
      </c>
      <c r="AI7" s="46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293.3</v>
      </c>
      <c r="AJ7" s="46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293.3</v>
      </c>
      <c r="AK7" s="46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293.3</v>
      </c>
      <c r="AL7" s="46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293.3</v>
      </c>
      <c r="AM7" s="46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293.3</v>
      </c>
    </row>
    <row r="8" spans="1:39" s="41" customFormat="1" ht="16.5" thickTop="1" thickBot="1" x14ac:dyDescent="0.3">
      <c r="B8" s="48" t="str">
        <f>+app!$G$12&amp;" in "&amp;'An Distinta Base'!F8</f>
        <v>Acquisti in Lt</v>
      </c>
      <c r="D8" s="54">
        <v>1000</v>
      </c>
      <c r="E8" s="54"/>
      <c r="F8" s="54"/>
      <c r="G8" s="54">
        <v>1000</v>
      </c>
      <c r="H8" s="54"/>
      <c r="I8" s="54"/>
      <c r="J8" s="54">
        <v>1000</v>
      </c>
      <c r="K8" s="54"/>
      <c r="L8" s="54"/>
      <c r="M8" s="54">
        <v>1000</v>
      </c>
      <c r="N8" s="54"/>
      <c r="O8" s="54"/>
      <c r="P8" s="54">
        <v>1000</v>
      </c>
      <c r="Q8" s="54"/>
      <c r="R8" s="54"/>
      <c r="S8" s="54">
        <v>1000</v>
      </c>
      <c r="T8" s="54"/>
      <c r="U8" s="54"/>
      <c r="V8" s="54"/>
      <c r="W8" s="54">
        <v>1000</v>
      </c>
      <c r="X8" s="54"/>
      <c r="Y8" s="54"/>
      <c r="Z8" s="54">
        <v>1000</v>
      </c>
      <c r="AA8" s="54"/>
      <c r="AB8" s="54"/>
      <c r="AC8" s="54"/>
      <c r="AD8" s="54">
        <v>1000</v>
      </c>
      <c r="AE8" s="54"/>
      <c r="AF8" s="54"/>
      <c r="AG8" s="54"/>
      <c r="AH8" s="54">
        <v>1000</v>
      </c>
      <c r="AI8" s="54"/>
      <c r="AJ8" s="54"/>
      <c r="AK8" s="54">
        <v>1000</v>
      </c>
      <c r="AL8" s="54"/>
      <c r="AM8" s="54"/>
    </row>
    <row r="9" spans="1:39" ht="15.75" thickTop="1" x14ac:dyDescent="0.25">
      <c r="B9" s="48" t="s">
        <v>302</v>
      </c>
      <c r="D9" s="46">
        <f>+D6-D7+D8</f>
        <v>725</v>
      </c>
      <c r="E9" s="46">
        <f>+E6-E7+E8</f>
        <v>446.7</v>
      </c>
      <c r="F9" s="46">
        <f t="shared" ref="F9:AM9" si="1">+F6-F7+F8</f>
        <v>164.49999999999994</v>
      </c>
      <c r="G9" s="46">
        <f t="shared" si="1"/>
        <v>876.3</v>
      </c>
      <c r="H9" s="46">
        <f t="shared" si="1"/>
        <v>587.5</v>
      </c>
      <c r="I9" s="46">
        <f t="shared" si="1"/>
        <v>295.7</v>
      </c>
      <c r="J9" s="46">
        <f t="shared" si="1"/>
        <v>1002.4</v>
      </c>
      <c r="K9" s="46">
        <f t="shared" si="1"/>
        <v>709.09999999999991</v>
      </c>
      <c r="L9" s="46">
        <f t="shared" si="1"/>
        <v>415.7999999999999</v>
      </c>
      <c r="M9" s="46">
        <f t="shared" si="1"/>
        <v>1122.5</v>
      </c>
      <c r="N9" s="46">
        <f t="shared" si="1"/>
        <v>829.2</v>
      </c>
      <c r="O9" s="46">
        <f t="shared" si="1"/>
        <v>535.90000000000009</v>
      </c>
      <c r="P9" s="46">
        <f t="shared" si="1"/>
        <v>1242.6000000000001</v>
      </c>
      <c r="Q9" s="46">
        <f t="shared" si="1"/>
        <v>949.30000000000018</v>
      </c>
      <c r="R9" s="46">
        <f t="shared" si="1"/>
        <v>656.00000000000023</v>
      </c>
      <c r="S9" s="46">
        <f t="shared" si="1"/>
        <v>1362.7000000000003</v>
      </c>
      <c r="T9" s="46">
        <f t="shared" si="1"/>
        <v>1069.4000000000003</v>
      </c>
      <c r="U9" s="46">
        <f t="shared" si="1"/>
        <v>776.10000000000036</v>
      </c>
      <c r="V9" s="46">
        <f t="shared" si="1"/>
        <v>482.80000000000035</v>
      </c>
      <c r="W9" s="46">
        <f t="shared" si="1"/>
        <v>1189.5000000000005</v>
      </c>
      <c r="X9" s="46">
        <f t="shared" si="1"/>
        <v>896.2000000000005</v>
      </c>
      <c r="Y9" s="46">
        <f t="shared" si="1"/>
        <v>602.90000000000055</v>
      </c>
      <c r="Z9" s="46">
        <f t="shared" si="1"/>
        <v>1309.6000000000006</v>
      </c>
      <c r="AA9" s="46">
        <f t="shared" si="1"/>
        <v>1016.3000000000006</v>
      </c>
      <c r="AB9" s="46">
        <f t="shared" si="1"/>
        <v>723.00000000000068</v>
      </c>
      <c r="AC9" s="46">
        <f t="shared" si="1"/>
        <v>429.70000000000067</v>
      </c>
      <c r="AD9" s="46">
        <f t="shared" si="1"/>
        <v>1136.4000000000005</v>
      </c>
      <c r="AE9" s="46">
        <f t="shared" si="1"/>
        <v>843.10000000000059</v>
      </c>
      <c r="AF9" s="46">
        <f t="shared" si="1"/>
        <v>549.80000000000064</v>
      </c>
      <c r="AG9" s="46">
        <f t="shared" si="1"/>
        <v>256.50000000000063</v>
      </c>
      <c r="AH9" s="46">
        <f t="shared" si="1"/>
        <v>963.20000000000061</v>
      </c>
      <c r="AI9" s="46">
        <f t="shared" si="1"/>
        <v>669.90000000000055</v>
      </c>
      <c r="AJ9" s="46">
        <f t="shared" si="1"/>
        <v>376.60000000000053</v>
      </c>
      <c r="AK9" s="46">
        <f t="shared" si="1"/>
        <v>1083.3000000000006</v>
      </c>
      <c r="AL9" s="46">
        <f t="shared" si="1"/>
        <v>790.00000000000068</v>
      </c>
      <c r="AM9" s="46">
        <f t="shared" si="1"/>
        <v>496.70000000000067</v>
      </c>
    </row>
    <row r="12" spans="1:39" ht="15" x14ac:dyDescent="0.25">
      <c r="B12" s="48" t="str">
        <f>+'An Distinta Base'!E9</f>
        <v>Mp2</v>
      </c>
      <c r="D12" s="48" t="str">
        <f>+SPm!B$2</f>
        <v>A1 M1</v>
      </c>
      <c r="E12" s="48" t="str">
        <f>+SPm!C$2</f>
        <v>A1 M2</v>
      </c>
      <c r="F12" s="48" t="str">
        <f>+SPm!D$2</f>
        <v>A1 M3</v>
      </c>
      <c r="G12" s="48" t="str">
        <f>+SPm!E$2</f>
        <v>A1 M4</v>
      </c>
      <c r="H12" s="48" t="str">
        <f>+SPm!F$2</f>
        <v>A1 M5</v>
      </c>
      <c r="I12" s="48" t="str">
        <f>+SPm!G$2</f>
        <v>A1 M6</v>
      </c>
      <c r="J12" s="48" t="str">
        <f>+SPm!H$2</f>
        <v>A1 M7</v>
      </c>
      <c r="K12" s="48" t="str">
        <f>+SPm!I$2</f>
        <v>A1 M8</v>
      </c>
      <c r="L12" s="48" t="str">
        <f>+SPm!J$2</f>
        <v>A1 M9</v>
      </c>
      <c r="M12" s="48" t="str">
        <f>+SPm!K$2</f>
        <v>A1 M10</v>
      </c>
      <c r="N12" s="48" t="str">
        <f>+SPm!L$2</f>
        <v>A1 M11</v>
      </c>
      <c r="O12" s="48" t="str">
        <f>+SPm!M$2</f>
        <v>A1 M12</v>
      </c>
      <c r="P12" s="48" t="str">
        <f>+SPm!N$2</f>
        <v>A2 M1</v>
      </c>
      <c r="Q12" s="48" t="str">
        <f>+SPm!O$2</f>
        <v>A2 M2</v>
      </c>
      <c r="R12" s="48" t="str">
        <f>+SPm!P$2</f>
        <v>A2 M3</v>
      </c>
      <c r="S12" s="48" t="str">
        <f>+SPm!Q$2</f>
        <v>A2 M4</v>
      </c>
      <c r="T12" s="48" t="str">
        <f>+SPm!R$2</f>
        <v>A2 M5</v>
      </c>
      <c r="U12" s="48" t="str">
        <f>+SPm!S$2</f>
        <v>A2 M6</v>
      </c>
      <c r="V12" s="48" t="str">
        <f>+SPm!T$2</f>
        <v>A2 M7</v>
      </c>
      <c r="W12" s="48" t="str">
        <f>+SPm!U$2</f>
        <v>A2 M8</v>
      </c>
      <c r="X12" s="48" t="str">
        <f>+SPm!V$2</f>
        <v>A2 M9</v>
      </c>
      <c r="Y12" s="48" t="str">
        <f>+SPm!W$2</f>
        <v>A2 M10</v>
      </c>
      <c r="Z12" s="48" t="str">
        <f>+SPm!X$2</f>
        <v>A2 M11</v>
      </c>
      <c r="AA12" s="48" t="str">
        <f>+SPm!Y$2</f>
        <v>A2 M12</v>
      </c>
      <c r="AB12" s="48" t="str">
        <f>+SPm!Z$2</f>
        <v>A3 M1</v>
      </c>
      <c r="AC12" s="48" t="str">
        <f>+SPm!AA$2</f>
        <v>A3 M2</v>
      </c>
      <c r="AD12" s="48" t="str">
        <f>+SPm!AB$2</f>
        <v>A3 M3</v>
      </c>
      <c r="AE12" s="48" t="str">
        <f>+SPm!AC$2</f>
        <v>A3 M4</v>
      </c>
      <c r="AF12" s="48" t="str">
        <f>+SPm!AD$2</f>
        <v>A3 M5</v>
      </c>
      <c r="AG12" s="48" t="str">
        <f>+SPm!AE$2</f>
        <v>A3 M6</v>
      </c>
      <c r="AH12" s="48" t="str">
        <f>+SPm!AF$2</f>
        <v>A3 M7</v>
      </c>
      <c r="AI12" s="48" t="str">
        <f>+SPm!AG$2</f>
        <v>A3 M8</v>
      </c>
      <c r="AJ12" s="48" t="str">
        <f>+SPm!AH$2</f>
        <v>A3 M9</v>
      </c>
      <c r="AK12" s="48" t="str">
        <f>+SPm!AI$2</f>
        <v>A3 M10</v>
      </c>
      <c r="AL12" s="48" t="str">
        <f>+SPm!AJ$2</f>
        <v>A3 M11</v>
      </c>
      <c r="AM12" s="48" t="str">
        <f>+SPm!AK$2</f>
        <v>A3 M12</v>
      </c>
    </row>
    <row r="14" spans="1:39" ht="15" x14ac:dyDescent="0.25">
      <c r="B14" s="48" t="s">
        <v>301</v>
      </c>
      <c r="D14" s="46">
        <v>0</v>
      </c>
      <c r="E14" s="46">
        <f>+D17</f>
        <v>5050</v>
      </c>
      <c r="F14" s="46">
        <f t="shared" ref="F14:AM14" si="2">+E17</f>
        <v>3083</v>
      </c>
      <c r="G14" s="46">
        <f t="shared" si="2"/>
        <v>1061</v>
      </c>
      <c r="H14" s="46">
        <f t="shared" si="2"/>
        <v>5973</v>
      </c>
      <c r="I14" s="46">
        <f t="shared" si="2"/>
        <v>3882</v>
      </c>
      <c r="J14" s="46">
        <f t="shared" si="2"/>
        <v>1746</v>
      </c>
      <c r="K14" s="46">
        <f t="shared" si="2"/>
        <v>6605</v>
      </c>
      <c r="L14" s="46">
        <f t="shared" si="2"/>
        <v>4464</v>
      </c>
      <c r="M14" s="46">
        <f t="shared" si="2"/>
        <v>2323</v>
      </c>
      <c r="N14" s="46">
        <f t="shared" si="2"/>
        <v>7182</v>
      </c>
      <c r="O14" s="46">
        <f t="shared" si="2"/>
        <v>5041</v>
      </c>
      <c r="P14" s="46">
        <f t="shared" si="2"/>
        <v>2900</v>
      </c>
      <c r="Q14" s="46">
        <f t="shared" si="2"/>
        <v>7759</v>
      </c>
      <c r="R14" s="46">
        <f t="shared" si="2"/>
        <v>5618</v>
      </c>
      <c r="S14" s="46">
        <f t="shared" si="2"/>
        <v>3477</v>
      </c>
      <c r="T14" s="46">
        <f t="shared" si="2"/>
        <v>8336</v>
      </c>
      <c r="U14" s="46">
        <f t="shared" si="2"/>
        <v>6195</v>
      </c>
      <c r="V14" s="46">
        <f t="shared" si="2"/>
        <v>4054</v>
      </c>
      <c r="W14" s="46">
        <f t="shared" si="2"/>
        <v>8913</v>
      </c>
      <c r="X14" s="46">
        <f t="shared" si="2"/>
        <v>6772</v>
      </c>
      <c r="Y14" s="46">
        <f t="shared" si="2"/>
        <v>4631</v>
      </c>
      <c r="Z14" s="46">
        <f t="shared" si="2"/>
        <v>9490</v>
      </c>
      <c r="AA14" s="46">
        <f t="shared" si="2"/>
        <v>7349</v>
      </c>
      <c r="AB14" s="46">
        <f t="shared" si="2"/>
        <v>5208</v>
      </c>
      <c r="AC14" s="46">
        <f t="shared" si="2"/>
        <v>10067</v>
      </c>
      <c r="AD14" s="46">
        <f t="shared" si="2"/>
        <v>7926</v>
      </c>
      <c r="AE14" s="46">
        <f t="shared" si="2"/>
        <v>5785</v>
      </c>
      <c r="AF14" s="46">
        <f t="shared" si="2"/>
        <v>10644</v>
      </c>
      <c r="AG14" s="46">
        <f t="shared" si="2"/>
        <v>8503</v>
      </c>
      <c r="AH14" s="46">
        <f t="shared" si="2"/>
        <v>6362</v>
      </c>
      <c r="AI14" s="46">
        <f t="shared" si="2"/>
        <v>11221</v>
      </c>
      <c r="AJ14" s="46">
        <f t="shared" si="2"/>
        <v>9080</v>
      </c>
      <c r="AK14" s="46">
        <f t="shared" si="2"/>
        <v>6939</v>
      </c>
      <c r="AL14" s="46">
        <f t="shared" si="2"/>
        <v>4798</v>
      </c>
      <c r="AM14" s="46">
        <f t="shared" si="2"/>
        <v>2657</v>
      </c>
    </row>
    <row r="15" spans="1:39" ht="15.75" thickBot="1" x14ac:dyDescent="0.3">
      <c r="B15" s="48" t="str">
        <f>+app!$G$11&amp;" in "&amp;'An Distinta Base'!F19</f>
        <v>Consumi in Kg</v>
      </c>
      <c r="D15" s="46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1950</v>
      </c>
      <c r="E15" s="46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1967</v>
      </c>
      <c r="F15" s="46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2022</v>
      </c>
      <c r="G15" s="46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2088</v>
      </c>
      <c r="H15" s="46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2091</v>
      </c>
      <c r="I15" s="46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2136</v>
      </c>
      <c r="J15" s="46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2141</v>
      </c>
      <c r="K15" s="46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2141</v>
      </c>
      <c r="L15" s="46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2141</v>
      </c>
      <c r="M15" s="46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2141</v>
      </c>
      <c r="N15" s="46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2141</v>
      </c>
      <c r="O15" s="46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2141</v>
      </c>
      <c r="P15" s="46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2141</v>
      </c>
      <c r="Q15" s="46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2141</v>
      </c>
      <c r="R15" s="46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2141</v>
      </c>
      <c r="S15" s="46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2141</v>
      </c>
      <c r="T15" s="46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2141</v>
      </c>
      <c r="U15" s="46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2141</v>
      </c>
      <c r="V15" s="46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2141</v>
      </c>
      <c r="W15" s="46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2141</v>
      </c>
      <c r="X15" s="46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2141</v>
      </c>
      <c r="Y15" s="46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2141</v>
      </c>
      <c r="Z15" s="46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2141</v>
      </c>
      <c r="AA15" s="46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2141</v>
      </c>
      <c r="AB15" s="46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2141</v>
      </c>
      <c r="AC15" s="46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2141</v>
      </c>
      <c r="AD15" s="46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2141</v>
      </c>
      <c r="AE15" s="46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2141</v>
      </c>
      <c r="AF15" s="46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2141</v>
      </c>
      <c r="AG15" s="46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2141</v>
      </c>
      <c r="AH15" s="46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2141</v>
      </c>
      <c r="AI15" s="46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2141</v>
      </c>
      <c r="AJ15" s="46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2141</v>
      </c>
      <c r="AK15" s="46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2141</v>
      </c>
      <c r="AL15" s="46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2141</v>
      </c>
      <c r="AM15" s="46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2141</v>
      </c>
    </row>
    <row r="16" spans="1:39" s="41" customFormat="1" ht="16.5" thickTop="1" thickBot="1" x14ac:dyDescent="0.3">
      <c r="B16" s="48" t="str">
        <f>+app!$G$12&amp;" in "&amp;'An Distinta Base'!F19</f>
        <v>Acquisti in Kg</v>
      </c>
      <c r="D16" s="54">
        <v>7000</v>
      </c>
      <c r="E16" s="54"/>
      <c r="F16" s="54"/>
      <c r="G16" s="54">
        <v>7000</v>
      </c>
      <c r="H16" s="54"/>
      <c r="I16" s="54"/>
      <c r="J16" s="54">
        <v>7000</v>
      </c>
      <c r="K16" s="54"/>
      <c r="L16" s="54"/>
      <c r="M16" s="54">
        <v>7000</v>
      </c>
      <c r="N16" s="54"/>
      <c r="O16" s="54"/>
      <c r="P16" s="54">
        <v>7000</v>
      </c>
      <c r="Q16" s="54"/>
      <c r="R16" s="54"/>
      <c r="S16" s="54">
        <v>7000</v>
      </c>
      <c r="T16" s="54"/>
      <c r="U16" s="54"/>
      <c r="V16" s="54">
        <v>7000</v>
      </c>
      <c r="W16" s="54"/>
      <c r="X16" s="54"/>
      <c r="Y16" s="54">
        <v>7000</v>
      </c>
      <c r="Z16" s="54"/>
      <c r="AA16" s="54"/>
      <c r="AB16" s="54">
        <v>7000</v>
      </c>
      <c r="AC16" s="54"/>
      <c r="AD16" s="54"/>
      <c r="AE16" s="54">
        <v>7000</v>
      </c>
      <c r="AF16" s="54"/>
      <c r="AG16" s="54"/>
      <c r="AH16" s="54">
        <v>7000</v>
      </c>
      <c r="AI16" s="54"/>
      <c r="AJ16" s="54"/>
      <c r="AK16" s="54"/>
      <c r="AL16" s="54"/>
      <c r="AM16" s="54"/>
    </row>
    <row r="17" spans="2:39" ht="15.75" thickTop="1" x14ac:dyDescent="0.25">
      <c r="B17" s="48" t="s">
        <v>302</v>
      </c>
      <c r="D17" s="46">
        <f>+D14-D15+D16</f>
        <v>5050</v>
      </c>
      <c r="E17" s="46">
        <f>+E14-E15+E16</f>
        <v>3083</v>
      </c>
      <c r="F17" s="46">
        <f t="shared" ref="F17:AM17" si="3">+F14-F15+F16</f>
        <v>1061</v>
      </c>
      <c r="G17" s="46">
        <f t="shared" si="3"/>
        <v>5973</v>
      </c>
      <c r="H17" s="46">
        <f t="shared" si="3"/>
        <v>3882</v>
      </c>
      <c r="I17" s="46">
        <f t="shared" si="3"/>
        <v>1746</v>
      </c>
      <c r="J17" s="46">
        <f t="shared" si="3"/>
        <v>6605</v>
      </c>
      <c r="K17" s="46">
        <f t="shared" si="3"/>
        <v>4464</v>
      </c>
      <c r="L17" s="46">
        <f t="shared" si="3"/>
        <v>2323</v>
      </c>
      <c r="M17" s="46">
        <f t="shared" si="3"/>
        <v>7182</v>
      </c>
      <c r="N17" s="46">
        <f t="shared" si="3"/>
        <v>5041</v>
      </c>
      <c r="O17" s="46">
        <f t="shared" si="3"/>
        <v>2900</v>
      </c>
      <c r="P17" s="46">
        <f t="shared" si="3"/>
        <v>7759</v>
      </c>
      <c r="Q17" s="46">
        <f t="shared" si="3"/>
        <v>5618</v>
      </c>
      <c r="R17" s="46">
        <f t="shared" si="3"/>
        <v>3477</v>
      </c>
      <c r="S17" s="46">
        <f t="shared" si="3"/>
        <v>8336</v>
      </c>
      <c r="T17" s="46">
        <f t="shared" si="3"/>
        <v>6195</v>
      </c>
      <c r="U17" s="46">
        <f t="shared" si="3"/>
        <v>4054</v>
      </c>
      <c r="V17" s="46">
        <f t="shared" si="3"/>
        <v>8913</v>
      </c>
      <c r="W17" s="46">
        <f t="shared" si="3"/>
        <v>6772</v>
      </c>
      <c r="X17" s="46">
        <f t="shared" si="3"/>
        <v>4631</v>
      </c>
      <c r="Y17" s="46">
        <f t="shared" si="3"/>
        <v>9490</v>
      </c>
      <c r="Z17" s="46">
        <f t="shared" si="3"/>
        <v>7349</v>
      </c>
      <c r="AA17" s="46">
        <f t="shared" si="3"/>
        <v>5208</v>
      </c>
      <c r="AB17" s="46">
        <f t="shared" si="3"/>
        <v>10067</v>
      </c>
      <c r="AC17" s="46">
        <f t="shared" si="3"/>
        <v>7926</v>
      </c>
      <c r="AD17" s="46">
        <f t="shared" si="3"/>
        <v>5785</v>
      </c>
      <c r="AE17" s="46">
        <f t="shared" si="3"/>
        <v>10644</v>
      </c>
      <c r="AF17" s="46">
        <f t="shared" si="3"/>
        <v>8503</v>
      </c>
      <c r="AG17" s="46">
        <f t="shared" si="3"/>
        <v>6362</v>
      </c>
      <c r="AH17" s="46">
        <f t="shared" si="3"/>
        <v>11221</v>
      </c>
      <c r="AI17" s="46">
        <f t="shared" si="3"/>
        <v>9080</v>
      </c>
      <c r="AJ17" s="46">
        <f t="shared" si="3"/>
        <v>6939</v>
      </c>
      <c r="AK17" s="46">
        <f t="shared" si="3"/>
        <v>4798</v>
      </c>
      <c r="AL17" s="46">
        <f t="shared" si="3"/>
        <v>2657</v>
      </c>
      <c r="AM17" s="46">
        <f t="shared" si="3"/>
        <v>516</v>
      </c>
    </row>
    <row r="20" spans="2:39" ht="15" x14ac:dyDescent="0.25">
      <c r="B20" s="48" t="str">
        <f>+'An Distinta Base'!E10</f>
        <v>Mp3</v>
      </c>
      <c r="D20" s="48" t="str">
        <f>+SPm!B$2</f>
        <v>A1 M1</v>
      </c>
      <c r="E20" s="48" t="str">
        <f>+SPm!C$2</f>
        <v>A1 M2</v>
      </c>
      <c r="F20" s="48" t="str">
        <f>+SPm!D$2</f>
        <v>A1 M3</v>
      </c>
      <c r="G20" s="48" t="str">
        <f>+SPm!E$2</f>
        <v>A1 M4</v>
      </c>
      <c r="H20" s="48" t="str">
        <f>+SPm!F$2</f>
        <v>A1 M5</v>
      </c>
      <c r="I20" s="48" t="str">
        <f>+SPm!G$2</f>
        <v>A1 M6</v>
      </c>
      <c r="J20" s="48" t="str">
        <f>+SPm!H$2</f>
        <v>A1 M7</v>
      </c>
      <c r="K20" s="48" t="str">
        <f>+SPm!I$2</f>
        <v>A1 M8</v>
      </c>
      <c r="L20" s="48" t="str">
        <f>+SPm!J$2</f>
        <v>A1 M9</v>
      </c>
      <c r="M20" s="48" t="str">
        <f>+SPm!K$2</f>
        <v>A1 M10</v>
      </c>
      <c r="N20" s="48" t="str">
        <f>+SPm!L$2</f>
        <v>A1 M11</v>
      </c>
      <c r="O20" s="48" t="str">
        <f>+SPm!M$2</f>
        <v>A1 M12</v>
      </c>
      <c r="P20" s="48" t="str">
        <f>+SPm!N$2</f>
        <v>A2 M1</v>
      </c>
      <c r="Q20" s="48" t="str">
        <f>+SPm!O$2</f>
        <v>A2 M2</v>
      </c>
      <c r="R20" s="48" t="str">
        <f>+SPm!P$2</f>
        <v>A2 M3</v>
      </c>
      <c r="S20" s="48" t="str">
        <f>+SPm!Q$2</f>
        <v>A2 M4</v>
      </c>
      <c r="T20" s="48" t="str">
        <f>+SPm!R$2</f>
        <v>A2 M5</v>
      </c>
      <c r="U20" s="48" t="str">
        <f>+SPm!S$2</f>
        <v>A2 M6</v>
      </c>
      <c r="V20" s="48" t="str">
        <f>+SPm!T$2</f>
        <v>A2 M7</v>
      </c>
      <c r="W20" s="48" t="str">
        <f>+SPm!U$2</f>
        <v>A2 M8</v>
      </c>
      <c r="X20" s="48" t="str">
        <f>+SPm!V$2</f>
        <v>A2 M9</v>
      </c>
      <c r="Y20" s="48" t="str">
        <f>+SPm!W$2</f>
        <v>A2 M10</v>
      </c>
      <c r="Z20" s="48" t="str">
        <f>+SPm!X$2</f>
        <v>A2 M11</v>
      </c>
      <c r="AA20" s="48" t="str">
        <f>+SPm!Y$2</f>
        <v>A2 M12</v>
      </c>
      <c r="AB20" s="48" t="str">
        <f>+SPm!Z$2</f>
        <v>A3 M1</v>
      </c>
      <c r="AC20" s="48" t="str">
        <f>+SPm!AA$2</f>
        <v>A3 M2</v>
      </c>
      <c r="AD20" s="48" t="str">
        <f>+SPm!AB$2</f>
        <v>A3 M3</v>
      </c>
      <c r="AE20" s="48" t="str">
        <f>+SPm!AC$2</f>
        <v>A3 M4</v>
      </c>
      <c r="AF20" s="48" t="str">
        <f>+SPm!AD$2</f>
        <v>A3 M5</v>
      </c>
      <c r="AG20" s="48" t="str">
        <f>+SPm!AE$2</f>
        <v>A3 M6</v>
      </c>
      <c r="AH20" s="48" t="str">
        <f>+SPm!AF$2</f>
        <v>A3 M7</v>
      </c>
      <c r="AI20" s="48" t="str">
        <f>+SPm!AG$2</f>
        <v>A3 M8</v>
      </c>
      <c r="AJ20" s="48" t="str">
        <f>+SPm!AH$2</f>
        <v>A3 M9</v>
      </c>
      <c r="AK20" s="48" t="str">
        <f>+SPm!AI$2</f>
        <v>A3 M10</v>
      </c>
      <c r="AL20" s="48" t="str">
        <f>+SPm!AJ$2</f>
        <v>A3 M11</v>
      </c>
      <c r="AM20" s="48" t="str">
        <f>+SPm!AK$2</f>
        <v>A3 M12</v>
      </c>
    </row>
    <row r="22" spans="2:39" ht="15" x14ac:dyDescent="0.25">
      <c r="B22" s="48" t="s">
        <v>301</v>
      </c>
      <c r="D22" s="46">
        <v>0</v>
      </c>
      <c r="E22" s="46">
        <f>+D25</f>
        <v>2580</v>
      </c>
      <c r="F22" s="46">
        <f t="shared" ref="F22:AM22" si="4">+E25</f>
        <v>2153.6999999999998</v>
      </c>
      <c r="G22" s="46">
        <f t="shared" si="4"/>
        <v>1721.6</v>
      </c>
      <c r="H22" s="46">
        <f t="shared" si="4"/>
        <v>1278.0999999999999</v>
      </c>
      <c r="I22" s="46">
        <f t="shared" si="4"/>
        <v>833.59999999999991</v>
      </c>
      <c r="J22" s="46">
        <f t="shared" si="4"/>
        <v>384.59999999999991</v>
      </c>
      <c r="K22" s="46">
        <f t="shared" si="4"/>
        <v>2934.1</v>
      </c>
      <c r="L22" s="46">
        <f t="shared" si="4"/>
        <v>2483.6</v>
      </c>
      <c r="M22" s="46">
        <f t="shared" si="4"/>
        <v>2033.1</v>
      </c>
      <c r="N22" s="46">
        <f t="shared" si="4"/>
        <v>1582.6</v>
      </c>
      <c r="O22" s="46">
        <f t="shared" si="4"/>
        <v>1132.0999999999999</v>
      </c>
      <c r="P22" s="46">
        <f t="shared" si="4"/>
        <v>681.59999999999991</v>
      </c>
      <c r="Q22" s="46">
        <f t="shared" si="4"/>
        <v>231.09999999999991</v>
      </c>
      <c r="R22" s="46">
        <f t="shared" si="4"/>
        <v>2780.6</v>
      </c>
      <c r="S22" s="46">
        <f t="shared" si="4"/>
        <v>2330.1</v>
      </c>
      <c r="T22" s="46">
        <f t="shared" si="4"/>
        <v>1879.6</v>
      </c>
      <c r="U22" s="46">
        <f t="shared" si="4"/>
        <v>1429.1</v>
      </c>
      <c r="V22" s="46">
        <f t="shared" si="4"/>
        <v>978.59999999999991</v>
      </c>
      <c r="W22" s="46">
        <f t="shared" si="4"/>
        <v>528.09999999999991</v>
      </c>
      <c r="X22" s="46">
        <f t="shared" si="4"/>
        <v>77.599999999999909</v>
      </c>
      <c r="Y22" s="46">
        <f t="shared" si="4"/>
        <v>2627.1</v>
      </c>
      <c r="Z22" s="46">
        <f t="shared" si="4"/>
        <v>2176.6</v>
      </c>
      <c r="AA22" s="46">
        <f t="shared" si="4"/>
        <v>1726.1</v>
      </c>
      <c r="AB22" s="46">
        <f t="shared" si="4"/>
        <v>1275.5999999999999</v>
      </c>
      <c r="AC22" s="46">
        <f t="shared" si="4"/>
        <v>825.09999999999991</v>
      </c>
      <c r="AD22" s="46">
        <f t="shared" si="4"/>
        <v>374.59999999999991</v>
      </c>
      <c r="AE22" s="46">
        <f t="shared" si="4"/>
        <v>2924.1</v>
      </c>
      <c r="AF22" s="46">
        <f t="shared" si="4"/>
        <v>2473.6</v>
      </c>
      <c r="AG22" s="46">
        <f t="shared" si="4"/>
        <v>2023.1</v>
      </c>
      <c r="AH22" s="46">
        <f t="shared" si="4"/>
        <v>1572.6</v>
      </c>
      <c r="AI22" s="46">
        <f t="shared" si="4"/>
        <v>1122.0999999999999</v>
      </c>
      <c r="AJ22" s="46">
        <f t="shared" si="4"/>
        <v>671.59999999999991</v>
      </c>
      <c r="AK22" s="46">
        <f t="shared" si="4"/>
        <v>221.09999999999991</v>
      </c>
      <c r="AL22" s="46">
        <f t="shared" si="4"/>
        <v>2770.6</v>
      </c>
      <c r="AM22" s="46">
        <f t="shared" si="4"/>
        <v>2320.1</v>
      </c>
    </row>
    <row r="23" spans="2:39" ht="15.75" thickBot="1" x14ac:dyDescent="0.3">
      <c r="B23" s="48" t="str">
        <f>+app!$G$11&amp;" in "&amp;'An Distinta Base'!F10</f>
        <v>Consumi in Kg</v>
      </c>
      <c r="D23" s="46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420</v>
      </c>
      <c r="E23" s="46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426.3</v>
      </c>
      <c r="F23" s="46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432.1</v>
      </c>
      <c r="G23" s="46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443.5</v>
      </c>
      <c r="H23" s="46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444.5</v>
      </c>
      <c r="I23" s="46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449</v>
      </c>
      <c r="J23" s="46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450.5</v>
      </c>
      <c r="K23" s="46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450.5</v>
      </c>
      <c r="L23" s="46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450.5</v>
      </c>
      <c r="M23" s="46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450.5</v>
      </c>
      <c r="N23" s="46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450.5</v>
      </c>
      <c r="O23" s="46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450.5</v>
      </c>
      <c r="P23" s="46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450.5</v>
      </c>
      <c r="Q23" s="46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450.5</v>
      </c>
      <c r="R23" s="46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450.5</v>
      </c>
      <c r="S23" s="46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450.5</v>
      </c>
      <c r="T23" s="46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450.5</v>
      </c>
      <c r="U23" s="46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450.5</v>
      </c>
      <c r="V23" s="46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450.5</v>
      </c>
      <c r="W23" s="46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450.5</v>
      </c>
      <c r="X23" s="46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450.5</v>
      </c>
      <c r="Y23" s="46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450.5</v>
      </c>
      <c r="Z23" s="46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450.5</v>
      </c>
      <c r="AA23" s="46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450.5</v>
      </c>
      <c r="AB23" s="46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450.5</v>
      </c>
      <c r="AC23" s="46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450.5</v>
      </c>
      <c r="AD23" s="46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450.5</v>
      </c>
      <c r="AE23" s="46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450.5</v>
      </c>
      <c r="AF23" s="46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450.5</v>
      </c>
      <c r="AG23" s="46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450.5</v>
      </c>
      <c r="AH23" s="46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450.5</v>
      </c>
      <c r="AI23" s="46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450.5</v>
      </c>
      <c r="AJ23" s="46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450.5</v>
      </c>
      <c r="AK23" s="46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450.5</v>
      </c>
      <c r="AL23" s="46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450.5</v>
      </c>
      <c r="AM23" s="46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450.5</v>
      </c>
    </row>
    <row r="24" spans="2:39" s="41" customFormat="1" ht="16.5" thickTop="1" thickBot="1" x14ac:dyDescent="0.3">
      <c r="B24" s="48" t="str">
        <f>+app!$G$12&amp;" in "&amp;'An Distinta Base'!F10</f>
        <v>Acquisti in Kg</v>
      </c>
      <c r="D24" s="54">
        <v>3000</v>
      </c>
      <c r="E24" s="54"/>
      <c r="F24" s="54"/>
      <c r="G24" s="54"/>
      <c r="H24" s="54"/>
      <c r="I24" s="54"/>
      <c r="J24" s="54">
        <v>3000</v>
      </c>
      <c r="K24" s="54"/>
      <c r="L24" s="54"/>
      <c r="M24" s="54"/>
      <c r="N24" s="54"/>
      <c r="O24" s="54"/>
      <c r="P24" s="54"/>
      <c r="Q24" s="54">
        <v>3000</v>
      </c>
      <c r="R24" s="54"/>
      <c r="S24" s="54"/>
      <c r="T24" s="54"/>
      <c r="U24" s="54"/>
      <c r="V24" s="54"/>
      <c r="W24" s="54"/>
      <c r="X24" s="54">
        <v>3000</v>
      </c>
      <c r="Y24" s="54"/>
      <c r="Z24" s="54"/>
      <c r="AA24" s="54"/>
      <c r="AB24" s="54"/>
      <c r="AC24" s="54"/>
      <c r="AD24" s="54">
        <v>3000</v>
      </c>
      <c r="AE24" s="54"/>
      <c r="AF24" s="54"/>
      <c r="AG24" s="54"/>
      <c r="AH24" s="54"/>
      <c r="AI24" s="54"/>
      <c r="AJ24" s="54"/>
      <c r="AK24" s="54">
        <v>3000</v>
      </c>
      <c r="AL24" s="54"/>
      <c r="AM24" s="54"/>
    </row>
    <row r="25" spans="2:39" ht="15.75" thickTop="1" x14ac:dyDescent="0.25">
      <c r="B25" s="48" t="s">
        <v>302</v>
      </c>
      <c r="D25" s="46">
        <f>+D22-D23+D24</f>
        <v>2580</v>
      </c>
      <c r="E25" s="46">
        <f>+E22-E23+E24</f>
        <v>2153.6999999999998</v>
      </c>
      <c r="F25" s="46">
        <f t="shared" ref="F25:AM25" si="5">+F22-F23+F24</f>
        <v>1721.6</v>
      </c>
      <c r="G25" s="46">
        <f t="shared" si="5"/>
        <v>1278.0999999999999</v>
      </c>
      <c r="H25" s="46">
        <f t="shared" si="5"/>
        <v>833.59999999999991</v>
      </c>
      <c r="I25" s="46">
        <f t="shared" si="5"/>
        <v>384.59999999999991</v>
      </c>
      <c r="J25" s="46">
        <f t="shared" si="5"/>
        <v>2934.1</v>
      </c>
      <c r="K25" s="46">
        <f t="shared" si="5"/>
        <v>2483.6</v>
      </c>
      <c r="L25" s="46">
        <f t="shared" si="5"/>
        <v>2033.1</v>
      </c>
      <c r="M25" s="46">
        <f t="shared" si="5"/>
        <v>1582.6</v>
      </c>
      <c r="N25" s="46">
        <f t="shared" si="5"/>
        <v>1132.0999999999999</v>
      </c>
      <c r="O25" s="46">
        <f t="shared" si="5"/>
        <v>681.59999999999991</v>
      </c>
      <c r="P25" s="46">
        <f t="shared" si="5"/>
        <v>231.09999999999991</v>
      </c>
      <c r="Q25" s="46">
        <f t="shared" si="5"/>
        <v>2780.6</v>
      </c>
      <c r="R25" s="46">
        <f t="shared" si="5"/>
        <v>2330.1</v>
      </c>
      <c r="S25" s="46">
        <f t="shared" si="5"/>
        <v>1879.6</v>
      </c>
      <c r="T25" s="46">
        <f t="shared" si="5"/>
        <v>1429.1</v>
      </c>
      <c r="U25" s="46">
        <f t="shared" si="5"/>
        <v>978.59999999999991</v>
      </c>
      <c r="V25" s="46">
        <f t="shared" si="5"/>
        <v>528.09999999999991</v>
      </c>
      <c r="W25" s="46">
        <f t="shared" si="5"/>
        <v>77.599999999999909</v>
      </c>
      <c r="X25" s="46">
        <f t="shared" si="5"/>
        <v>2627.1</v>
      </c>
      <c r="Y25" s="46">
        <f t="shared" si="5"/>
        <v>2176.6</v>
      </c>
      <c r="Z25" s="46">
        <f t="shared" si="5"/>
        <v>1726.1</v>
      </c>
      <c r="AA25" s="46">
        <f t="shared" si="5"/>
        <v>1275.5999999999999</v>
      </c>
      <c r="AB25" s="46">
        <f t="shared" si="5"/>
        <v>825.09999999999991</v>
      </c>
      <c r="AC25" s="46">
        <f t="shared" si="5"/>
        <v>374.59999999999991</v>
      </c>
      <c r="AD25" s="46">
        <f t="shared" si="5"/>
        <v>2924.1</v>
      </c>
      <c r="AE25" s="46">
        <f t="shared" si="5"/>
        <v>2473.6</v>
      </c>
      <c r="AF25" s="46">
        <f t="shared" si="5"/>
        <v>2023.1</v>
      </c>
      <c r="AG25" s="46">
        <f t="shared" si="5"/>
        <v>1572.6</v>
      </c>
      <c r="AH25" s="46">
        <f t="shared" si="5"/>
        <v>1122.0999999999999</v>
      </c>
      <c r="AI25" s="46">
        <f t="shared" si="5"/>
        <v>671.59999999999991</v>
      </c>
      <c r="AJ25" s="46">
        <f t="shared" si="5"/>
        <v>221.09999999999991</v>
      </c>
      <c r="AK25" s="46">
        <f t="shared" si="5"/>
        <v>2770.6</v>
      </c>
      <c r="AL25" s="46">
        <f t="shared" si="5"/>
        <v>2320.1</v>
      </c>
      <c r="AM25" s="46">
        <f t="shared" si="5"/>
        <v>1869.6</v>
      </c>
    </row>
    <row r="28" spans="2:39" ht="15" x14ac:dyDescent="0.25">
      <c r="B28" s="48" t="str">
        <f>+'An Distinta Base'!E11</f>
        <v>Mp4</v>
      </c>
      <c r="D28" s="48" t="str">
        <f>+SPm!B$2</f>
        <v>A1 M1</v>
      </c>
      <c r="E28" s="48" t="str">
        <f>+SPm!C$2</f>
        <v>A1 M2</v>
      </c>
      <c r="F28" s="48" t="str">
        <f>+SPm!D$2</f>
        <v>A1 M3</v>
      </c>
      <c r="G28" s="48" t="str">
        <f>+SPm!E$2</f>
        <v>A1 M4</v>
      </c>
      <c r="H28" s="48" t="str">
        <f>+SPm!F$2</f>
        <v>A1 M5</v>
      </c>
      <c r="I28" s="48" t="str">
        <f>+SPm!G$2</f>
        <v>A1 M6</v>
      </c>
      <c r="J28" s="48" t="str">
        <f>+SPm!H$2</f>
        <v>A1 M7</v>
      </c>
      <c r="K28" s="48" t="str">
        <f>+SPm!I$2</f>
        <v>A1 M8</v>
      </c>
      <c r="L28" s="48" t="str">
        <f>+SPm!J$2</f>
        <v>A1 M9</v>
      </c>
      <c r="M28" s="48" t="str">
        <f>+SPm!K$2</f>
        <v>A1 M10</v>
      </c>
      <c r="N28" s="48" t="str">
        <f>+SPm!L$2</f>
        <v>A1 M11</v>
      </c>
      <c r="O28" s="48" t="str">
        <f>+SPm!M$2</f>
        <v>A1 M12</v>
      </c>
      <c r="P28" s="48" t="str">
        <f>+SPm!N$2</f>
        <v>A2 M1</v>
      </c>
      <c r="Q28" s="48" t="str">
        <f>+SPm!O$2</f>
        <v>A2 M2</v>
      </c>
      <c r="R28" s="48" t="str">
        <f>+SPm!P$2</f>
        <v>A2 M3</v>
      </c>
      <c r="S28" s="48" t="str">
        <f>+SPm!Q$2</f>
        <v>A2 M4</v>
      </c>
      <c r="T28" s="48" t="str">
        <f>+SPm!R$2</f>
        <v>A2 M5</v>
      </c>
      <c r="U28" s="48" t="str">
        <f>+SPm!S$2</f>
        <v>A2 M6</v>
      </c>
      <c r="V28" s="48" t="str">
        <f>+SPm!T$2</f>
        <v>A2 M7</v>
      </c>
      <c r="W28" s="48" t="str">
        <f>+SPm!U$2</f>
        <v>A2 M8</v>
      </c>
      <c r="X28" s="48" t="str">
        <f>+SPm!V$2</f>
        <v>A2 M9</v>
      </c>
      <c r="Y28" s="48" t="str">
        <f>+SPm!W$2</f>
        <v>A2 M10</v>
      </c>
      <c r="Z28" s="48" t="str">
        <f>+SPm!X$2</f>
        <v>A2 M11</v>
      </c>
      <c r="AA28" s="48" t="str">
        <f>+SPm!Y$2</f>
        <v>A2 M12</v>
      </c>
      <c r="AB28" s="48" t="str">
        <f>+SPm!Z$2</f>
        <v>A3 M1</v>
      </c>
      <c r="AC28" s="48" t="str">
        <f>+SPm!AA$2</f>
        <v>A3 M2</v>
      </c>
      <c r="AD28" s="48" t="str">
        <f>+SPm!AB$2</f>
        <v>A3 M3</v>
      </c>
      <c r="AE28" s="48" t="str">
        <f>+SPm!AC$2</f>
        <v>A3 M4</v>
      </c>
      <c r="AF28" s="48" t="str">
        <f>+SPm!AD$2</f>
        <v>A3 M5</v>
      </c>
      <c r="AG28" s="48" t="str">
        <f>+SPm!AE$2</f>
        <v>A3 M6</v>
      </c>
      <c r="AH28" s="48" t="str">
        <f>+SPm!AF$2</f>
        <v>A3 M7</v>
      </c>
      <c r="AI28" s="48" t="str">
        <f>+SPm!AG$2</f>
        <v>A3 M8</v>
      </c>
      <c r="AJ28" s="48" t="str">
        <f>+SPm!AH$2</f>
        <v>A3 M9</v>
      </c>
      <c r="AK28" s="48" t="str">
        <f>+SPm!AI$2</f>
        <v>A3 M10</v>
      </c>
      <c r="AL28" s="48" t="str">
        <f>+SPm!AJ$2</f>
        <v>A3 M11</v>
      </c>
      <c r="AM28" s="48" t="str">
        <f>+SPm!AK$2</f>
        <v>A3 M12</v>
      </c>
    </row>
    <row r="30" spans="2:39" ht="15" x14ac:dyDescent="0.25">
      <c r="B30" s="48" t="s">
        <v>301</v>
      </c>
      <c r="D30" s="46">
        <v>0</v>
      </c>
      <c r="E30" s="46">
        <f>+D33</f>
        <v>1735</v>
      </c>
      <c r="F30" s="46">
        <f t="shared" ref="F30:AM30" si="6">+E33</f>
        <v>1467</v>
      </c>
      <c r="G30" s="46">
        <f t="shared" si="6"/>
        <v>1193.5</v>
      </c>
      <c r="H30" s="46">
        <f t="shared" si="6"/>
        <v>912.2</v>
      </c>
      <c r="I30" s="46">
        <f t="shared" si="6"/>
        <v>630.5</v>
      </c>
      <c r="J30" s="46">
        <f t="shared" si="6"/>
        <v>344.3</v>
      </c>
      <c r="K30" s="46">
        <f t="shared" si="6"/>
        <v>57.100000000000023</v>
      </c>
      <c r="L30" s="46">
        <f t="shared" si="6"/>
        <v>1769.9</v>
      </c>
      <c r="M30" s="46">
        <f t="shared" si="6"/>
        <v>1482.7</v>
      </c>
      <c r="N30" s="46">
        <f t="shared" si="6"/>
        <v>1195.5</v>
      </c>
      <c r="O30" s="46">
        <f t="shared" si="6"/>
        <v>908.3</v>
      </c>
      <c r="P30" s="46">
        <f t="shared" si="6"/>
        <v>621.09999999999991</v>
      </c>
      <c r="Q30" s="46">
        <f t="shared" si="6"/>
        <v>333.89999999999992</v>
      </c>
      <c r="R30" s="46">
        <f t="shared" si="6"/>
        <v>46.699999999999932</v>
      </c>
      <c r="S30" s="46">
        <f t="shared" si="6"/>
        <v>1759.5</v>
      </c>
      <c r="T30" s="46">
        <f t="shared" si="6"/>
        <v>1472.3</v>
      </c>
      <c r="U30" s="46">
        <f t="shared" si="6"/>
        <v>1185.0999999999999</v>
      </c>
      <c r="V30" s="46">
        <f t="shared" si="6"/>
        <v>897.89999999999986</v>
      </c>
      <c r="W30" s="46">
        <f t="shared" si="6"/>
        <v>610.69999999999982</v>
      </c>
      <c r="X30" s="46">
        <f t="shared" si="6"/>
        <v>323.49999999999983</v>
      </c>
      <c r="Y30" s="46">
        <f t="shared" si="6"/>
        <v>36.299999999999841</v>
      </c>
      <c r="Z30" s="46">
        <f t="shared" si="6"/>
        <v>1749.1</v>
      </c>
      <c r="AA30" s="46">
        <f t="shared" si="6"/>
        <v>1461.8999999999999</v>
      </c>
      <c r="AB30" s="46">
        <f t="shared" si="6"/>
        <v>1174.6999999999998</v>
      </c>
      <c r="AC30" s="46">
        <f t="shared" si="6"/>
        <v>887.49999999999977</v>
      </c>
      <c r="AD30" s="46">
        <f t="shared" si="6"/>
        <v>600.29999999999973</v>
      </c>
      <c r="AE30" s="46">
        <f t="shared" si="6"/>
        <v>313.09999999999974</v>
      </c>
      <c r="AF30" s="46">
        <f t="shared" si="6"/>
        <v>25.89999999999975</v>
      </c>
      <c r="AG30" s="46">
        <f t="shared" si="6"/>
        <v>1738.6999999999998</v>
      </c>
      <c r="AH30" s="46">
        <f t="shared" si="6"/>
        <v>1451.4999999999998</v>
      </c>
      <c r="AI30" s="46">
        <f t="shared" si="6"/>
        <v>1164.2999999999997</v>
      </c>
      <c r="AJ30" s="46">
        <f t="shared" si="6"/>
        <v>877.09999999999968</v>
      </c>
      <c r="AK30" s="46">
        <f t="shared" si="6"/>
        <v>589.89999999999964</v>
      </c>
      <c r="AL30" s="46">
        <f t="shared" si="6"/>
        <v>302.69999999999965</v>
      </c>
      <c r="AM30" s="46">
        <f t="shared" si="6"/>
        <v>15.499999999999659</v>
      </c>
    </row>
    <row r="31" spans="2:39" ht="15.75" thickBot="1" x14ac:dyDescent="0.3">
      <c r="B31" s="48" t="str">
        <f>+app!$G$11&amp;" in "&amp;'An Distinta Base'!F11</f>
        <v>Consumi in Lt</v>
      </c>
      <c r="D31" s="46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265</v>
      </c>
      <c r="E31" s="46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268</v>
      </c>
      <c r="F31" s="46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273.5</v>
      </c>
      <c r="G31" s="46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281.3</v>
      </c>
      <c r="H31" s="46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281.7</v>
      </c>
      <c r="I31" s="46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286.2</v>
      </c>
      <c r="J31" s="46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287.2</v>
      </c>
      <c r="K31" s="46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287.2</v>
      </c>
      <c r="L31" s="46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287.2</v>
      </c>
      <c r="M31" s="46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287.2</v>
      </c>
      <c r="N31" s="46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287.2</v>
      </c>
      <c r="O31" s="46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287.2</v>
      </c>
      <c r="P31" s="46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287.2</v>
      </c>
      <c r="Q31" s="46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287.2</v>
      </c>
      <c r="R31" s="46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287.2</v>
      </c>
      <c r="S31" s="46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287.2</v>
      </c>
      <c r="T31" s="46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287.2</v>
      </c>
      <c r="U31" s="46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287.2</v>
      </c>
      <c r="V31" s="46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287.2</v>
      </c>
      <c r="W31" s="46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287.2</v>
      </c>
      <c r="X31" s="46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287.2</v>
      </c>
      <c r="Y31" s="46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287.2</v>
      </c>
      <c r="Z31" s="46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287.2</v>
      </c>
      <c r="AA31" s="46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287.2</v>
      </c>
      <c r="AB31" s="46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287.2</v>
      </c>
      <c r="AC31" s="46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287.2</v>
      </c>
      <c r="AD31" s="46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287.2</v>
      </c>
      <c r="AE31" s="46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287.2</v>
      </c>
      <c r="AF31" s="46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287.2</v>
      </c>
      <c r="AG31" s="46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287.2</v>
      </c>
      <c r="AH31" s="46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287.2</v>
      </c>
      <c r="AI31" s="46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287.2</v>
      </c>
      <c r="AJ31" s="46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287.2</v>
      </c>
      <c r="AK31" s="46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287.2</v>
      </c>
      <c r="AL31" s="46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287.2</v>
      </c>
      <c r="AM31" s="46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287.2</v>
      </c>
    </row>
    <row r="32" spans="2:39" s="41" customFormat="1" ht="16.5" thickTop="1" thickBot="1" x14ac:dyDescent="0.3">
      <c r="B32" s="48" t="str">
        <f>+app!$G$12&amp;" in "&amp;'An Distinta Base'!F11</f>
        <v>Acquisti in Lt</v>
      </c>
      <c r="D32" s="54">
        <v>2000</v>
      </c>
      <c r="E32" s="54"/>
      <c r="F32" s="54"/>
      <c r="G32" s="54"/>
      <c r="H32" s="54"/>
      <c r="I32" s="54"/>
      <c r="J32" s="54"/>
      <c r="K32" s="54">
        <v>2000</v>
      </c>
      <c r="L32" s="54"/>
      <c r="M32" s="54"/>
      <c r="N32" s="54"/>
      <c r="O32" s="54"/>
      <c r="P32" s="54"/>
      <c r="Q32" s="54"/>
      <c r="R32" s="54">
        <v>2000</v>
      </c>
      <c r="S32" s="54"/>
      <c r="T32" s="54"/>
      <c r="U32" s="54"/>
      <c r="V32" s="54"/>
      <c r="W32" s="54"/>
      <c r="X32" s="54"/>
      <c r="Y32" s="54">
        <v>2000</v>
      </c>
      <c r="Z32" s="54"/>
      <c r="AA32" s="54"/>
      <c r="AB32" s="54"/>
      <c r="AC32" s="54"/>
      <c r="AD32" s="54"/>
      <c r="AE32" s="54"/>
      <c r="AF32" s="54">
        <v>2000</v>
      </c>
      <c r="AG32" s="54"/>
      <c r="AH32" s="54"/>
      <c r="AI32" s="54"/>
      <c r="AJ32" s="54"/>
      <c r="AK32" s="54"/>
      <c r="AL32" s="54"/>
      <c r="AM32" s="54">
        <v>2000</v>
      </c>
    </row>
    <row r="33" spans="2:39" ht="15.75" thickTop="1" x14ac:dyDescent="0.25">
      <c r="B33" s="48" t="s">
        <v>302</v>
      </c>
      <c r="D33" s="46">
        <f>+D30-D31+D32</f>
        <v>1735</v>
      </c>
      <c r="E33" s="46">
        <f>+E30-E31+E32</f>
        <v>1467</v>
      </c>
      <c r="F33" s="46">
        <f t="shared" ref="F33:AM33" si="7">+F30-F31+F32</f>
        <v>1193.5</v>
      </c>
      <c r="G33" s="46">
        <f t="shared" si="7"/>
        <v>912.2</v>
      </c>
      <c r="H33" s="46">
        <f t="shared" si="7"/>
        <v>630.5</v>
      </c>
      <c r="I33" s="46">
        <f t="shared" si="7"/>
        <v>344.3</v>
      </c>
      <c r="J33" s="46">
        <f t="shared" si="7"/>
        <v>57.100000000000023</v>
      </c>
      <c r="K33" s="46">
        <f t="shared" si="7"/>
        <v>1769.9</v>
      </c>
      <c r="L33" s="46">
        <f t="shared" si="7"/>
        <v>1482.7</v>
      </c>
      <c r="M33" s="46">
        <f t="shared" si="7"/>
        <v>1195.5</v>
      </c>
      <c r="N33" s="46">
        <f t="shared" si="7"/>
        <v>908.3</v>
      </c>
      <c r="O33" s="46">
        <f t="shared" si="7"/>
        <v>621.09999999999991</v>
      </c>
      <c r="P33" s="46">
        <f t="shared" si="7"/>
        <v>333.89999999999992</v>
      </c>
      <c r="Q33" s="46">
        <f t="shared" si="7"/>
        <v>46.699999999999932</v>
      </c>
      <c r="R33" s="46">
        <f t="shared" si="7"/>
        <v>1759.5</v>
      </c>
      <c r="S33" s="46">
        <f t="shared" si="7"/>
        <v>1472.3</v>
      </c>
      <c r="T33" s="46">
        <f t="shared" si="7"/>
        <v>1185.0999999999999</v>
      </c>
      <c r="U33" s="46">
        <f t="shared" si="7"/>
        <v>897.89999999999986</v>
      </c>
      <c r="V33" s="46">
        <f t="shared" si="7"/>
        <v>610.69999999999982</v>
      </c>
      <c r="W33" s="46">
        <f t="shared" si="7"/>
        <v>323.49999999999983</v>
      </c>
      <c r="X33" s="46">
        <f t="shared" si="7"/>
        <v>36.299999999999841</v>
      </c>
      <c r="Y33" s="46">
        <f t="shared" si="7"/>
        <v>1749.1</v>
      </c>
      <c r="Z33" s="46">
        <f t="shared" si="7"/>
        <v>1461.8999999999999</v>
      </c>
      <c r="AA33" s="46">
        <f t="shared" si="7"/>
        <v>1174.6999999999998</v>
      </c>
      <c r="AB33" s="46">
        <f t="shared" si="7"/>
        <v>887.49999999999977</v>
      </c>
      <c r="AC33" s="46">
        <f t="shared" si="7"/>
        <v>600.29999999999973</v>
      </c>
      <c r="AD33" s="46">
        <f t="shared" si="7"/>
        <v>313.09999999999974</v>
      </c>
      <c r="AE33" s="46">
        <f t="shared" si="7"/>
        <v>25.89999999999975</v>
      </c>
      <c r="AF33" s="46">
        <f t="shared" si="7"/>
        <v>1738.6999999999998</v>
      </c>
      <c r="AG33" s="46">
        <f t="shared" si="7"/>
        <v>1451.4999999999998</v>
      </c>
      <c r="AH33" s="46">
        <f t="shared" si="7"/>
        <v>1164.2999999999997</v>
      </c>
      <c r="AI33" s="46">
        <f t="shared" si="7"/>
        <v>877.09999999999968</v>
      </c>
      <c r="AJ33" s="46">
        <f t="shared" si="7"/>
        <v>589.89999999999964</v>
      </c>
      <c r="AK33" s="46">
        <f t="shared" si="7"/>
        <v>302.69999999999965</v>
      </c>
      <c r="AL33" s="46">
        <f t="shared" si="7"/>
        <v>15.499999999999659</v>
      </c>
      <c r="AM33" s="46">
        <f t="shared" si="7"/>
        <v>1728.2999999999997</v>
      </c>
    </row>
    <row r="36" spans="2:39" ht="15" x14ac:dyDescent="0.25">
      <c r="B36" s="48" t="str">
        <f>+'An Distinta Base'!E12</f>
        <v>Mp5</v>
      </c>
      <c r="D36" s="48" t="str">
        <f>+SPm!B$2</f>
        <v>A1 M1</v>
      </c>
      <c r="E36" s="48" t="str">
        <f>+SPm!C$2</f>
        <v>A1 M2</v>
      </c>
      <c r="F36" s="48" t="str">
        <f>+SPm!D$2</f>
        <v>A1 M3</v>
      </c>
      <c r="G36" s="48" t="str">
        <f>+SPm!E$2</f>
        <v>A1 M4</v>
      </c>
      <c r="H36" s="48" t="str">
        <f>+SPm!F$2</f>
        <v>A1 M5</v>
      </c>
      <c r="I36" s="48" t="str">
        <f>+SPm!G$2</f>
        <v>A1 M6</v>
      </c>
      <c r="J36" s="48" t="str">
        <f>+SPm!H$2</f>
        <v>A1 M7</v>
      </c>
      <c r="K36" s="48" t="str">
        <f>+SPm!I$2</f>
        <v>A1 M8</v>
      </c>
      <c r="L36" s="48" t="str">
        <f>+SPm!J$2</f>
        <v>A1 M9</v>
      </c>
      <c r="M36" s="48" t="str">
        <f>+SPm!K$2</f>
        <v>A1 M10</v>
      </c>
      <c r="N36" s="48" t="str">
        <f>+SPm!L$2</f>
        <v>A1 M11</v>
      </c>
      <c r="O36" s="48" t="str">
        <f>+SPm!M$2</f>
        <v>A1 M12</v>
      </c>
      <c r="P36" s="48" t="str">
        <f>+SPm!N$2</f>
        <v>A2 M1</v>
      </c>
      <c r="Q36" s="48" t="str">
        <f>+SPm!O$2</f>
        <v>A2 M2</v>
      </c>
      <c r="R36" s="48" t="str">
        <f>+SPm!P$2</f>
        <v>A2 M3</v>
      </c>
      <c r="S36" s="48" t="str">
        <f>+SPm!Q$2</f>
        <v>A2 M4</v>
      </c>
      <c r="T36" s="48" t="str">
        <f>+SPm!R$2</f>
        <v>A2 M5</v>
      </c>
      <c r="U36" s="48" t="str">
        <f>+SPm!S$2</f>
        <v>A2 M6</v>
      </c>
      <c r="V36" s="48" t="str">
        <f>+SPm!T$2</f>
        <v>A2 M7</v>
      </c>
      <c r="W36" s="48" t="str">
        <f>+SPm!U$2</f>
        <v>A2 M8</v>
      </c>
      <c r="X36" s="48" t="str">
        <f>+SPm!V$2</f>
        <v>A2 M9</v>
      </c>
      <c r="Y36" s="48" t="str">
        <f>+SPm!W$2</f>
        <v>A2 M10</v>
      </c>
      <c r="Z36" s="48" t="str">
        <f>+SPm!X$2</f>
        <v>A2 M11</v>
      </c>
      <c r="AA36" s="48" t="str">
        <f>+SPm!Y$2</f>
        <v>A2 M12</v>
      </c>
      <c r="AB36" s="48" t="str">
        <f>+SPm!Z$2</f>
        <v>A3 M1</v>
      </c>
      <c r="AC36" s="48" t="str">
        <f>+SPm!AA$2</f>
        <v>A3 M2</v>
      </c>
      <c r="AD36" s="48" t="str">
        <f>+SPm!AB$2</f>
        <v>A3 M3</v>
      </c>
      <c r="AE36" s="48" t="str">
        <f>+SPm!AC$2</f>
        <v>A3 M4</v>
      </c>
      <c r="AF36" s="48" t="str">
        <f>+SPm!AD$2</f>
        <v>A3 M5</v>
      </c>
      <c r="AG36" s="48" t="str">
        <f>+SPm!AE$2</f>
        <v>A3 M6</v>
      </c>
      <c r="AH36" s="48" t="str">
        <f>+SPm!AF$2</f>
        <v>A3 M7</v>
      </c>
      <c r="AI36" s="48" t="str">
        <f>+SPm!AG$2</f>
        <v>A3 M8</v>
      </c>
      <c r="AJ36" s="48" t="str">
        <f>+SPm!AH$2</f>
        <v>A3 M9</v>
      </c>
      <c r="AK36" s="48" t="str">
        <f>+SPm!AI$2</f>
        <v>A3 M10</v>
      </c>
      <c r="AL36" s="48" t="str">
        <f>+SPm!AJ$2</f>
        <v>A3 M11</v>
      </c>
      <c r="AM36" s="48" t="str">
        <f>+SPm!AK$2</f>
        <v>A3 M12</v>
      </c>
    </row>
    <row r="38" spans="2:39" ht="15" x14ac:dyDescent="0.25">
      <c r="B38" s="48"/>
      <c r="D38" s="46">
        <v>0</v>
      </c>
      <c r="E38" s="46">
        <f>+D41</f>
        <v>1655</v>
      </c>
      <c r="F38" s="46">
        <f t="shared" ref="F38:AM38" si="8">+E41</f>
        <v>1306.7</v>
      </c>
      <c r="G38" s="46">
        <f t="shared" si="8"/>
        <v>949.30000000000007</v>
      </c>
      <c r="H38" s="46">
        <f t="shared" si="8"/>
        <v>580.5</v>
      </c>
      <c r="I38" s="46">
        <f t="shared" si="8"/>
        <v>211.3</v>
      </c>
      <c r="J38" s="46">
        <f t="shared" si="8"/>
        <v>1834.6</v>
      </c>
      <c r="K38" s="46">
        <f t="shared" si="8"/>
        <v>1456.8999999999999</v>
      </c>
      <c r="L38" s="46">
        <f t="shared" si="8"/>
        <v>1079.1999999999998</v>
      </c>
      <c r="M38" s="46">
        <f t="shared" si="8"/>
        <v>701.49999999999977</v>
      </c>
      <c r="N38" s="46">
        <f t="shared" si="8"/>
        <v>323.79999999999978</v>
      </c>
      <c r="O38" s="46">
        <f t="shared" si="8"/>
        <v>1946.1</v>
      </c>
      <c r="P38" s="46">
        <f t="shared" si="8"/>
        <v>1568.3999999999999</v>
      </c>
      <c r="Q38" s="46">
        <f t="shared" si="8"/>
        <v>1190.6999999999998</v>
      </c>
      <c r="R38" s="46">
        <f t="shared" si="8"/>
        <v>812.99999999999977</v>
      </c>
      <c r="S38" s="46">
        <f t="shared" si="8"/>
        <v>435.29999999999978</v>
      </c>
      <c r="T38" s="46">
        <f t="shared" si="8"/>
        <v>57.599999999999795</v>
      </c>
      <c r="U38" s="46">
        <f t="shared" si="8"/>
        <v>1679.8999999999999</v>
      </c>
      <c r="V38" s="46">
        <f t="shared" si="8"/>
        <v>1302.1999999999998</v>
      </c>
      <c r="W38" s="46">
        <f t="shared" si="8"/>
        <v>924.49999999999977</v>
      </c>
      <c r="X38" s="46">
        <f t="shared" si="8"/>
        <v>546.79999999999973</v>
      </c>
      <c r="Y38" s="46">
        <f t="shared" si="8"/>
        <v>169.09999999999974</v>
      </c>
      <c r="Z38" s="46">
        <f t="shared" si="8"/>
        <v>1791.3999999999996</v>
      </c>
      <c r="AA38" s="46">
        <f t="shared" si="8"/>
        <v>1413.6999999999996</v>
      </c>
      <c r="AB38" s="46">
        <f t="shared" si="8"/>
        <v>1035.9999999999995</v>
      </c>
      <c r="AC38" s="46">
        <f t="shared" si="8"/>
        <v>658.2999999999995</v>
      </c>
      <c r="AD38" s="46">
        <f t="shared" si="8"/>
        <v>280.59999999999951</v>
      </c>
      <c r="AE38" s="46">
        <f t="shared" si="8"/>
        <v>1902.8999999999996</v>
      </c>
      <c r="AF38" s="46">
        <f t="shared" si="8"/>
        <v>1525.1999999999996</v>
      </c>
      <c r="AG38" s="46">
        <f t="shared" si="8"/>
        <v>1147.4999999999995</v>
      </c>
      <c r="AH38" s="46">
        <f t="shared" si="8"/>
        <v>769.7999999999995</v>
      </c>
      <c r="AI38" s="46">
        <f t="shared" si="8"/>
        <v>392.09999999999951</v>
      </c>
      <c r="AJ38" s="46">
        <f t="shared" si="8"/>
        <v>2014.3999999999996</v>
      </c>
      <c r="AK38" s="46">
        <f t="shared" si="8"/>
        <v>1636.6999999999996</v>
      </c>
      <c r="AL38" s="46">
        <f t="shared" si="8"/>
        <v>1258.9999999999995</v>
      </c>
      <c r="AM38" s="46">
        <f t="shared" si="8"/>
        <v>881.2999999999995</v>
      </c>
    </row>
    <row r="39" spans="2:39" ht="15.75" thickBot="1" x14ac:dyDescent="0.3">
      <c r="B39" s="48" t="str">
        <f>+app!$G$11&amp;" in "&amp;'An Distinta Base'!F12</f>
        <v>Consumi in Lt</v>
      </c>
      <c r="D39" s="46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345</v>
      </c>
      <c r="E39" s="46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348.3</v>
      </c>
      <c r="F39" s="46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357.4</v>
      </c>
      <c r="G39" s="46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368.8</v>
      </c>
      <c r="H39" s="46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369.2</v>
      </c>
      <c r="I39" s="46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376.7</v>
      </c>
      <c r="J39" s="46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377.7</v>
      </c>
      <c r="K39" s="46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377.7</v>
      </c>
      <c r="L39" s="46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377.7</v>
      </c>
      <c r="M39" s="46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377.7</v>
      </c>
      <c r="N39" s="46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377.7</v>
      </c>
      <c r="O39" s="46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377.7</v>
      </c>
      <c r="P39" s="46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377.7</v>
      </c>
      <c r="Q39" s="46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377.7</v>
      </c>
      <c r="R39" s="46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377.7</v>
      </c>
      <c r="S39" s="46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377.7</v>
      </c>
      <c r="T39" s="46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377.7</v>
      </c>
      <c r="U39" s="46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377.7</v>
      </c>
      <c r="V39" s="46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377.7</v>
      </c>
      <c r="W39" s="46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377.7</v>
      </c>
      <c r="X39" s="46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377.7</v>
      </c>
      <c r="Y39" s="46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377.7</v>
      </c>
      <c r="Z39" s="46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377.7</v>
      </c>
      <c r="AA39" s="46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377.7</v>
      </c>
      <c r="AB39" s="46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377.7</v>
      </c>
      <c r="AC39" s="46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377.7</v>
      </c>
      <c r="AD39" s="46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377.7</v>
      </c>
      <c r="AE39" s="46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377.7</v>
      </c>
      <c r="AF39" s="46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377.7</v>
      </c>
      <c r="AG39" s="46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377.7</v>
      </c>
      <c r="AH39" s="46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377.7</v>
      </c>
      <c r="AI39" s="46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377.7</v>
      </c>
      <c r="AJ39" s="46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377.7</v>
      </c>
      <c r="AK39" s="46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377.7</v>
      </c>
      <c r="AL39" s="46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377.7</v>
      </c>
      <c r="AM39" s="46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377.7</v>
      </c>
    </row>
    <row r="40" spans="2:39" s="41" customFormat="1" ht="16.5" thickTop="1" thickBot="1" x14ac:dyDescent="0.3">
      <c r="B40" s="48" t="str">
        <f>+app!$G$12&amp;" in "&amp;'An Distinta Base'!F12</f>
        <v>Acquisti in Lt</v>
      </c>
      <c r="D40" s="54">
        <v>2000</v>
      </c>
      <c r="E40" s="54"/>
      <c r="F40" s="54"/>
      <c r="G40" s="54"/>
      <c r="H40" s="54"/>
      <c r="I40" s="54">
        <v>2000</v>
      </c>
      <c r="J40" s="54"/>
      <c r="K40" s="54"/>
      <c r="L40" s="54"/>
      <c r="M40" s="54"/>
      <c r="N40" s="54">
        <v>2000</v>
      </c>
      <c r="O40" s="54"/>
      <c r="P40" s="54"/>
      <c r="Q40" s="54"/>
      <c r="R40" s="54"/>
      <c r="S40" s="54"/>
      <c r="T40" s="54">
        <v>2000</v>
      </c>
      <c r="U40" s="54"/>
      <c r="V40" s="54"/>
      <c r="W40" s="54"/>
      <c r="X40" s="54"/>
      <c r="Y40" s="54">
        <v>2000</v>
      </c>
      <c r="Z40" s="54"/>
      <c r="AA40" s="54"/>
      <c r="AB40" s="54"/>
      <c r="AC40" s="54"/>
      <c r="AD40" s="54">
        <v>2000</v>
      </c>
      <c r="AE40" s="54"/>
      <c r="AF40" s="54"/>
      <c r="AG40" s="54"/>
      <c r="AH40" s="54"/>
      <c r="AI40" s="54">
        <v>2000</v>
      </c>
      <c r="AJ40" s="54"/>
      <c r="AK40" s="54"/>
      <c r="AL40" s="54"/>
      <c r="AM40" s="54"/>
    </row>
    <row r="41" spans="2:39" ht="15.75" thickTop="1" x14ac:dyDescent="0.25">
      <c r="B41" s="48" t="s">
        <v>302</v>
      </c>
      <c r="D41" s="46">
        <f>+D38-D39+D40</f>
        <v>1655</v>
      </c>
      <c r="E41" s="46">
        <f>+E38-E39+E40</f>
        <v>1306.7</v>
      </c>
      <c r="F41" s="46">
        <f t="shared" ref="F41:AM41" si="9">+F38-F39+F40</f>
        <v>949.30000000000007</v>
      </c>
      <c r="G41" s="46">
        <f t="shared" si="9"/>
        <v>580.5</v>
      </c>
      <c r="H41" s="46">
        <f t="shared" si="9"/>
        <v>211.3</v>
      </c>
      <c r="I41" s="46">
        <f t="shared" si="9"/>
        <v>1834.6</v>
      </c>
      <c r="J41" s="46">
        <f t="shared" si="9"/>
        <v>1456.8999999999999</v>
      </c>
      <c r="K41" s="46">
        <f t="shared" si="9"/>
        <v>1079.1999999999998</v>
      </c>
      <c r="L41" s="46">
        <f t="shared" si="9"/>
        <v>701.49999999999977</v>
      </c>
      <c r="M41" s="46">
        <f t="shared" si="9"/>
        <v>323.79999999999978</v>
      </c>
      <c r="N41" s="46">
        <f t="shared" si="9"/>
        <v>1946.1</v>
      </c>
      <c r="O41" s="46">
        <f t="shared" si="9"/>
        <v>1568.3999999999999</v>
      </c>
      <c r="P41" s="46">
        <f t="shared" si="9"/>
        <v>1190.6999999999998</v>
      </c>
      <c r="Q41" s="46">
        <f t="shared" si="9"/>
        <v>812.99999999999977</v>
      </c>
      <c r="R41" s="46">
        <f t="shared" si="9"/>
        <v>435.29999999999978</v>
      </c>
      <c r="S41" s="46">
        <f t="shared" si="9"/>
        <v>57.599999999999795</v>
      </c>
      <c r="T41" s="46">
        <f t="shared" si="9"/>
        <v>1679.8999999999999</v>
      </c>
      <c r="U41" s="46">
        <f t="shared" si="9"/>
        <v>1302.1999999999998</v>
      </c>
      <c r="V41" s="46">
        <f t="shared" si="9"/>
        <v>924.49999999999977</v>
      </c>
      <c r="W41" s="46">
        <f t="shared" si="9"/>
        <v>546.79999999999973</v>
      </c>
      <c r="X41" s="46">
        <f t="shared" si="9"/>
        <v>169.09999999999974</v>
      </c>
      <c r="Y41" s="46">
        <f t="shared" si="9"/>
        <v>1791.3999999999996</v>
      </c>
      <c r="Z41" s="46">
        <f t="shared" si="9"/>
        <v>1413.6999999999996</v>
      </c>
      <c r="AA41" s="46">
        <f t="shared" si="9"/>
        <v>1035.9999999999995</v>
      </c>
      <c r="AB41" s="46">
        <f t="shared" si="9"/>
        <v>658.2999999999995</v>
      </c>
      <c r="AC41" s="46">
        <f t="shared" si="9"/>
        <v>280.59999999999951</v>
      </c>
      <c r="AD41" s="46">
        <f t="shared" si="9"/>
        <v>1902.8999999999996</v>
      </c>
      <c r="AE41" s="46">
        <f t="shared" si="9"/>
        <v>1525.1999999999996</v>
      </c>
      <c r="AF41" s="46">
        <f t="shared" si="9"/>
        <v>1147.4999999999995</v>
      </c>
      <c r="AG41" s="46">
        <f t="shared" si="9"/>
        <v>769.7999999999995</v>
      </c>
      <c r="AH41" s="46">
        <f t="shared" si="9"/>
        <v>392.09999999999951</v>
      </c>
      <c r="AI41" s="46">
        <f t="shared" si="9"/>
        <v>2014.3999999999996</v>
      </c>
      <c r="AJ41" s="46">
        <f t="shared" si="9"/>
        <v>1636.6999999999996</v>
      </c>
      <c r="AK41" s="46">
        <f t="shared" si="9"/>
        <v>1258.9999999999995</v>
      </c>
      <c r="AL41" s="46">
        <f t="shared" si="9"/>
        <v>881.2999999999995</v>
      </c>
      <c r="AM41" s="46">
        <f t="shared" si="9"/>
        <v>503.59999999999951</v>
      </c>
    </row>
    <row r="44" spans="2:39" ht="15" x14ac:dyDescent="0.25">
      <c r="B44" s="48" t="str">
        <f>+'An Distinta Base'!E13</f>
        <v>Mp6</v>
      </c>
      <c r="D44" s="48" t="str">
        <f>+SPm!B$2</f>
        <v>A1 M1</v>
      </c>
      <c r="E44" s="48" t="str">
        <f>+SPm!C$2</f>
        <v>A1 M2</v>
      </c>
      <c r="F44" s="48" t="str">
        <f>+SPm!D$2</f>
        <v>A1 M3</v>
      </c>
      <c r="G44" s="48" t="str">
        <f>+SPm!E$2</f>
        <v>A1 M4</v>
      </c>
      <c r="H44" s="48" t="str">
        <f>+SPm!F$2</f>
        <v>A1 M5</v>
      </c>
      <c r="I44" s="48" t="str">
        <f>+SPm!G$2</f>
        <v>A1 M6</v>
      </c>
      <c r="J44" s="48" t="str">
        <f>+SPm!H$2</f>
        <v>A1 M7</v>
      </c>
      <c r="K44" s="48" t="str">
        <f>+SPm!I$2</f>
        <v>A1 M8</v>
      </c>
      <c r="L44" s="48" t="str">
        <f>+SPm!J$2</f>
        <v>A1 M9</v>
      </c>
      <c r="M44" s="48" t="str">
        <f>+SPm!K$2</f>
        <v>A1 M10</v>
      </c>
      <c r="N44" s="48" t="str">
        <f>+SPm!L$2</f>
        <v>A1 M11</v>
      </c>
      <c r="O44" s="48" t="str">
        <f>+SPm!M$2</f>
        <v>A1 M12</v>
      </c>
      <c r="P44" s="48" t="str">
        <f>+SPm!N$2</f>
        <v>A2 M1</v>
      </c>
      <c r="Q44" s="48" t="str">
        <f>+SPm!O$2</f>
        <v>A2 M2</v>
      </c>
      <c r="R44" s="48" t="str">
        <f>+SPm!P$2</f>
        <v>A2 M3</v>
      </c>
      <c r="S44" s="48" t="str">
        <f>+SPm!Q$2</f>
        <v>A2 M4</v>
      </c>
      <c r="T44" s="48" t="str">
        <f>+SPm!R$2</f>
        <v>A2 M5</v>
      </c>
      <c r="U44" s="48" t="str">
        <f>+SPm!S$2</f>
        <v>A2 M6</v>
      </c>
      <c r="V44" s="48" t="str">
        <f>+SPm!T$2</f>
        <v>A2 M7</v>
      </c>
      <c r="W44" s="48" t="str">
        <f>+SPm!U$2</f>
        <v>A2 M8</v>
      </c>
      <c r="X44" s="48" t="str">
        <f>+SPm!V$2</f>
        <v>A2 M9</v>
      </c>
      <c r="Y44" s="48" t="str">
        <f>+SPm!W$2</f>
        <v>A2 M10</v>
      </c>
      <c r="Z44" s="48" t="str">
        <f>+SPm!X$2</f>
        <v>A2 M11</v>
      </c>
      <c r="AA44" s="48" t="str">
        <f>+SPm!Y$2</f>
        <v>A2 M12</v>
      </c>
      <c r="AB44" s="48" t="str">
        <f>+SPm!Z$2</f>
        <v>A3 M1</v>
      </c>
      <c r="AC44" s="48" t="str">
        <f>+SPm!AA$2</f>
        <v>A3 M2</v>
      </c>
      <c r="AD44" s="48" t="str">
        <f>+SPm!AB$2</f>
        <v>A3 M3</v>
      </c>
      <c r="AE44" s="48" t="str">
        <f>+SPm!AC$2</f>
        <v>A3 M4</v>
      </c>
      <c r="AF44" s="48" t="str">
        <f>+SPm!AD$2</f>
        <v>A3 M5</v>
      </c>
      <c r="AG44" s="48" t="str">
        <f>+SPm!AE$2</f>
        <v>A3 M6</v>
      </c>
      <c r="AH44" s="48" t="str">
        <f>+SPm!AF$2</f>
        <v>A3 M7</v>
      </c>
      <c r="AI44" s="48" t="str">
        <f>+SPm!AG$2</f>
        <v>A3 M8</v>
      </c>
      <c r="AJ44" s="48" t="str">
        <f>+SPm!AH$2</f>
        <v>A3 M9</v>
      </c>
      <c r="AK44" s="48" t="str">
        <f>+SPm!AI$2</f>
        <v>A3 M10</v>
      </c>
      <c r="AL44" s="48" t="str">
        <f>+SPm!AJ$2</f>
        <v>A3 M11</v>
      </c>
      <c r="AM44" s="48" t="str">
        <f>+SPm!AK$2</f>
        <v>A3 M12</v>
      </c>
    </row>
    <row r="46" spans="2:39" ht="15" x14ac:dyDescent="0.25">
      <c r="B46" s="48" t="s">
        <v>301</v>
      </c>
      <c r="D46" s="46">
        <v>0</v>
      </c>
      <c r="E46" s="46">
        <f>+D49</f>
        <v>1785</v>
      </c>
      <c r="F46" s="46">
        <f t="shared" ref="F46:AM46" si="10">+E49</f>
        <v>1567.4</v>
      </c>
      <c r="G46" s="46">
        <f t="shared" si="10"/>
        <v>1346.1000000000001</v>
      </c>
      <c r="H46" s="46">
        <f t="shared" si="10"/>
        <v>1118.8000000000002</v>
      </c>
      <c r="I46" s="46">
        <f t="shared" si="10"/>
        <v>891.20000000000016</v>
      </c>
      <c r="J46" s="46">
        <f t="shared" si="10"/>
        <v>660.60000000000014</v>
      </c>
      <c r="K46" s="46">
        <f t="shared" si="10"/>
        <v>429.00000000000011</v>
      </c>
      <c r="L46" s="46">
        <f t="shared" si="10"/>
        <v>197.40000000000009</v>
      </c>
      <c r="M46" s="46">
        <f t="shared" si="10"/>
        <v>1965.8000000000002</v>
      </c>
      <c r="N46" s="46">
        <f t="shared" si="10"/>
        <v>1734.2000000000003</v>
      </c>
      <c r="O46" s="46">
        <f t="shared" si="10"/>
        <v>1502.6000000000004</v>
      </c>
      <c r="P46" s="46">
        <f t="shared" si="10"/>
        <v>1271.0000000000005</v>
      </c>
      <c r="Q46" s="46">
        <f t="shared" si="10"/>
        <v>1039.4000000000005</v>
      </c>
      <c r="R46" s="46">
        <f t="shared" si="10"/>
        <v>807.80000000000052</v>
      </c>
      <c r="S46" s="46">
        <f t="shared" si="10"/>
        <v>576.2000000000005</v>
      </c>
      <c r="T46" s="46">
        <f t="shared" si="10"/>
        <v>344.60000000000048</v>
      </c>
      <c r="U46" s="46">
        <f t="shared" si="10"/>
        <v>113.00000000000045</v>
      </c>
      <c r="V46" s="46">
        <f t="shared" si="10"/>
        <v>1881.4000000000005</v>
      </c>
      <c r="W46" s="46">
        <f t="shared" si="10"/>
        <v>1649.8000000000006</v>
      </c>
      <c r="X46" s="46">
        <f t="shared" si="10"/>
        <v>1418.2000000000007</v>
      </c>
      <c r="Y46" s="46">
        <f t="shared" si="10"/>
        <v>1186.6000000000008</v>
      </c>
      <c r="Z46" s="46">
        <f t="shared" si="10"/>
        <v>955.0000000000008</v>
      </c>
      <c r="AA46" s="46">
        <f t="shared" si="10"/>
        <v>723.40000000000077</v>
      </c>
      <c r="AB46" s="46">
        <f t="shared" si="10"/>
        <v>491.80000000000075</v>
      </c>
      <c r="AC46" s="46">
        <f t="shared" si="10"/>
        <v>260.20000000000073</v>
      </c>
      <c r="AD46" s="46">
        <f t="shared" si="10"/>
        <v>2028.6000000000008</v>
      </c>
      <c r="AE46" s="46">
        <f t="shared" si="10"/>
        <v>1797.0000000000009</v>
      </c>
      <c r="AF46" s="46">
        <f t="shared" si="10"/>
        <v>1565.400000000001</v>
      </c>
      <c r="AG46" s="46">
        <f t="shared" si="10"/>
        <v>1333.8000000000011</v>
      </c>
      <c r="AH46" s="46">
        <f t="shared" si="10"/>
        <v>1102.2000000000012</v>
      </c>
      <c r="AI46" s="46">
        <f t="shared" si="10"/>
        <v>870.60000000000116</v>
      </c>
      <c r="AJ46" s="46">
        <f t="shared" si="10"/>
        <v>639.00000000000114</v>
      </c>
      <c r="AK46" s="46">
        <f t="shared" si="10"/>
        <v>407.40000000000111</v>
      </c>
      <c r="AL46" s="46">
        <f t="shared" si="10"/>
        <v>175.80000000000109</v>
      </c>
      <c r="AM46" s="46">
        <f t="shared" si="10"/>
        <v>1944.2000000000012</v>
      </c>
    </row>
    <row r="47" spans="2:39" ht="15.75" thickBot="1" x14ac:dyDescent="0.3">
      <c r="B47" s="48" t="str">
        <f>+app!$G$11&amp;" in "&amp;'An Distinta Base'!F13</f>
        <v>Consumi in Lt</v>
      </c>
      <c r="D47" s="46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215</v>
      </c>
      <c r="E47" s="46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217.6</v>
      </c>
      <c r="F47" s="46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221.3</v>
      </c>
      <c r="G47" s="46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227.3</v>
      </c>
      <c r="H47" s="46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227.60000000000002</v>
      </c>
      <c r="I47" s="46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230.60000000000002</v>
      </c>
      <c r="J47" s="46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231.60000000000002</v>
      </c>
      <c r="K47" s="46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231.60000000000002</v>
      </c>
      <c r="L47" s="46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231.60000000000002</v>
      </c>
      <c r="M47" s="46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231.60000000000002</v>
      </c>
      <c r="N47" s="46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231.60000000000002</v>
      </c>
      <c r="O47" s="46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231.60000000000002</v>
      </c>
      <c r="P47" s="46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231.60000000000002</v>
      </c>
      <c r="Q47" s="46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231.60000000000002</v>
      </c>
      <c r="R47" s="46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231.60000000000002</v>
      </c>
      <c r="S47" s="46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231.60000000000002</v>
      </c>
      <c r="T47" s="46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231.60000000000002</v>
      </c>
      <c r="U47" s="46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231.60000000000002</v>
      </c>
      <c r="V47" s="46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231.60000000000002</v>
      </c>
      <c r="W47" s="46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231.60000000000002</v>
      </c>
      <c r="X47" s="46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231.60000000000002</v>
      </c>
      <c r="Y47" s="46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231.60000000000002</v>
      </c>
      <c r="Z47" s="46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231.60000000000002</v>
      </c>
      <c r="AA47" s="46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231.60000000000002</v>
      </c>
      <c r="AB47" s="46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231.60000000000002</v>
      </c>
      <c r="AC47" s="46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231.60000000000002</v>
      </c>
      <c r="AD47" s="46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231.60000000000002</v>
      </c>
      <c r="AE47" s="46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231.60000000000002</v>
      </c>
      <c r="AF47" s="46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231.60000000000002</v>
      </c>
      <c r="AG47" s="46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231.60000000000002</v>
      </c>
      <c r="AH47" s="46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231.60000000000002</v>
      </c>
      <c r="AI47" s="46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231.60000000000002</v>
      </c>
      <c r="AJ47" s="46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231.60000000000002</v>
      </c>
      <c r="AK47" s="46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231.60000000000002</v>
      </c>
      <c r="AL47" s="46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231.60000000000002</v>
      </c>
      <c r="AM47" s="46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231.60000000000002</v>
      </c>
    </row>
    <row r="48" spans="2:39" s="41" customFormat="1" ht="16.5" thickTop="1" thickBot="1" x14ac:dyDescent="0.3">
      <c r="B48" s="48" t="str">
        <f>+app!$G$12&amp;" in "&amp;'An Distinta Base'!F13</f>
        <v>Acquisti in Lt</v>
      </c>
      <c r="D48" s="54">
        <v>2000</v>
      </c>
      <c r="E48" s="54"/>
      <c r="F48" s="54"/>
      <c r="G48" s="54"/>
      <c r="H48" s="54"/>
      <c r="I48" s="54"/>
      <c r="J48" s="54"/>
      <c r="K48" s="54"/>
      <c r="L48" s="54">
        <v>2000</v>
      </c>
      <c r="M48" s="54"/>
      <c r="N48" s="54"/>
      <c r="O48" s="54"/>
      <c r="P48" s="54"/>
      <c r="Q48" s="54"/>
      <c r="R48" s="54"/>
      <c r="S48" s="54"/>
      <c r="T48" s="54"/>
      <c r="U48" s="54">
        <v>2000</v>
      </c>
      <c r="V48" s="54"/>
      <c r="W48" s="54"/>
      <c r="X48" s="54"/>
      <c r="Y48" s="54"/>
      <c r="Z48" s="54"/>
      <c r="AA48" s="54"/>
      <c r="AB48" s="54"/>
      <c r="AC48" s="54">
        <v>2000</v>
      </c>
      <c r="AD48" s="54"/>
      <c r="AE48" s="54"/>
      <c r="AF48" s="54"/>
      <c r="AG48" s="54"/>
      <c r="AH48" s="54"/>
      <c r="AI48" s="54"/>
      <c r="AJ48" s="54"/>
      <c r="AK48" s="54"/>
      <c r="AL48" s="54">
        <v>2000</v>
      </c>
      <c r="AM48" s="54"/>
    </row>
    <row r="49" spans="2:39" ht="15.75" thickTop="1" x14ac:dyDescent="0.25">
      <c r="B49" s="48" t="s">
        <v>302</v>
      </c>
      <c r="D49" s="46">
        <f>+D46-D47+D48</f>
        <v>1785</v>
      </c>
      <c r="E49" s="46">
        <f>+E46-E47+E48</f>
        <v>1567.4</v>
      </c>
      <c r="F49" s="46">
        <f t="shared" ref="F49:AM49" si="11">+F46-F47+F48</f>
        <v>1346.1000000000001</v>
      </c>
      <c r="G49" s="46">
        <f t="shared" si="11"/>
        <v>1118.8000000000002</v>
      </c>
      <c r="H49" s="46">
        <f t="shared" si="11"/>
        <v>891.20000000000016</v>
      </c>
      <c r="I49" s="46">
        <f t="shared" si="11"/>
        <v>660.60000000000014</v>
      </c>
      <c r="J49" s="46">
        <f t="shared" si="11"/>
        <v>429.00000000000011</v>
      </c>
      <c r="K49" s="46">
        <f t="shared" si="11"/>
        <v>197.40000000000009</v>
      </c>
      <c r="L49" s="46">
        <f t="shared" si="11"/>
        <v>1965.8000000000002</v>
      </c>
      <c r="M49" s="46">
        <f t="shared" si="11"/>
        <v>1734.2000000000003</v>
      </c>
      <c r="N49" s="46">
        <f t="shared" si="11"/>
        <v>1502.6000000000004</v>
      </c>
      <c r="O49" s="46">
        <f t="shared" si="11"/>
        <v>1271.0000000000005</v>
      </c>
      <c r="P49" s="46">
        <f t="shared" si="11"/>
        <v>1039.4000000000005</v>
      </c>
      <c r="Q49" s="46">
        <f t="shared" si="11"/>
        <v>807.80000000000052</v>
      </c>
      <c r="R49" s="46">
        <f t="shared" si="11"/>
        <v>576.2000000000005</v>
      </c>
      <c r="S49" s="46">
        <f t="shared" si="11"/>
        <v>344.60000000000048</v>
      </c>
      <c r="T49" s="46">
        <f t="shared" si="11"/>
        <v>113.00000000000045</v>
      </c>
      <c r="U49" s="46">
        <f t="shared" si="11"/>
        <v>1881.4000000000005</v>
      </c>
      <c r="V49" s="46">
        <f t="shared" si="11"/>
        <v>1649.8000000000006</v>
      </c>
      <c r="W49" s="46">
        <f t="shared" si="11"/>
        <v>1418.2000000000007</v>
      </c>
      <c r="X49" s="46">
        <f t="shared" si="11"/>
        <v>1186.6000000000008</v>
      </c>
      <c r="Y49" s="46">
        <f t="shared" si="11"/>
        <v>955.0000000000008</v>
      </c>
      <c r="Z49" s="46">
        <f t="shared" si="11"/>
        <v>723.40000000000077</v>
      </c>
      <c r="AA49" s="46">
        <f t="shared" si="11"/>
        <v>491.80000000000075</v>
      </c>
      <c r="AB49" s="46">
        <f t="shared" si="11"/>
        <v>260.20000000000073</v>
      </c>
      <c r="AC49" s="46">
        <f t="shared" si="11"/>
        <v>2028.6000000000008</v>
      </c>
      <c r="AD49" s="46">
        <f t="shared" si="11"/>
        <v>1797.0000000000009</v>
      </c>
      <c r="AE49" s="46">
        <f t="shared" si="11"/>
        <v>1565.400000000001</v>
      </c>
      <c r="AF49" s="46">
        <f t="shared" si="11"/>
        <v>1333.8000000000011</v>
      </c>
      <c r="AG49" s="46">
        <f t="shared" si="11"/>
        <v>1102.2000000000012</v>
      </c>
      <c r="AH49" s="46">
        <f t="shared" si="11"/>
        <v>870.60000000000116</v>
      </c>
      <c r="AI49" s="46">
        <f t="shared" si="11"/>
        <v>639.00000000000114</v>
      </c>
      <c r="AJ49" s="46">
        <f t="shared" si="11"/>
        <v>407.40000000000111</v>
      </c>
      <c r="AK49" s="46">
        <f t="shared" si="11"/>
        <v>175.80000000000109</v>
      </c>
      <c r="AL49" s="46">
        <f t="shared" si="11"/>
        <v>1944.2000000000012</v>
      </c>
      <c r="AM49" s="46">
        <f t="shared" si="11"/>
        <v>1712.6000000000013</v>
      </c>
    </row>
    <row r="52" spans="2:39" ht="15" x14ac:dyDescent="0.25">
      <c r="B52" s="48" t="str">
        <f>+'An Distinta Base'!E14</f>
        <v>Mp7</v>
      </c>
      <c r="D52" s="48" t="str">
        <f>+SPm!B$2</f>
        <v>A1 M1</v>
      </c>
      <c r="E52" s="48" t="str">
        <f>+SPm!C$2</f>
        <v>A1 M2</v>
      </c>
      <c r="F52" s="48" t="str">
        <f>+SPm!D$2</f>
        <v>A1 M3</v>
      </c>
      <c r="G52" s="48" t="str">
        <f>+SPm!E$2</f>
        <v>A1 M4</v>
      </c>
      <c r="H52" s="48" t="str">
        <f>+SPm!F$2</f>
        <v>A1 M5</v>
      </c>
      <c r="I52" s="48" t="str">
        <f>+SPm!G$2</f>
        <v>A1 M6</v>
      </c>
      <c r="J52" s="48" t="str">
        <f>+SPm!H$2</f>
        <v>A1 M7</v>
      </c>
      <c r="K52" s="48" t="str">
        <f>+SPm!I$2</f>
        <v>A1 M8</v>
      </c>
      <c r="L52" s="48" t="str">
        <f>+SPm!J$2</f>
        <v>A1 M9</v>
      </c>
      <c r="M52" s="48" t="str">
        <f>+SPm!K$2</f>
        <v>A1 M10</v>
      </c>
      <c r="N52" s="48" t="str">
        <f>+SPm!L$2</f>
        <v>A1 M11</v>
      </c>
      <c r="O52" s="48" t="str">
        <f>+SPm!M$2</f>
        <v>A1 M12</v>
      </c>
      <c r="P52" s="48" t="str">
        <f>+SPm!N$2</f>
        <v>A2 M1</v>
      </c>
      <c r="Q52" s="48" t="str">
        <f>+SPm!O$2</f>
        <v>A2 M2</v>
      </c>
      <c r="R52" s="48" t="str">
        <f>+SPm!P$2</f>
        <v>A2 M3</v>
      </c>
      <c r="S52" s="48" t="str">
        <f>+SPm!Q$2</f>
        <v>A2 M4</v>
      </c>
      <c r="T52" s="48" t="str">
        <f>+SPm!R$2</f>
        <v>A2 M5</v>
      </c>
      <c r="U52" s="48" t="str">
        <f>+SPm!S$2</f>
        <v>A2 M6</v>
      </c>
      <c r="V52" s="48" t="str">
        <f>+SPm!T$2</f>
        <v>A2 M7</v>
      </c>
      <c r="W52" s="48" t="str">
        <f>+SPm!U$2</f>
        <v>A2 M8</v>
      </c>
      <c r="X52" s="48" t="str">
        <f>+SPm!V$2</f>
        <v>A2 M9</v>
      </c>
      <c r="Y52" s="48" t="str">
        <f>+SPm!W$2</f>
        <v>A2 M10</v>
      </c>
      <c r="Z52" s="48" t="str">
        <f>+SPm!X$2</f>
        <v>A2 M11</v>
      </c>
      <c r="AA52" s="48" t="str">
        <f>+SPm!Y$2</f>
        <v>A2 M12</v>
      </c>
      <c r="AB52" s="48" t="str">
        <f>+SPm!Z$2</f>
        <v>A3 M1</v>
      </c>
      <c r="AC52" s="48" t="str">
        <f>+SPm!AA$2</f>
        <v>A3 M2</v>
      </c>
      <c r="AD52" s="48" t="str">
        <f>+SPm!AB$2</f>
        <v>A3 M3</v>
      </c>
      <c r="AE52" s="48" t="str">
        <f>+SPm!AC$2</f>
        <v>A3 M4</v>
      </c>
      <c r="AF52" s="48" t="str">
        <f>+SPm!AD$2</f>
        <v>A3 M5</v>
      </c>
      <c r="AG52" s="48" t="str">
        <f>+SPm!AE$2</f>
        <v>A3 M6</v>
      </c>
      <c r="AH52" s="48" t="str">
        <f>+SPm!AF$2</f>
        <v>A3 M7</v>
      </c>
      <c r="AI52" s="48" t="str">
        <f>+SPm!AG$2</f>
        <v>A3 M8</v>
      </c>
      <c r="AJ52" s="48" t="str">
        <f>+SPm!AH$2</f>
        <v>A3 M9</v>
      </c>
      <c r="AK52" s="48" t="str">
        <f>+SPm!AI$2</f>
        <v>A3 M10</v>
      </c>
      <c r="AL52" s="48" t="str">
        <f>+SPm!AJ$2</f>
        <v>A3 M11</v>
      </c>
      <c r="AM52" s="48" t="str">
        <f>+SPm!AK$2</f>
        <v>A3 M12</v>
      </c>
    </row>
    <row r="54" spans="2:39" ht="15" x14ac:dyDescent="0.25">
      <c r="B54" s="48" t="s">
        <v>301</v>
      </c>
      <c r="D54" s="46">
        <v>0</v>
      </c>
      <c r="E54" s="46">
        <f>+D57</f>
        <v>2560</v>
      </c>
      <c r="F54" s="46">
        <f t="shared" ref="F54:AM54" si="12">+E57</f>
        <v>2113.6999999999998</v>
      </c>
      <c r="G54" s="46">
        <f t="shared" si="12"/>
        <v>1661.6999999999998</v>
      </c>
      <c r="H54" s="46">
        <f t="shared" si="12"/>
        <v>1198.2999999999997</v>
      </c>
      <c r="I54" s="46">
        <f t="shared" si="12"/>
        <v>733.99999999999977</v>
      </c>
      <c r="J54" s="46">
        <f t="shared" si="12"/>
        <v>265.19999999999982</v>
      </c>
      <c r="K54" s="46">
        <f t="shared" si="12"/>
        <v>2794.3999999999996</v>
      </c>
      <c r="L54" s="46">
        <f t="shared" si="12"/>
        <v>2323.5999999999995</v>
      </c>
      <c r="M54" s="46">
        <f t="shared" si="12"/>
        <v>1852.7999999999995</v>
      </c>
      <c r="N54" s="46">
        <f t="shared" si="12"/>
        <v>1381.9999999999995</v>
      </c>
      <c r="O54" s="46">
        <f t="shared" si="12"/>
        <v>911.19999999999959</v>
      </c>
      <c r="P54" s="46">
        <f t="shared" si="12"/>
        <v>440.39999999999964</v>
      </c>
      <c r="Q54" s="46">
        <f t="shared" si="12"/>
        <v>2969.5999999999995</v>
      </c>
      <c r="R54" s="46">
        <f t="shared" si="12"/>
        <v>2498.7999999999993</v>
      </c>
      <c r="S54" s="46">
        <f t="shared" si="12"/>
        <v>2027.9999999999993</v>
      </c>
      <c r="T54" s="46">
        <f t="shared" si="12"/>
        <v>1557.1999999999994</v>
      </c>
      <c r="U54" s="46">
        <f t="shared" si="12"/>
        <v>1086.3999999999994</v>
      </c>
      <c r="V54" s="46">
        <f t="shared" si="12"/>
        <v>615.59999999999945</v>
      </c>
      <c r="W54" s="46">
        <f t="shared" si="12"/>
        <v>3144.7999999999993</v>
      </c>
      <c r="X54" s="46">
        <f t="shared" si="12"/>
        <v>2673.9999999999991</v>
      </c>
      <c r="Y54" s="46">
        <f t="shared" si="12"/>
        <v>2203.1999999999989</v>
      </c>
      <c r="Z54" s="46">
        <f t="shared" si="12"/>
        <v>1732.399999999999</v>
      </c>
      <c r="AA54" s="46">
        <f t="shared" si="12"/>
        <v>1261.599999999999</v>
      </c>
      <c r="AB54" s="46">
        <f t="shared" si="12"/>
        <v>790.79999999999905</v>
      </c>
      <c r="AC54" s="46">
        <f t="shared" si="12"/>
        <v>319.99999999999909</v>
      </c>
      <c r="AD54" s="46">
        <f t="shared" si="12"/>
        <v>2849.1999999999989</v>
      </c>
      <c r="AE54" s="46">
        <f t="shared" si="12"/>
        <v>2378.3999999999987</v>
      </c>
      <c r="AF54" s="46">
        <f t="shared" si="12"/>
        <v>1907.5999999999988</v>
      </c>
      <c r="AG54" s="46">
        <f t="shared" si="12"/>
        <v>1436.7999999999988</v>
      </c>
      <c r="AH54" s="46">
        <f t="shared" si="12"/>
        <v>965.99999999999886</v>
      </c>
      <c r="AI54" s="46">
        <f t="shared" si="12"/>
        <v>495.19999999999891</v>
      </c>
      <c r="AJ54" s="46">
        <f t="shared" si="12"/>
        <v>3024.3999999999987</v>
      </c>
      <c r="AK54" s="46">
        <f t="shared" si="12"/>
        <v>2553.5999999999985</v>
      </c>
      <c r="AL54" s="46">
        <f t="shared" si="12"/>
        <v>2082.7999999999984</v>
      </c>
      <c r="AM54" s="46">
        <f t="shared" si="12"/>
        <v>1611.9999999999984</v>
      </c>
    </row>
    <row r="55" spans="2:39" ht="15.75" thickBot="1" x14ac:dyDescent="0.3">
      <c r="B55" s="48" t="str">
        <f>+app!$G$11&amp;" in "&amp;'An Distinta Base'!F14</f>
        <v>Consumi in Kg</v>
      </c>
      <c r="D55" s="46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440</v>
      </c>
      <c r="E55" s="46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446.3</v>
      </c>
      <c r="F55" s="46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452</v>
      </c>
      <c r="G55" s="46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463.40000000000003</v>
      </c>
      <c r="H55" s="46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464.29999999999995</v>
      </c>
      <c r="I55" s="46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468.79999999999995</v>
      </c>
      <c r="J55" s="46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470.79999999999995</v>
      </c>
      <c r="K55" s="46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470.79999999999995</v>
      </c>
      <c r="L55" s="46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470.79999999999995</v>
      </c>
      <c r="M55" s="46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470.79999999999995</v>
      </c>
      <c r="N55" s="46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470.79999999999995</v>
      </c>
      <c r="O55" s="46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470.79999999999995</v>
      </c>
      <c r="P55" s="46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470.79999999999995</v>
      </c>
      <c r="Q55" s="46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470.79999999999995</v>
      </c>
      <c r="R55" s="46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470.79999999999995</v>
      </c>
      <c r="S55" s="46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470.79999999999995</v>
      </c>
      <c r="T55" s="46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470.79999999999995</v>
      </c>
      <c r="U55" s="46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470.79999999999995</v>
      </c>
      <c r="V55" s="46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470.79999999999995</v>
      </c>
      <c r="W55" s="46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470.79999999999995</v>
      </c>
      <c r="X55" s="46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470.79999999999995</v>
      </c>
      <c r="Y55" s="46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470.79999999999995</v>
      </c>
      <c r="Z55" s="46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470.79999999999995</v>
      </c>
      <c r="AA55" s="46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470.79999999999995</v>
      </c>
      <c r="AB55" s="46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470.79999999999995</v>
      </c>
      <c r="AC55" s="46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470.79999999999995</v>
      </c>
      <c r="AD55" s="46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470.79999999999995</v>
      </c>
      <c r="AE55" s="46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470.79999999999995</v>
      </c>
      <c r="AF55" s="46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470.79999999999995</v>
      </c>
      <c r="AG55" s="46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470.79999999999995</v>
      </c>
      <c r="AH55" s="46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470.79999999999995</v>
      </c>
      <c r="AI55" s="46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470.79999999999995</v>
      </c>
      <c r="AJ55" s="46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470.79999999999995</v>
      </c>
      <c r="AK55" s="46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470.79999999999995</v>
      </c>
      <c r="AL55" s="46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470.79999999999995</v>
      </c>
      <c r="AM55" s="46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470.79999999999995</v>
      </c>
    </row>
    <row r="56" spans="2:39" ht="16.5" thickTop="1" thickBot="1" x14ac:dyDescent="0.3">
      <c r="B56" s="48" t="str">
        <f>+app!$G$12&amp;" in "&amp;'An Distinta Base'!F14</f>
        <v>Acquisti in Kg</v>
      </c>
      <c r="C56" s="41"/>
      <c r="D56" s="54">
        <v>3000</v>
      </c>
      <c r="E56" s="54"/>
      <c r="F56" s="54"/>
      <c r="G56" s="54"/>
      <c r="H56" s="54"/>
      <c r="I56" s="54"/>
      <c r="J56" s="54">
        <v>3000</v>
      </c>
      <c r="K56" s="54"/>
      <c r="L56" s="54"/>
      <c r="M56" s="54"/>
      <c r="N56" s="54"/>
      <c r="O56" s="54"/>
      <c r="P56" s="54">
        <v>3000</v>
      </c>
      <c r="Q56" s="54"/>
      <c r="R56" s="54"/>
      <c r="S56" s="54"/>
      <c r="T56" s="54"/>
      <c r="U56" s="54"/>
      <c r="V56" s="54">
        <v>3000</v>
      </c>
      <c r="W56" s="54"/>
      <c r="X56" s="54"/>
      <c r="Y56" s="54"/>
      <c r="Z56" s="54"/>
      <c r="AA56" s="54"/>
      <c r="AB56" s="54"/>
      <c r="AC56" s="54">
        <v>3000</v>
      </c>
      <c r="AD56" s="54"/>
      <c r="AE56" s="54"/>
      <c r="AF56" s="54"/>
      <c r="AG56" s="54"/>
      <c r="AH56" s="54"/>
      <c r="AI56" s="54">
        <v>3000</v>
      </c>
      <c r="AJ56" s="54"/>
      <c r="AK56" s="54"/>
      <c r="AL56" s="54"/>
      <c r="AM56" s="54"/>
    </row>
    <row r="57" spans="2:39" ht="15.75" thickTop="1" x14ac:dyDescent="0.25">
      <c r="B57" s="48" t="s">
        <v>302</v>
      </c>
      <c r="D57" s="46">
        <f>+D54-D55+D56</f>
        <v>2560</v>
      </c>
      <c r="E57" s="46">
        <f>+E54-E55+E56</f>
        <v>2113.6999999999998</v>
      </c>
      <c r="F57" s="46">
        <f t="shared" ref="F57:AM57" si="13">+F54-F55+F56</f>
        <v>1661.6999999999998</v>
      </c>
      <c r="G57" s="46">
        <f t="shared" si="13"/>
        <v>1198.2999999999997</v>
      </c>
      <c r="H57" s="46">
        <f t="shared" si="13"/>
        <v>733.99999999999977</v>
      </c>
      <c r="I57" s="46">
        <f t="shared" si="13"/>
        <v>265.19999999999982</v>
      </c>
      <c r="J57" s="46">
        <f t="shared" si="13"/>
        <v>2794.3999999999996</v>
      </c>
      <c r="K57" s="46">
        <f t="shared" si="13"/>
        <v>2323.5999999999995</v>
      </c>
      <c r="L57" s="46">
        <f t="shared" si="13"/>
        <v>1852.7999999999995</v>
      </c>
      <c r="M57" s="46">
        <f t="shared" si="13"/>
        <v>1381.9999999999995</v>
      </c>
      <c r="N57" s="46">
        <f t="shared" si="13"/>
        <v>911.19999999999959</v>
      </c>
      <c r="O57" s="46">
        <f t="shared" si="13"/>
        <v>440.39999999999964</v>
      </c>
      <c r="P57" s="46">
        <f t="shared" si="13"/>
        <v>2969.5999999999995</v>
      </c>
      <c r="Q57" s="46">
        <f t="shared" si="13"/>
        <v>2498.7999999999993</v>
      </c>
      <c r="R57" s="46">
        <f t="shared" si="13"/>
        <v>2027.9999999999993</v>
      </c>
      <c r="S57" s="46">
        <f t="shared" si="13"/>
        <v>1557.1999999999994</v>
      </c>
      <c r="T57" s="46">
        <f t="shared" si="13"/>
        <v>1086.3999999999994</v>
      </c>
      <c r="U57" s="46">
        <f t="shared" si="13"/>
        <v>615.59999999999945</v>
      </c>
      <c r="V57" s="46">
        <f t="shared" si="13"/>
        <v>3144.7999999999993</v>
      </c>
      <c r="W57" s="46">
        <f t="shared" si="13"/>
        <v>2673.9999999999991</v>
      </c>
      <c r="X57" s="46">
        <f t="shared" si="13"/>
        <v>2203.1999999999989</v>
      </c>
      <c r="Y57" s="46">
        <f t="shared" si="13"/>
        <v>1732.399999999999</v>
      </c>
      <c r="Z57" s="46">
        <f t="shared" si="13"/>
        <v>1261.599999999999</v>
      </c>
      <c r="AA57" s="46">
        <f t="shared" si="13"/>
        <v>790.79999999999905</v>
      </c>
      <c r="AB57" s="46">
        <f t="shared" si="13"/>
        <v>319.99999999999909</v>
      </c>
      <c r="AC57" s="46">
        <f t="shared" si="13"/>
        <v>2849.1999999999989</v>
      </c>
      <c r="AD57" s="46">
        <f t="shared" si="13"/>
        <v>2378.3999999999987</v>
      </c>
      <c r="AE57" s="46">
        <f t="shared" si="13"/>
        <v>1907.5999999999988</v>
      </c>
      <c r="AF57" s="46">
        <f t="shared" si="13"/>
        <v>1436.7999999999988</v>
      </c>
      <c r="AG57" s="46">
        <f t="shared" si="13"/>
        <v>965.99999999999886</v>
      </c>
      <c r="AH57" s="46">
        <f t="shared" si="13"/>
        <v>495.19999999999891</v>
      </c>
      <c r="AI57" s="46">
        <f t="shared" si="13"/>
        <v>3024.3999999999987</v>
      </c>
      <c r="AJ57" s="46">
        <f t="shared" si="13"/>
        <v>2553.5999999999985</v>
      </c>
      <c r="AK57" s="46">
        <f t="shared" si="13"/>
        <v>2082.7999999999984</v>
      </c>
      <c r="AL57" s="46">
        <f t="shared" si="13"/>
        <v>1611.9999999999984</v>
      </c>
      <c r="AM57" s="46">
        <f t="shared" si="13"/>
        <v>1141.1999999999985</v>
      </c>
    </row>
    <row r="60" spans="2:39" ht="15" x14ac:dyDescent="0.25">
      <c r="B60" s="48" t="str">
        <f>+'An Distinta Base'!E15</f>
        <v>Mp8</v>
      </c>
      <c r="D60" s="48" t="str">
        <f>+SPm!B$2</f>
        <v>A1 M1</v>
      </c>
      <c r="E60" s="48" t="str">
        <f>+SPm!C$2</f>
        <v>A1 M2</v>
      </c>
      <c r="F60" s="48" t="str">
        <f>+SPm!D$2</f>
        <v>A1 M3</v>
      </c>
      <c r="G60" s="48" t="str">
        <f>+SPm!E$2</f>
        <v>A1 M4</v>
      </c>
      <c r="H60" s="48" t="str">
        <f>+SPm!F$2</f>
        <v>A1 M5</v>
      </c>
      <c r="I60" s="48" t="str">
        <f>+SPm!G$2</f>
        <v>A1 M6</v>
      </c>
      <c r="J60" s="48" t="str">
        <f>+SPm!H$2</f>
        <v>A1 M7</v>
      </c>
      <c r="K60" s="48" t="str">
        <f>+SPm!I$2</f>
        <v>A1 M8</v>
      </c>
      <c r="L60" s="48" t="str">
        <f>+SPm!J$2</f>
        <v>A1 M9</v>
      </c>
      <c r="M60" s="48" t="str">
        <f>+SPm!K$2</f>
        <v>A1 M10</v>
      </c>
      <c r="N60" s="48" t="str">
        <f>+SPm!L$2</f>
        <v>A1 M11</v>
      </c>
      <c r="O60" s="48" t="str">
        <f>+SPm!M$2</f>
        <v>A1 M12</v>
      </c>
      <c r="P60" s="48" t="str">
        <f>+SPm!N$2</f>
        <v>A2 M1</v>
      </c>
      <c r="Q60" s="48" t="str">
        <f>+SPm!O$2</f>
        <v>A2 M2</v>
      </c>
      <c r="R60" s="48" t="str">
        <f>+SPm!P$2</f>
        <v>A2 M3</v>
      </c>
      <c r="S60" s="48" t="str">
        <f>+SPm!Q$2</f>
        <v>A2 M4</v>
      </c>
      <c r="T60" s="48" t="str">
        <f>+SPm!R$2</f>
        <v>A2 M5</v>
      </c>
      <c r="U60" s="48" t="str">
        <f>+SPm!S$2</f>
        <v>A2 M6</v>
      </c>
      <c r="V60" s="48" t="str">
        <f>+SPm!T$2</f>
        <v>A2 M7</v>
      </c>
      <c r="W60" s="48" t="str">
        <f>+SPm!U$2</f>
        <v>A2 M8</v>
      </c>
      <c r="X60" s="48" t="str">
        <f>+SPm!V$2</f>
        <v>A2 M9</v>
      </c>
      <c r="Y60" s="48" t="str">
        <f>+SPm!W$2</f>
        <v>A2 M10</v>
      </c>
      <c r="Z60" s="48" t="str">
        <f>+SPm!X$2</f>
        <v>A2 M11</v>
      </c>
      <c r="AA60" s="48" t="str">
        <f>+SPm!Y$2</f>
        <v>A2 M12</v>
      </c>
      <c r="AB60" s="48" t="str">
        <f>+SPm!Z$2</f>
        <v>A3 M1</v>
      </c>
      <c r="AC60" s="48" t="str">
        <f>+SPm!AA$2</f>
        <v>A3 M2</v>
      </c>
      <c r="AD60" s="48" t="str">
        <f>+SPm!AB$2</f>
        <v>A3 M3</v>
      </c>
      <c r="AE60" s="48" t="str">
        <f>+SPm!AC$2</f>
        <v>A3 M4</v>
      </c>
      <c r="AF60" s="48" t="str">
        <f>+SPm!AD$2</f>
        <v>A3 M5</v>
      </c>
      <c r="AG60" s="48" t="str">
        <f>+SPm!AE$2</f>
        <v>A3 M6</v>
      </c>
      <c r="AH60" s="48" t="str">
        <f>+SPm!AF$2</f>
        <v>A3 M7</v>
      </c>
      <c r="AI60" s="48" t="str">
        <f>+SPm!AG$2</f>
        <v>A3 M8</v>
      </c>
      <c r="AJ60" s="48" t="str">
        <f>+SPm!AH$2</f>
        <v>A3 M9</v>
      </c>
      <c r="AK60" s="48" t="str">
        <f>+SPm!AI$2</f>
        <v>A3 M10</v>
      </c>
      <c r="AL60" s="48" t="str">
        <f>+SPm!AJ$2</f>
        <v>A3 M11</v>
      </c>
      <c r="AM60" s="48" t="str">
        <f>+SPm!AK$2</f>
        <v>A3 M12</v>
      </c>
    </row>
    <row r="62" spans="2:39" ht="15" x14ac:dyDescent="0.25">
      <c r="B62" s="48" t="s">
        <v>301</v>
      </c>
      <c r="D62" s="46">
        <v>0</v>
      </c>
      <c r="E62" s="46">
        <f>+D65</f>
        <v>7100</v>
      </c>
      <c r="F62" s="46">
        <f t="shared" ref="F62:AM62" si="14">+E65</f>
        <v>5184</v>
      </c>
      <c r="G62" s="46">
        <f t="shared" si="14"/>
        <v>3213</v>
      </c>
      <c r="H62" s="46">
        <f t="shared" si="14"/>
        <v>1176</v>
      </c>
      <c r="I62" s="46">
        <f t="shared" si="14"/>
        <v>8137</v>
      </c>
      <c r="J62" s="46">
        <f t="shared" si="14"/>
        <v>6053</v>
      </c>
      <c r="K62" s="46">
        <f t="shared" si="14"/>
        <v>3964</v>
      </c>
      <c r="L62" s="46">
        <f t="shared" si="14"/>
        <v>1875</v>
      </c>
      <c r="M62" s="46">
        <f t="shared" si="14"/>
        <v>8786</v>
      </c>
      <c r="N62" s="46">
        <f t="shared" si="14"/>
        <v>6697</v>
      </c>
      <c r="O62" s="46">
        <f t="shared" si="14"/>
        <v>4608</v>
      </c>
      <c r="P62" s="46">
        <f t="shared" si="14"/>
        <v>2519</v>
      </c>
      <c r="Q62" s="46">
        <f t="shared" si="14"/>
        <v>430</v>
      </c>
      <c r="R62" s="46">
        <f t="shared" si="14"/>
        <v>7341</v>
      </c>
      <c r="S62" s="46">
        <f t="shared" si="14"/>
        <v>5252</v>
      </c>
      <c r="T62" s="46">
        <f t="shared" si="14"/>
        <v>3163</v>
      </c>
      <c r="U62" s="46">
        <f t="shared" si="14"/>
        <v>1074</v>
      </c>
      <c r="V62" s="46">
        <f t="shared" si="14"/>
        <v>7985</v>
      </c>
      <c r="W62" s="46">
        <f t="shared" si="14"/>
        <v>5896</v>
      </c>
      <c r="X62" s="46">
        <f t="shared" si="14"/>
        <v>3807</v>
      </c>
      <c r="Y62" s="46">
        <f t="shared" si="14"/>
        <v>1718</v>
      </c>
      <c r="Z62" s="46">
        <f t="shared" si="14"/>
        <v>8629</v>
      </c>
      <c r="AA62" s="46">
        <f t="shared" si="14"/>
        <v>6540</v>
      </c>
      <c r="AB62" s="46">
        <f t="shared" si="14"/>
        <v>4451</v>
      </c>
      <c r="AC62" s="46">
        <f t="shared" si="14"/>
        <v>2362</v>
      </c>
      <c r="AD62" s="46">
        <f t="shared" si="14"/>
        <v>9273</v>
      </c>
      <c r="AE62" s="46">
        <f t="shared" si="14"/>
        <v>7184</v>
      </c>
      <c r="AF62" s="46">
        <f t="shared" si="14"/>
        <v>5095</v>
      </c>
      <c r="AG62" s="46">
        <f t="shared" si="14"/>
        <v>3006</v>
      </c>
      <c r="AH62" s="46">
        <f t="shared" si="14"/>
        <v>917</v>
      </c>
      <c r="AI62" s="46">
        <f t="shared" si="14"/>
        <v>7828</v>
      </c>
      <c r="AJ62" s="46">
        <f t="shared" si="14"/>
        <v>5739</v>
      </c>
      <c r="AK62" s="46">
        <f t="shared" si="14"/>
        <v>3650</v>
      </c>
      <c r="AL62" s="46">
        <f t="shared" si="14"/>
        <v>1561</v>
      </c>
      <c r="AM62" s="46">
        <f t="shared" si="14"/>
        <v>8472</v>
      </c>
    </row>
    <row r="63" spans="2:39" ht="15.75" thickBot="1" x14ac:dyDescent="0.3">
      <c r="B63" s="48" t="str">
        <f>+app!$G$11&amp;" in "&amp;'An Distinta Base'!F15</f>
        <v>Consumi in Pz</v>
      </c>
      <c r="D63" s="46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1900</v>
      </c>
      <c r="E63" s="46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1916</v>
      </c>
      <c r="F63" s="46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1971</v>
      </c>
      <c r="G63" s="46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2037</v>
      </c>
      <c r="H63" s="46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2039</v>
      </c>
      <c r="I63" s="46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2084</v>
      </c>
      <c r="J63" s="46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2089</v>
      </c>
      <c r="K63" s="46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2089</v>
      </c>
      <c r="L63" s="46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2089</v>
      </c>
      <c r="M63" s="46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2089</v>
      </c>
      <c r="N63" s="46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2089</v>
      </c>
      <c r="O63" s="46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2089</v>
      </c>
      <c r="P63" s="46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2089</v>
      </c>
      <c r="Q63" s="46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2089</v>
      </c>
      <c r="R63" s="46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2089</v>
      </c>
      <c r="S63" s="46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2089</v>
      </c>
      <c r="T63" s="46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2089</v>
      </c>
      <c r="U63" s="46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2089</v>
      </c>
      <c r="V63" s="46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2089</v>
      </c>
      <c r="W63" s="46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2089</v>
      </c>
      <c r="X63" s="46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2089</v>
      </c>
      <c r="Y63" s="46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2089</v>
      </c>
      <c r="Z63" s="46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2089</v>
      </c>
      <c r="AA63" s="46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2089</v>
      </c>
      <c r="AB63" s="46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2089</v>
      </c>
      <c r="AC63" s="46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2089</v>
      </c>
      <c r="AD63" s="46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2089</v>
      </c>
      <c r="AE63" s="46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2089</v>
      </c>
      <c r="AF63" s="46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2089</v>
      </c>
      <c r="AG63" s="46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2089</v>
      </c>
      <c r="AH63" s="46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2089</v>
      </c>
      <c r="AI63" s="46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2089</v>
      </c>
      <c r="AJ63" s="46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2089</v>
      </c>
      <c r="AK63" s="46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2089</v>
      </c>
      <c r="AL63" s="46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2089</v>
      </c>
      <c r="AM63" s="46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2089</v>
      </c>
    </row>
    <row r="64" spans="2:39" ht="16.5" thickTop="1" thickBot="1" x14ac:dyDescent="0.3">
      <c r="B64" s="48" t="str">
        <f>+app!$G$12&amp;" in "&amp;'An Distinta Base'!F15</f>
        <v>Acquisti in Pz</v>
      </c>
      <c r="C64" s="41"/>
      <c r="D64" s="54">
        <v>9000</v>
      </c>
      <c r="E64" s="54"/>
      <c r="F64" s="54"/>
      <c r="G64" s="54"/>
      <c r="H64" s="54">
        <v>9000</v>
      </c>
      <c r="I64" s="54"/>
      <c r="J64" s="54"/>
      <c r="K64" s="54"/>
      <c r="L64" s="54">
        <v>9000</v>
      </c>
      <c r="M64" s="54"/>
      <c r="N64" s="54"/>
      <c r="O64" s="54"/>
      <c r="P64" s="54"/>
      <c r="Q64" s="54">
        <v>9000</v>
      </c>
      <c r="R64" s="54"/>
      <c r="S64" s="54"/>
      <c r="T64" s="54"/>
      <c r="U64" s="54">
        <v>9000</v>
      </c>
      <c r="V64" s="54"/>
      <c r="W64" s="54"/>
      <c r="X64" s="54"/>
      <c r="Y64" s="54">
        <v>9000</v>
      </c>
      <c r="Z64" s="54"/>
      <c r="AA64" s="54"/>
      <c r="AB64" s="54"/>
      <c r="AC64" s="54">
        <v>9000</v>
      </c>
      <c r="AD64" s="54"/>
      <c r="AE64" s="54"/>
      <c r="AF64" s="54"/>
      <c r="AG64" s="54"/>
      <c r="AH64" s="54">
        <v>9000</v>
      </c>
      <c r="AI64" s="54"/>
      <c r="AJ64" s="54"/>
      <c r="AK64" s="54"/>
      <c r="AL64" s="54">
        <v>9000</v>
      </c>
      <c r="AM64" s="54"/>
    </row>
    <row r="65" spans="2:39" ht="15.75" thickTop="1" x14ac:dyDescent="0.25">
      <c r="B65" s="48" t="s">
        <v>302</v>
      </c>
      <c r="D65" s="46">
        <f>+D62-D63+D64</f>
        <v>7100</v>
      </c>
      <c r="E65" s="46">
        <f>+E62-E63+E64</f>
        <v>5184</v>
      </c>
      <c r="F65" s="46">
        <f t="shared" ref="F65:AM65" si="15">+F62-F63+F64</f>
        <v>3213</v>
      </c>
      <c r="G65" s="46">
        <f t="shared" si="15"/>
        <v>1176</v>
      </c>
      <c r="H65" s="46">
        <f t="shared" si="15"/>
        <v>8137</v>
      </c>
      <c r="I65" s="46">
        <f t="shared" si="15"/>
        <v>6053</v>
      </c>
      <c r="J65" s="46">
        <f t="shared" si="15"/>
        <v>3964</v>
      </c>
      <c r="K65" s="46">
        <f t="shared" si="15"/>
        <v>1875</v>
      </c>
      <c r="L65" s="46">
        <f t="shared" si="15"/>
        <v>8786</v>
      </c>
      <c r="M65" s="46">
        <f t="shared" si="15"/>
        <v>6697</v>
      </c>
      <c r="N65" s="46">
        <f t="shared" si="15"/>
        <v>4608</v>
      </c>
      <c r="O65" s="46">
        <f t="shared" si="15"/>
        <v>2519</v>
      </c>
      <c r="P65" s="46">
        <f t="shared" si="15"/>
        <v>430</v>
      </c>
      <c r="Q65" s="46">
        <f t="shared" si="15"/>
        <v>7341</v>
      </c>
      <c r="R65" s="46">
        <f t="shared" si="15"/>
        <v>5252</v>
      </c>
      <c r="S65" s="46">
        <f t="shared" si="15"/>
        <v>3163</v>
      </c>
      <c r="T65" s="46">
        <f t="shared" si="15"/>
        <v>1074</v>
      </c>
      <c r="U65" s="46">
        <f t="shared" si="15"/>
        <v>7985</v>
      </c>
      <c r="V65" s="46">
        <f t="shared" si="15"/>
        <v>5896</v>
      </c>
      <c r="W65" s="46">
        <f t="shared" si="15"/>
        <v>3807</v>
      </c>
      <c r="X65" s="46">
        <f t="shared" si="15"/>
        <v>1718</v>
      </c>
      <c r="Y65" s="46">
        <f t="shared" si="15"/>
        <v>8629</v>
      </c>
      <c r="Z65" s="46">
        <f t="shared" si="15"/>
        <v>6540</v>
      </c>
      <c r="AA65" s="46">
        <f t="shared" si="15"/>
        <v>4451</v>
      </c>
      <c r="AB65" s="46">
        <f t="shared" si="15"/>
        <v>2362</v>
      </c>
      <c r="AC65" s="46">
        <f t="shared" si="15"/>
        <v>9273</v>
      </c>
      <c r="AD65" s="46">
        <f t="shared" si="15"/>
        <v>7184</v>
      </c>
      <c r="AE65" s="46">
        <f t="shared" si="15"/>
        <v>5095</v>
      </c>
      <c r="AF65" s="46">
        <f t="shared" si="15"/>
        <v>3006</v>
      </c>
      <c r="AG65" s="46">
        <f t="shared" si="15"/>
        <v>917</v>
      </c>
      <c r="AH65" s="46">
        <f t="shared" si="15"/>
        <v>7828</v>
      </c>
      <c r="AI65" s="46">
        <f t="shared" si="15"/>
        <v>5739</v>
      </c>
      <c r="AJ65" s="46">
        <f t="shared" si="15"/>
        <v>3650</v>
      </c>
      <c r="AK65" s="46">
        <f t="shared" si="15"/>
        <v>1561</v>
      </c>
      <c r="AL65" s="46">
        <f t="shared" si="15"/>
        <v>8472</v>
      </c>
      <c r="AM65" s="46">
        <f t="shared" si="15"/>
        <v>6383</v>
      </c>
    </row>
    <row r="68" spans="2:39" ht="15" x14ac:dyDescent="0.25">
      <c r="B68" s="48" t="str">
        <f>+'An Distinta Base'!E16</f>
        <v>Mp9</v>
      </c>
      <c r="D68" s="48" t="str">
        <f>+SPm!B$2</f>
        <v>A1 M1</v>
      </c>
      <c r="E68" s="48" t="str">
        <f>+SPm!C$2</f>
        <v>A1 M2</v>
      </c>
      <c r="F68" s="48" t="str">
        <f>+SPm!D$2</f>
        <v>A1 M3</v>
      </c>
      <c r="G68" s="48" t="str">
        <f>+SPm!E$2</f>
        <v>A1 M4</v>
      </c>
      <c r="H68" s="48" t="str">
        <f>+SPm!F$2</f>
        <v>A1 M5</v>
      </c>
      <c r="I68" s="48" t="str">
        <f>+SPm!G$2</f>
        <v>A1 M6</v>
      </c>
      <c r="J68" s="48" t="str">
        <f>+SPm!H$2</f>
        <v>A1 M7</v>
      </c>
      <c r="K68" s="48" t="str">
        <f>+SPm!I$2</f>
        <v>A1 M8</v>
      </c>
      <c r="L68" s="48" t="str">
        <f>+SPm!J$2</f>
        <v>A1 M9</v>
      </c>
      <c r="M68" s="48" t="str">
        <f>+SPm!K$2</f>
        <v>A1 M10</v>
      </c>
      <c r="N68" s="48" t="str">
        <f>+SPm!L$2</f>
        <v>A1 M11</v>
      </c>
      <c r="O68" s="48" t="str">
        <f>+SPm!M$2</f>
        <v>A1 M12</v>
      </c>
      <c r="P68" s="48" t="str">
        <f>+SPm!N$2</f>
        <v>A2 M1</v>
      </c>
      <c r="Q68" s="48" t="str">
        <f>+SPm!O$2</f>
        <v>A2 M2</v>
      </c>
      <c r="R68" s="48" t="str">
        <f>+SPm!P$2</f>
        <v>A2 M3</v>
      </c>
      <c r="S68" s="48" t="str">
        <f>+SPm!Q$2</f>
        <v>A2 M4</v>
      </c>
      <c r="T68" s="48" t="str">
        <f>+SPm!R$2</f>
        <v>A2 M5</v>
      </c>
      <c r="U68" s="48" t="str">
        <f>+SPm!S$2</f>
        <v>A2 M6</v>
      </c>
      <c r="V68" s="48" t="str">
        <f>+SPm!T$2</f>
        <v>A2 M7</v>
      </c>
      <c r="W68" s="48" t="str">
        <f>+SPm!U$2</f>
        <v>A2 M8</v>
      </c>
      <c r="X68" s="48" t="str">
        <f>+SPm!V$2</f>
        <v>A2 M9</v>
      </c>
      <c r="Y68" s="48" t="str">
        <f>+SPm!W$2</f>
        <v>A2 M10</v>
      </c>
      <c r="Z68" s="48" t="str">
        <f>+SPm!X$2</f>
        <v>A2 M11</v>
      </c>
      <c r="AA68" s="48" t="str">
        <f>+SPm!Y$2</f>
        <v>A2 M12</v>
      </c>
      <c r="AB68" s="48" t="str">
        <f>+SPm!Z$2</f>
        <v>A3 M1</v>
      </c>
      <c r="AC68" s="48" t="str">
        <f>+SPm!AA$2</f>
        <v>A3 M2</v>
      </c>
      <c r="AD68" s="48" t="str">
        <f>+SPm!AB$2</f>
        <v>A3 M3</v>
      </c>
      <c r="AE68" s="48" t="str">
        <f>+SPm!AC$2</f>
        <v>A3 M4</v>
      </c>
      <c r="AF68" s="48" t="str">
        <f>+SPm!AD$2</f>
        <v>A3 M5</v>
      </c>
      <c r="AG68" s="48" t="str">
        <f>+SPm!AE$2</f>
        <v>A3 M6</v>
      </c>
      <c r="AH68" s="48" t="str">
        <f>+SPm!AF$2</f>
        <v>A3 M7</v>
      </c>
      <c r="AI68" s="48" t="str">
        <f>+SPm!AG$2</f>
        <v>A3 M8</v>
      </c>
      <c r="AJ68" s="48" t="str">
        <f>+SPm!AH$2</f>
        <v>A3 M9</v>
      </c>
      <c r="AK68" s="48" t="str">
        <f>+SPm!AI$2</f>
        <v>A3 M10</v>
      </c>
      <c r="AL68" s="48" t="str">
        <f>+SPm!AJ$2</f>
        <v>A3 M11</v>
      </c>
      <c r="AM68" s="48" t="str">
        <f>+SPm!AK$2</f>
        <v>A3 M12</v>
      </c>
    </row>
    <row r="70" spans="2:39" ht="15" x14ac:dyDescent="0.25">
      <c r="B70" s="48" t="s">
        <v>301</v>
      </c>
      <c r="D70" s="46">
        <v>0</v>
      </c>
      <c r="E70" s="46">
        <f>+D73</f>
        <v>8300</v>
      </c>
      <c r="F70" s="46">
        <f t="shared" ref="F70:AM70" si="16">+E73</f>
        <v>6580</v>
      </c>
      <c r="G70" s="46">
        <f t="shared" si="16"/>
        <v>4823</v>
      </c>
      <c r="H70" s="46">
        <f t="shared" si="16"/>
        <v>3018</v>
      </c>
      <c r="I70" s="46">
        <f t="shared" si="16"/>
        <v>1210</v>
      </c>
      <c r="J70" s="46">
        <f t="shared" si="16"/>
        <v>9372</v>
      </c>
      <c r="K70" s="46">
        <f t="shared" si="16"/>
        <v>7529</v>
      </c>
      <c r="L70" s="46">
        <f t="shared" si="16"/>
        <v>5686</v>
      </c>
      <c r="M70" s="46">
        <f t="shared" si="16"/>
        <v>3843</v>
      </c>
      <c r="N70" s="46">
        <f t="shared" si="16"/>
        <v>2000</v>
      </c>
      <c r="O70" s="46">
        <f t="shared" si="16"/>
        <v>157</v>
      </c>
      <c r="P70" s="46">
        <f t="shared" si="16"/>
        <v>8314</v>
      </c>
      <c r="Q70" s="46">
        <f t="shared" si="16"/>
        <v>6471</v>
      </c>
      <c r="R70" s="46">
        <f t="shared" si="16"/>
        <v>4628</v>
      </c>
      <c r="S70" s="46">
        <f t="shared" si="16"/>
        <v>2785</v>
      </c>
      <c r="T70" s="46">
        <f t="shared" si="16"/>
        <v>942</v>
      </c>
      <c r="U70" s="46">
        <f t="shared" si="16"/>
        <v>9099</v>
      </c>
      <c r="V70" s="46">
        <f t="shared" si="16"/>
        <v>7256</v>
      </c>
      <c r="W70" s="46">
        <f t="shared" si="16"/>
        <v>5413</v>
      </c>
      <c r="X70" s="46">
        <f t="shared" si="16"/>
        <v>3570</v>
      </c>
      <c r="Y70" s="46">
        <f t="shared" si="16"/>
        <v>1727</v>
      </c>
      <c r="Z70" s="46">
        <f t="shared" si="16"/>
        <v>9884</v>
      </c>
      <c r="AA70" s="46">
        <f t="shared" si="16"/>
        <v>8041</v>
      </c>
      <c r="AB70" s="46">
        <f t="shared" si="16"/>
        <v>6198</v>
      </c>
      <c r="AC70" s="46">
        <f t="shared" si="16"/>
        <v>4355</v>
      </c>
      <c r="AD70" s="46">
        <f t="shared" si="16"/>
        <v>2512</v>
      </c>
      <c r="AE70" s="46">
        <f t="shared" si="16"/>
        <v>10669</v>
      </c>
      <c r="AF70" s="46">
        <f t="shared" si="16"/>
        <v>8826</v>
      </c>
      <c r="AG70" s="46">
        <f t="shared" si="16"/>
        <v>6983</v>
      </c>
      <c r="AH70" s="46">
        <f t="shared" si="16"/>
        <v>5140</v>
      </c>
      <c r="AI70" s="46">
        <f t="shared" si="16"/>
        <v>3297</v>
      </c>
      <c r="AJ70" s="46">
        <f t="shared" si="16"/>
        <v>1454</v>
      </c>
      <c r="AK70" s="46">
        <f t="shared" si="16"/>
        <v>9611</v>
      </c>
      <c r="AL70" s="46">
        <f t="shared" si="16"/>
        <v>7768</v>
      </c>
      <c r="AM70" s="46">
        <f t="shared" si="16"/>
        <v>5925</v>
      </c>
    </row>
    <row r="71" spans="2:39" ht="15.75" thickBot="1" x14ac:dyDescent="0.3">
      <c r="B71" s="48" t="str">
        <f>+app!$G$11&amp;" in "&amp;'An Distinta Base'!F16</f>
        <v>Consumi in Pz</v>
      </c>
      <c r="D71" s="46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1700</v>
      </c>
      <c r="E71" s="46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1720</v>
      </c>
      <c r="F71" s="46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1757</v>
      </c>
      <c r="G71" s="46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1805</v>
      </c>
      <c r="H71" s="46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1808</v>
      </c>
      <c r="I71" s="46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1838</v>
      </c>
      <c r="J71" s="46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1843</v>
      </c>
      <c r="K71" s="46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1843</v>
      </c>
      <c r="L71" s="46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1843</v>
      </c>
      <c r="M71" s="46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1843</v>
      </c>
      <c r="N71" s="46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1843</v>
      </c>
      <c r="O71" s="46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1843</v>
      </c>
      <c r="P71" s="46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1843</v>
      </c>
      <c r="Q71" s="46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1843</v>
      </c>
      <c r="R71" s="46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1843</v>
      </c>
      <c r="S71" s="46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1843</v>
      </c>
      <c r="T71" s="46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1843</v>
      </c>
      <c r="U71" s="46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1843</v>
      </c>
      <c r="V71" s="46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1843</v>
      </c>
      <c r="W71" s="46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1843</v>
      </c>
      <c r="X71" s="46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1843</v>
      </c>
      <c r="Y71" s="46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1843</v>
      </c>
      <c r="Z71" s="46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1843</v>
      </c>
      <c r="AA71" s="46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1843</v>
      </c>
      <c r="AB71" s="46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1843</v>
      </c>
      <c r="AC71" s="46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1843</v>
      </c>
      <c r="AD71" s="46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1843</v>
      </c>
      <c r="AE71" s="46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1843</v>
      </c>
      <c r="AF71" s="46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1843</v>
      </c>
      <c r="AG71" s="46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1843</v>
      </c>
      <c r="AH71" s="46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1843</v>
      </c>
      <c r="AI71" s="46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1843</v>
      </c>
      <c r="AJ71" s="46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1843</v>
      </c>
      <c r="AK71" s="46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1843</v>
      </c>
      <c r="AL71" s="46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1843</v>
      </c>
      <c r="AM71" s="46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1843</v>
      </c>
    </row>
    <row r="72" spans="2:39" ht="16.5" thickTop="1" thickBot="1" x14ac:dyDescent="0.3">
      <c r="B72" s="48" t="str">
        <f>+app!$G$12&amp;" in "&amp;'An Distinta Base'!F16</f>
        <v>Acquisti in Pz</v>
      </c>
      <c r="C72" s="41"/>
      <c r="D72" s="54">
        <v>10000</v>
      </c>
      <c r="E72" s="54"/>
      <c r="F72" s="54"/>
      <c r="G72" s="54"/>
      <c r="H72" s="54"/>
      <c r="I72" s="54">
        <v>10000</v>
      </c>
      <c r="J72" s="54"/>
      <c r="K72" s="54"/>
      <c r="L72" s="54"/>
      <c r="M72" s="54"/>
      <c r="N72" s="54"/>
      <c r="O72" s="54">
        <v>10000</v>
      </c>
      <c r="P72" s="54"/>
      <c r="Q72" s="54"/>
      <c r="R72" s="54"/>
      <c r="S72" s="54"/>
      <c r="T72" s="54">
        <v>10000</v>
      </c>
      <c r="U72" s="54"/>
      <c r="V72" s="54"/>
      <c r="W72" s="54"/>
      <c r="X72" s="54"/>
      <c r="Y72" s="54">
        <v>10000</v>
      </c>
      <c r="Z72" s="54"/>
      <c r="AA72" s="54"/>
      <c r="AB72" s="54"/>
      <c r="AC72" s="54"/>
      <c r="AD72" s="54">
        <v>10000</v>
      </c>
      <c r="AE72" s="54"/>
      <c r="AF72" s="54"/>
      <c r="AG72" s="54"/>
      <c r="AH72" s="54"/>
      <c r="AI72" s="54"/>
      <c r="AJ72" s="54">
        <v>10000</v>
      </c>
      <c r="AK72" s="54"/>
      <c r="AL72" s="54"/>
      <c r="AM72" s="54"/>
    </row>
    <row r="73" spans="2:39" ht="15.75" thickTop="1" x14ac:dyDescent="0.25">
      <c r="B73" s="48" t="s">
        <v>302</v>
      </c>
      <c r="D73" s="46">
        <f>+D70-D71+D72</f>
        <v>8300</v>
      </c>
      <c r="E73" s="46">
        <f>+E70-E71+E72</f>
        <v>6580</v>
      </c>
      <c r="F73" s="46">
        <f t="shared" ref="F73:AM73" si="17">+F70-F71+F72</f>
        <v>4823</v>
      </c>
      <c r="G73" s="46">
        <f t="shared" si="17"/>
        <v>3018</v>
      </c>
      <c r="H73" s="46">
        <f t="shared" si="17"/>
        <v>1210</v>
      </c>
      <c r="I73" s="46">
        <f t="shared" si="17"/>
        <v>9372</v>
      </c>
      <c r="J73" s="46">
        <f t="shared" si="17"/>
        <v>7529</v>
      </c>
      <c r="K73" s="46">
        <f t="shared" si="17"/>
        <v>5686</v>
      </c>
      <c r="L73" s="46">
        <f t="shared" si="17"/>
        <v>3843</v>
      </c>
      <c r="M73" s="46">
        <f t="shared" si="17"/>
        <v>2000</v>
      </c>
      <c r="N73" s="46">
        <f t="shared" si="17"/>
        <v>157</v>
      </c>
      <c r="O73" s="46">
        <f t="shared" si="17"/>
        <v>8314</v>
      </c>
      <c r="P73" s="46">
        <f t="shared" si="17"/>
        <v>6471</v>
      </c>
      <c r="Q73" s="46">
        <f t="shared" si="17"/>
        <v>4628</v>
      </c>
      <c r="R73" s="46">
        <f t="shared" si="17"/>
        <v>2785</v>
      </c>
      <c r="S73" s="46">
        <f t="shared" si="17"/>
        <v>942</v>
      </c>
      <c r="T73" s="46">
        <f t="shared" si="17"/>
        <v>9099</v>
      </c>
      <c r="U73" s="46">
        <f t="shared" si="17"/>
        <v>7256</v>
      </c>
      <c r="V73" s="46">
        <f t="shared" si="17"/>
        <v>5413</v>
      </c>
      <c r="W73" s="46">
        <f t="shared" si="17"/>
        <v>3570</v>
      </c>
      <c r="X73" s="46">
        <f t="shared" si="17"/>
        <v>1727</v>
      </c>
      <c r="Y73" s="46">
        <f t="shared" si="17"/>
        <v>9884</v>
      </c>
      <c r="Z73" s="46">
        <f t="shared" si="17"/>
        <v>8041</v>
      </c>
      <c r="AA73" s="46">
        <f t="shared" si="17"/>
        <v>6198</v>
      </c>
      <c r="AB73" s="46">
        <f t="shared" si="17"/>
        <v>4355</v>
      </c>
      <c r="AC73" s="46">
        <f t="shared" si="17"/>
        <v>2512</v>
      </c>
      <c r="AD73" s="46">
        <f t="shared" si="17"/>
        <v>10669</v>
      </c>
      <c r="AE73" s="46">
        <f t="shared" si="17"/>
        <v>8826</v>
      </c>
      <c r="AF73" s="46">
        <f t="shared" si="17"/>
        <v>6983</v>
      </c>
      <c r="AG73" s="46">
        <f t="shared" si="17"/>
        <v>5140</v>
      </c>
      <c r="AH73" s="46">
        <f t="shared" si="17"/>
        <v>3297</v>
      </c>
      <c r="AI73" s="46">
        <f t="shared" si="17"/>
        <v>1454</v>
      </c>
      <c r="AJ73" s="46">
        <f t="shared" si="17"/>
        <v>9611</v>
      </c>
      <c r="AK73" s="46">
        <f t="shared" si="17"/>
        <v>7768</v>
      </c>
      <c r="AL73" s="46">
        <f t="shared" si="17"/>
        <v>5925</v>
      </c>
      <c r="AM73" s="46">
        <f t="shared" si="17"/>
        <v>4082</v>
      </c>
    </row>
    <row r="76" spans="2:39" ht="15" x14ac:dyDescent="0.25">
      <c r="B76" s="48" t="str">
        <f>+'An Distinta Base'!E17</f>
        <v>Mp10</v>
      </c>
      <c r="D76" s="48" t="str">
        <f>+SPm!B$2</f>
        <v>A1 M1</v>
      </c>
      <c r="E76" s="48" t="str">
        <f>+SPm!C$2</f>
        <v>A1 M2</v>
      </c>
      <c r="F76" s="48" t="str">
        <f>+SPm!D$2</f>
        <v>A1 M3</v>
      </c>
      <c r="G76" s="48" t="str">
        <f>+SPm!E$2</f>
        <v>A1 M4</v>
      </c>
      <c r="H76" s="48" t="str">
        <f>+SPm!F$2</f>
        <v>A1 M5</v>
      </c>
      <c r="I76" s="48" t="str">
        <f>+SPm!G$2</f>
        <v>A1 M6</v>
      </c>
      <c r="J76" s="48" t="str">
        <f>+SPm!H$2</f>
        <v>A1 M7</v>
      </c>
      <c r="K76" s="48" t="str">
        <f>+SPm!I$2</f>
        <v>A1 M8</v>
      </c>
      <c r="L76" s="48" t="str">
        <f>+SPm!J$2</f>
        <v>A1 M9</v>
      </c>
      <c r="M76" s="48" t="str">
        <f>+SPm!K$2</f>
        <v>A1 M10</v>
      </c>
      <c r="N76" s="48" t="str">
        <f>+SPm!L$2</f>
        <v>A1 M11</v>
      </c>
      <c r="O76" s="48" t="str">
        <f>+SPm!M$2</f>
        <v>A1 M12</v>
      </c>
      <c r="P76" s="48" t="str">
        <f>+SPm!N$2</f>
        <v>A2 M1</v>
      </c>
      <c r="Q76" s="48" t="str">
        <f>+SPm!O$2</f>
        <v>A2 M2</v>
      </c>
      <c r="R76" s="48" t="str">
        <f>+SPm!P$2</f>
        <v>A2 M3</v>
      </c>
      <c r="S76" s="48" t="str">
        <f>+SPm!Q$2</f>
        <v>A2 M4</v>
      </c>
      <c r="T76" s="48" t="str">
        <f>+SPm!R$2</f>
        <v>A2 M5</v>
      </c>
      <c r="U76" s="48" t="str">
        <f>+SPm!S$2</f>
        <v>A2 M6</v>
      </c>
      <c r="V76" s="48" t="str">
        <f>+SPm!T$2</f>
        <v>A2 M7</v>
      </c>
      <c r="W76" s="48" t="str">
        <f>+SPm!U$2</f>
        <v>A2 M8</v>
      </c>
      <c r="X76" s="48" t="str">
        <f>+SPm!V$2</f>
        <v>A2 M9</v>
      </c>
      <c r="Y76" s="48" t="str">
        <f>+SPm!W$2</f>
        <v>A2 M10</v>
      </c>
      <c r="Z76" s="48" t="str">
        <f>+SPm!X$2</f>
        <v>A2 M11</v>
      </c>
      <c r="AA76" s="48" t="str">
        <f>+SPm!Y$2</f>
        <v>A2 M12</v>
      </c>
      <c r="AB76" s="48" t="str">
        <f>+SPm!Z$2</f>
        <v>A3 M1</v>
      </c>
      <c r="AC76" s="48" t="str">
        <f>+SPm!AA$2</f>
        <v>A3 M2</v>
      </c>
      <c r="AD76" s="48" t="str">
        <f>+SPm!AB$2</f>
        <v>A3 M3</v>
      </c>
      <c r="AE76" s="48" t="str">
        <f>+SPm!AC$2</f>
        <v>A3 M4</v>
      </c>
      <c r="AF76" s="48" t="str">
        <f>+SPm!AD$2</f>
        <v>A3 M5</v>
      </c>
      <c r="AG76" s="48" t="str">
        <f>+SPm!AE$2</f>
        <v>A3 M6</v>
      </c>
      <c r="AH76" s="48" t="str">
        <f>+SPm!AF$2</f>
        <v>A3 M7</v>
      </c>
      <c r="AI76" s="48" t="str">
        <f>+SPm!AG$2</f>
        <v>A3 M8</v>
      </c>
      <c r="AJ76" s="48" t="str">
        <f>+SPm!AH$2</f>
        <v>A3 M9</v>
      </c>
      <c r="AK76" s="48" t="str">
        <f>+SPm!AI$2</f>
        <v>A3 M10</v>
      </c>
      <c r="AL76" s="48" t="str">
        <f>+SPm!AJ$2</f>
        <v>A3 M11</v>
      </c>
      <c r="AM76" s="48" t="str">
        <f>+SPm!AK$2</f>
        <v>A3 M12</v>
      </c>
    </row>
    <row r="78" spans="2:39" ht="15" x14ac:dyDescent="0.25">
      <c r="B78" s="48" t="s">
        <v>301</v>
      </c>
      <c r="D78" s="46">
        <v>0</v>
      </c>
      <c r="E78" s="46">
        <f>+D81</f>
        <v>7900</v>
      </c>
      <c r="F78" s="46">
        <f t="shared" ref="F78:AM78" si="18">+E81</f>
        <v>5783</v>
      </c>
      <c r="G78" s="46">
        <f t="shared" si="18"/>
        <v>3608</v>
      </c>
      <c r="H78" s="46">
        <f t="shared" si="18"/>
        <v>1367</v>
      </c>
      <c r="I78" s="46">
        <f t="shared" si="18"/>
        <v>9120</v>
      </c>
      <c r="J78" s="46">
        <f t="shared" si="18"/>
        <v>6828</v>
      </c>
      <c r="K78" s="46">
        <f t="shared" si="18"/>
        <v>4531</v>
      </c>
      <c r="L78" s="46">
        <f t="shared" si="18"/>
        <v>2234</v>
      </c>
      <c r="M78" s="46">
        <f t="shared" si="18"/>
        <v>9937</v>
      </c>
      <c r="N78" s="46">
        <f t="shared" si="18"/>
        <v>7640</v>
      </c>
      <c r="O78" s="46">
        <f t="shared" si="18"/>
        <v>5343</v>
      </c>
      <c r="P78" s="46">
        <f t="shared" si="18"/>
        <v>3046</v>
      </c>
      <c r="Q78" s="46">
        <f t="shared" si="18"/>
        <v>749</v>
      </c>
      <c r="R78" s="46">
        <f t="shared" si="18"/>
        <v>8452</v>
      </c>
      <c r="S78" s="46">
        <f t="shared" si="18"/>
        <v>6155</v>
      </c>
      <c r="T78" s="46">
        <f t="shared" si="18"/>
        <v>3858</v>
      </c>
      <c r="U78" s="46">
        <f t="shared" si="18"/>
        <v>1561</v>
      </c>
      <c r="V78" s="46">
        <f t="shared" si="18"/>
        <v>9264</v>
      </c>
      <c r="W78" s="46">
        <f t="shared" si="18"/>
        <v>6967</v>
      </c>
      <c r="X78" s="46">
        <f t="shared" si="18"/>
        <v>4670</v>
      </c>
      <c r="Y78" s="46">
        <f t="shared" si="18"/>
        <v>2373</v>
      </c>
      <c r="Z78" s="46">
        <f t="shared" si="18"/>
        <v>76</v>
      </c>
      <c r="AA78" s="46">
        <f t="shared" si="18"/>
        <v>7779</v>
      </c>
      <c r="AB78" s="46">
        <f t="shared" si="18"/>
        <v>5482</v>
      </c>
      <c r="AC78" s="46">
        <f t="shared" si="18"/>
        <v>3185</v>
      </c>
      <c r="AD78" s="46">
        <f t="shared" si="18"/>
        <v>888</v>
      </c>
      <c r="AE78" s="46">
        <f t="shared" si="18"/>
        <v>8591</v>
      </c>
      <c r="AF78" s="46">
        <f t="shared" si="18"/>
        <v>6294</v>
      </c>
      <c r="AG78" s="46">
        <f t="shared" si="18"/>
        <v>3997</v>
      </c>
      <c r="AH78" s="46">
        <f t="shared" si="18"/>
        <v>1700</v>
      </c>
      <c r="AI78" s="46">
        <f t="shared" si="18"/>
        <v>9403</v>
      </c>
      <c r="AJ78" s="46">
        <f t="shared" si="18"/>
        <v>7106</v>
      </c>
      <c r="AK78" s="46">
        <f t="shared" si="18"/>
        <v>4809</v>
      </c>
      <c r="AL78" s="46">
        <f t="shared" si="18"/>
        <v>2512</v>
      </c>
      <c r="AM78" s="46">
        <f t="shared" si="18"/>
        <v>215</v>
      </c>
    </row>
    <row r="79" spans="2:39" ht="15.75" thickBot="1" x14ac:dyDescent="0.3">
      <c r="B79" s="48" t="str">
        <f>+app!$G$11&amp;" in "&amp;'An Distinta Base'!F17</f>
        <v>Consumi in Pz</v>
      </c>
      <c r="D79" s="46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2100</v>
      </c>
      <c r="E79" s="46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2117</v>
      </c>
      <c r="F79" s="46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2175</v>
      </c>
      <c r="G79" s="46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2241</v>
      </c>
      <c r="H79" s="46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2247</v>
      </c>
      <c r="I79" s="46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2292</v>
      </c>
      <c r="J79" s="46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2297</v>
      </c>
      <c r="K79" s="46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2297</v>
      </c>
      <c r="L79" s="46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2297</v>
      </c>
      <c r="M79" s="46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2297</v>
      </c>
      <c r="N79" s="46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2297</v>
      </c>
      <c r="O79" s="46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2297</v>
      </c>
      <c r="P79" s="46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2297</v>
      </c>
      <c r="Q79" s="46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2297</v>
      </c>
      <c r="R79" s="46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2297</v>
      </c>
      <c r="S79" s="46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2297</v>
      </c>
      <c r="T79" s="46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2297</v>
      </c>
      <c r="U79" s="46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2297</v>
      </c>
      <c r="V79" s="46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2297</v>
      </c>
      <c r="W79" s="46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2297</v>
      </c>
      <c r="X79" s="46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2297</v>
      </c>
      <c r="Y79" s="46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2297</v>
      </c>
      <c r="Z79" s="46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2297</v>
      </c>
      <c r="AA79" s="46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2297</v>
      </c>
      <c r="AB79" s="46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2297</v>
      </c>
      <c r="AC79" s="46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2297</v>
      </c>
      <c r="AD79" s="46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2297</v>
      </c>
      <c r="AE79" s="46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2297</v>
      </c>
      <c r="AF79" s="46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2297</v>
      </c>
      <c r="AG79" s="46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2297</v>
      </c>
      <c r="AH79" s="46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2297</v>
      </c>
      <c r="AI79" s="46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2297</v>
      </c>
      <c r="AJ79" s="46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2297</v>
      </c>
      <c r="AK79" s="46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2297</v>
      </c>
      <c r="AL79" s="46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2297</v>
      </c>
      <c r="AM79" s="46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2297</v>
      </c>
    </row>
    <row r="80" spans="2:39" ht="16.5" thickTop="1" thickBot="1" x14ac:dyDescent="0.3">
      <c r="B80" s="48" t="str">
        <f>+app!$G$12&amp;" in "&amp;'An Distinta Base'!F17</f>
        <v>Acquisti in Pz</v>
      </c>
      <c r="C80" s="41"/>
      <c r="D80" s="54">
        <v>10000</v>
      </c>
      <c r="E80" s="54"/>
      <c r="F80" s="54"/>
      <c r="G80" s="54"/>
      <c r="H80" s="54">
        <v>10000</v>
      </c>
      <c r="I80" s="54"/>
      <c r="J80" s="54"/>
      <c r="K80" s="54"/>
      <c r="L80" s="54">
        <v>10000</v>
      </c>
      <c r="M80" s="54"/>
      <c r="N80" s="54"/>
      <c r="O80" s="54"/>
      <c r="P80" s="54"/>
      <c r="Q80" s="54">
        <v>10000</v>
      </c>
      <c r="R80" s="54"/>
      <c r="S80" s="54"/>
      <c r="T80" s="54"/>
      <c r="U80" s="54">
        <v>10000</v>
      </c>
      <c r="V80" s="54"/>
      <c r="W80" s="54"/>
      <c r="X80" s="54"/>
      <c r="Y80" s="54"/>
      <c r="Z80" s="54">
        <v>10000</v>
      </c>
      <c r="AA80" s="54"/>
      <c r="AB80" s="54"/>
      <c r="AC80" s="54"/>
      <c r="AD80" s="54">
        <v>10000</v>
      </c>
      <c r="AE80" s="54"/>
      <c r="AF80" s="54"/>
      <c r="AG80" s="54"/>
      <c r="AH80" s="54">
        <v>10000</v>
      </c>
      <c r="AI80" s="54"/>
      <c r="AJ80" s="54"/>
      <c r="AK80" s="54"/>
      <c r="AL80" s="54"/>
      <c r="AM80" s="54">
        <v>10000</v>
      </c>
    </row>
    <row r="81" spans="2:39" ht="15.75" thickTop="1" x14ac:dyDescent="0.25">
      <c r="B81" s="48" t="s">
        <v>302</v>
      </c>
      <c r="D81" s="46">
        <f>+D78-D79+D80</f>
        <v>7900</v>
      </c>
      <c r="E81" s="46">
        <f>+E78-E79+E80</f>
        <v>5783</v>
      </c>
      <c r="F81" s="46">
        <f t="shared" ref="F81:AM81" si="19">+F78-F79+F80</f>
        <v>3608</v>
      </c>
      <c r="G81" s="46">
        <f t="shared" si="19"/>
        <v>1367</v>
      </c>
      <c r="H81" s="46">
        <f t="shared" si="19"/>
        <v>9120</v>
      </c>
      <c r="I81" s="46">
        <f t="shared" si="19"/>
        <v>6828</v>
      </c>
      <c r="J81" s="46">
        <f t="shared" si="19"/>
        <v>4531</v>
      </c>
      <c r="K81" s="46">
        <f t="shared" si="19"/>
        <v>2234</v>
      </c>
      <c r="L81" s="46">
        <f t="shared" si="19"/>
        <v>9937</v>
      </c>
      <c r="M81" s="46">
        <f t="shared" si="19"/>
        <v>7640</v>
      </c>
      <c r="N81" s="46">
        <f t="shared" si="19"/>
        <v>5343</v>
      </c>
      <c r="O81" s="46">
        <f t="shared" si="19"/>
        <v>3046</v>
      </c>
      <c r="P81" s="46">
        <f t="shared" si="19"/>
        <v>749</v>
      </c>
      <c r="Q81" s="46">
        <f t="shared" si="19"/>
        <v>8452</v>
      </c>
      <c r="R81" s="46">
        <f t="shared" si="19"/>
        <v>6155</v>
      </c>
      <c r="S81" s="46">
        <f t="shared" si="19"/>
        <v>3858</v>
      </c>
      <c r="T81" s="46">
        <f t="shared" si="19"/>
        <v>1561</v>
      </c>
      <c r="U81" s="46">
        <f t="shared" si="19"/>
        <v>9264</v>
      </c>
      <c r="V81" s="46">
        <f t="shared" si="19"/>
        <v>6967</v>
      </c>
      <c r="W81" s="46">
        <f t="shared" si="19"/>
        <v>4670</v>
      </c>
      <c r="X81" s="46">
        <f t="shared" si="19"/>
        <v>2373</v>
      </c>
      <c r="Y81" s="46">
        <f t="shared" si="19"/>
        <v>76</v>
      </c>
      <c r="Z81" s="46">
        <f t="shared" si="19"/>
        <v>7779</v>
      </c>
      <c r="AA81" s="46">
        <f t="shared" si="19"/>
        <v>5482</v>
      </c>
      <c r="AB81" s="46">
        <f t="shared" si="19"/>
        <v>3185</v>
      </c>
      <c r="AC81" s="46">
        <f t="shared" si="19"/>
        <v>888</v>
      </c>
      <c r="AD81" s="46">
        <f t="shared" si="19"/>
        <v>8591</v>
      </c>
      <c r="AE81" s="46">
        <f t="shared" si="19"/>
        <v>6294</v>
      </c>
      <c r="AF81" s="46">
        <f t="shared" si="19"/>
        <v>3997</v>
      </c>
      <c r="AG81" s="46">
        <f t="shared" si="19"/>
        <v>1700</v>
      </c>
      <c r="AH81" s="46">
        <f t="shared" si="19"/>
        <v>9403</v>
      </c>
      <c r="AI81" s="46">
        <f t="shared" si="19"/>
        <v>7106</v>
      </c>
      <c r="AJ81" s="46">
        <f t="shared" si="19"/>
        <v>4809</v>
      </c>
      <c r="AK81" s="46">
        <f t="shared" si="19"/>
        <v>2512</v>
      </c>
      <c r="AL81" s="46">
        <f t="shared" si="19"/>
        <v>215</v>
      </c>
      <c r="AM81" s="46">
        <f t="shared" si="19"/>
        <v>7918</v>
      </c>
    </row>
    <row r="84" spans="2:39" ht="15" x14ac:dyDescent="0.25">
      <c r="B84" s="48" t="str">
        <f>+'An Distinta Base'!E18</f>
        <v>Mp11</v>
      </c>
      <c r="D84" s="48" t="str">
        <f>+SPm!B$2</f>
        <v>A1 M1</v>
      </c>
      <c r="E84" s="48" t="str">
        <f>+SPm!C$2</f>
        <v>A1 M2</v>
      </c>
      <c r="F84" s="48" t="str">
        <f>+SPm!D$2</f>
        <v>A1 M3</v>
      </c>
      <c r="G84" s="48" t="str">
        <f>+SPm!E$2</f>
        <v>A1 M4</v>
      </c>
      <c r="H84" s="48" t="str">
        <f>+SPm!F$2</f>
        <v>A1 M5</v>
      </c>
      <c r="I84" s="48" t="str">
        <f>+SPm!G$2</f>
        <v>A1 M6</v>
      </c>
      <c r="J84" s="48" t="str">
        <f>+SPm!H$2</f>
        <v>A1 M7</v>
      </c>
      <c r="K84" s="48" t="str">
        <f>+SPm!I$2</f>
        <v>A1 M8</v>
      </c>
      <c r="L84" s="48" t="str">
        <f>+SPm!J$2</f>
        <v>A1 M9</v>
      </c>
      <c r="M84" s="48" t="str">
        <f>+SPm!K$2</f>
        <v>A1 M10</v>
      </c>
      <c r="N84" s="48" t="str">
        <f>+SPm!L$2</f>
        <v>A1 M11</v>
      </c>
      <c r="O84" s="48" t="str">
        <f>+SPm!M$2</f>
        <v>A1 M12</v>
      </c>
      <c r="P84" s="48" t="str">
        <f>+SPm!N$2</f>
        <v>A2 M1</v>
      </c>
      <c r="Q84" s="48" t="str">
        <f>+SPm!O$2</f>
        <v>A2 M2</v>
      </c>
      <c r="R84" s="48" t="str">
        <f>+SPm!P$2</f>
        <v>A2 M3</v>
      </c>
      <c r="S84" s="48" t="str">
        <f>+SPm!Q$2</f>
        <v>A2 M4</v>
      </c>
      <c r="T84" s="48" t="str">
        <f>+SPm!R$2</f>
        <v>A2 M5</v>
      </c>
      <c r="U84" s="48" t="str">
        <f>+SPm!S$2</f>
        <v>A2 M6</v>
      </c>
      <c r="V84" s="48" t="str">
        <f>+SPm!T$2</f>
        <v>A2 M7</v>
      </c>
      <c r="W84" s="48" t="str">
        <f>+SPm!U$2</f>
        <v>A2 M8</v>
      </c>
      <c r="X84" s="48" t="str">
        <f>+SPm!V$2</f>
        <v>A2 M9</v>
      </c>
      <c r="Y84" s="48" t="str">
        <f>+SPm!W$2</f>
        <v>A2 M10</v>
      </c>
      <c r="Z84" s="48" t="str">
        <f>+SPm!X$2</f>
        <v>A2 M11</v>
      </c>
      <c r="AA84" s="48" t="str">
        <f>+SPm!Y$2</f>
        <v>A2 M12</v>
      </c>
      <c r="AB84" s="48" t="str">
        <f>+SPm!Z$2</f>
        <v>A3 M1</v>
      </c>
      <c r="AC84" s="48" t="str">
        <f>+SPm!AA$2</f>
        <v>A3 M2</v>
      </c>
      <c r="AD84" s="48" t="str">
        <f>+SPm!AB$2</f>
        <v>A3 M3</v>
      </c>
      <c r="AE84" s="48" t="str">
        <f>+SPm!AC$2</f>
        <v>A3 M4</v>
      </c>
      <c r="AF84" s="48" t="str">
        <f>+SPm!AD$2</f>
        <v>A3 M5</v>
      </c>
      <c r="AG84" s="48" t="str">
        <f>+SPm!AE$2</f>
        <v>A3 M6</v>
      </c>
      <c r="AH84" s="48" t="str">
        <f>+SPm!AF$2</f>
        <v>A3 M7</v>
      </c>
      <c r="AI84" s="48" t="str">
        <f>+SPm!AG$2</f>
        <v>A3 M8</v>
      </c>
      <c r="AJ84" s="48" t="str">
        <f>+SPm!AH$2</f>
        <v>A3 M9</v>
      </c>
      <c r="AK84" s="48" t="str">
        <f>+SPm!AI$2</f>
        <v>A3 M10</v>
      </c>
      <c r="AL84" s="48" t="str">
        <f>+SPm!AJ$2</f>
        <v>A3 M11</v>
      </c>
      <c r="AM84" s="48" t="str">
        <f>+SPm!AK$2</f>
        <v>A3 M12</v>
      </c>
    </row>
    <row r="86" spans="2:39" ht="15" x14ac:dyDescent="0.25">
      <c r="B86" s="48" t="s">
        <v>301</v>
      </c>
      <c r="D86" s="46">
        <v>0</v>
      </c>
      <c r="E86" s="46">
        <f>+D89</f>
        <v>2625</v>
      </c>
      <c r="F86" s="46">
        <f t="shared" ref="F86:AM86" si="20">+E89</f>
        <v>2244.3000000000002</v>
      </c>
      <c r="G86" s="46">
        <f t="shared" si="20"/>
        <v>1857.8000000000002</v>
      </c>
      <c r="H86" s="46">
        <f t="shared" si="20"/>
        <v>1459.9</v>
      </c>
      <c r="I86" s="46">
        <f t="shared" si="20"/>
        <v>1061</v>
      </c>
      <c r="J86" s="46">
        <f t="shared" si="20"/>
        <v>657.6</v>
      </c>
      <c r="K86" s="46">
        <f t="shared" si="20"/>
        <v>253.20000000000005</v>
      </c>
      <c r="L86" s="46">
        <f t="shared" si="20"/>
        <v>2848.8</v>
      </c>
      <c r="M86" s="46">
        <f t="shared" si="20"/>
        <v>2444.4</v>
      </c>
      <c r="N86" s="46">
        <f t="shared" si="20"/>
        <v>2040</v>
      </c>
      <c r="O86" s="46">
        <f t="shared" si="20"/>
        <v>1635.6</v>
      </c>
      <c r="P86" s="46">
        <f t="shared" si="20"/>
        <v>1231.1999999999998</v>
      </c>
      <c r="Q86" s="46">
        <f t="shared" si="20"/>
        <v>826.79999999999984</v>
      </c>
      <c r="R86" s="46">
        <f t="shared" si="20"/>
        <v>422.39999999999986</v>
      </c>
      <c r="S86" s="46">
        <f t="shared" si="20"/>
        <v>17.999999999999886</v>
      </c>
      <c r="T86" s="46">
        <f t="shared" si="20"/>
        <v>2613.6</v>
      </c>
      <c r="U86" s="46">
        <f t="shared" si="20"/>
        <v>2209.1999999999998</v>
      </c>
      <c r="V86" s="46">
        <f t="shared" si="20"/>
        <v>1804.7999999999997</v>
      </c>
      <c r="W86" s="46">
        <f t="shared" si="20"/>
        <v>1400.3999999999996</v>
      </c>
      <c r="X86" s="46">
        <f t="shared" si="20"/>
        <v>995.99999999999966</v>
      </c>
      <c r="Y86" s="46">
        <f t="shared" si="20"/>
        <v>591.59999999999968</v>
      </c>
      <c r="Z86" s="46">
        <f t="shared" si="20"/>
        <v>187.1999999999997</v>
      </c>
      <c r="AA86" s="46">
        <f t="shared" si="20"/>
        <v>2782.7999999999997</v>
      </c>
      <c r="AB86" s="46">
        <f t="shared" si="20"/>
        <v>2378.3999999999996</v>
      </c>
      <c r="AC86" s="46">
        <f t="shared" si="20"/>
        <v>1973.9999999999995</v>
      </c>
      <c r="AD86" s="46">
        <f t="shared" si="20"/>
        <v>1569.5999999999995</v>
      </c>
      <c r="AE86" s="46">
        <f t="shared" si="20"/>
        <v>1165.1999999999994</v>
      </c>
      <c r="AF86" s="46">
        <f t="shared" si="20"/>
        <v>760.79999999999939</v>
      </c>
      <c r="AG86" s="46">
        <f t="shared" si="20"/>
        <v>356.39999999999941</v>
      </c>
      <c r="AH86" s="46">
        <f t="shared" si="20"/>
        <v>2951.9999999999995</v>
      </c>
      <c r="AI86" s="46">
        <f t="shared" si="20"/>
        <v>2547.5999999999995</v>
      </c>
      <c r="AJ86" s="46">
        <f t="shared" si="20"/>
        <v>2143.1999999999994</v>
      </c>
      <c r="AK86" s="46">
        <f t="shared" si="20"/>
        <v>1738.7999999999993</v>
      </c>
      <c r="AL86" s="46">
        <f t="shared" si="20"/>
        <v>1334.3999999999992</v>
      </c>
      <c r="AM86" s="46">
        <f t="shared" si="20"/>
        <v>929.9999999999992</v>
      </c>
    </row>
    <row r="87" spans="2:39" ht="15.75" thickBot="1" x14ac:dyDescent="0.3">
      <c r="B87" s="48" t="str">
        <f>+app!$G$11&amp;" in "&amp;'An Distinta Base'!F18</f>
        <v>Consumi in Kg</v>
      </c>
      <c r="D87" s="46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375</v>
      </c>
      <c r="E87" s="46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380.7</v>
      </c>
      <c r="F87" s="46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386.5</v>
      </c>
      <c r="G87" s="46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397.9</v>
      </c>
      <c r="H87" s="46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398.9</v>
      </c>
      <c r="I87" s="46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403.4</v>
      </c>
      <c r="J87" s="46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404.4</v>
      </c>
      <c r="K87" s="46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404.4</v>
      </c>
      <c r="L87" s="46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404.4</v>
      </c>
      <c r="M87" s="46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404.4</v>
      </c>
      <c r="N87" s="46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404.4</v>
      </c>
      <c r="O87" s="46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404.4</v>
      </c>
      <c r="P87" s="46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404.4</v>
      </c>
      <c r="Q87" s="46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404.4</v>
      </c>
      <c r="R87" s="46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404.4</v>
      </c>
      <c r="S87" s="46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404.4</v>
      </c>
      <c r="T87" s="46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404.4</v>
      </c>
      <c r="U87" s="46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404.4</v>
      </c>
      <c r="V87" s="46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404.4</v>
      </c>
      <c r="W87" s="46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404.4</v>
      </c>
      <c r="X87" s="46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404.4</v>
      </c>
      <c r="Y87" s="46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404.4</v>
      </c>
      <c r="Z87" s="46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404.4</v>
      </c>
      <c r="AA87" s="46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404.4</v>
      </c>
      <c r="AB87" s="46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404.4</v>
      </c>
      <c r="AC87" s="46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404.4</v>
      </c>
      <c r="AD87" s="46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404.4</v>
      </c>
      <c r="AE87" s="46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404.4</v>
      </c>
      <c r="AF87" s="46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404.4</v>
      </c>
      <c r="AG87" s="46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404.4</v>
      </c>
      <c r="AH87" s="46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404.4</v>
      </c>
      <c r="AI87" s="46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404.4</v>
      </c>
      <c r="AJ87" s="46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404.4</v>
      </c>
      <c r="AK87" s="46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404.4</v>
      </c>
      <c r="AL87" s="46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404.4</v>
      </c>
      <c r="AM87" s="46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404.4</v>
      </c>
    </row>
    <row r="88" spans="2:39" ht="16.5" thickTop="1" thickBot="1" x14ac:dyDescent="0.3">
      <c r="B88" s="48" t="str">
        <f>+app!$G$12&amp;" in "&amp;'An Distinta Base'!F18</f>
        <v>Acquisti in Kg</v>
      </c>
      <c r="C88" s="41"/>
      <c r="D88" s="54">
        <v>3000</v>
      </c>
      <c r="E88" s="54"/>
      <c r="F88" s="54"/>
      <c r="G88" s="54"/>
      <c r="H88" s="54"/>
      <c r="I88" s="54"/>
      <c r="J88" s="54"/>
      <c r="K88" s="54">
        <v>3000</v>
      </c>
      <c r="L88" s="54"/>
      <c r="M88" s="54"/>
      <c r="N88" s="54"/>
      <c r="O88" s="54"/>
      <c r="P88" s="54"/>
      <c r="Q88" s="54"/>
      <c r="R88" s="54"/>
      <c r="S88" s="54">
        <v>3000</v>
      </c>
      <c r="T88" s="54"/>
      <c r="U88" s="54"/>
      <c r="V88" s="54"/>
      <c r="W88" s="54"/>
      <c r="X88" s="54"/>
      <c r="Y88" s="54"/>
      <c r="Z88" s="54">
        <v>3000</v>
      </c>
      <c r="AA88" s="54"/>
      <c r="AB88" s="54"/>
      <c r="AC88" s="54"/>
      <c r="AD88" s="54"/>
      <c r="AE88" s="54"/>
      <c r="AF88" s="54"/>
      <c r="AG88" s="54">
        <v>3000</v>
      </c>
      <c r="AH88" s="54"/>
      <c r="AI88" s="54"/>
      <c r="AJ88" s="54"/>
      <c r="AK88" s="54"/>
      <c r="AL88" s="54"/>
      <c r="AM88" s="54"/>
    </row>
    <row r="89" spans="2:39" ht="15.75" thickTop="1" x14ac:dyDescent="0.25">
      <c r="B89" s="48" t="s">
        <v>302</v>
      </c>
      <c r="D89" s="46">
        <f>+D86-D87+D88</f>
        <v>2625</v>
      </c>
      <c r="E89" s="46">
        <f>+E86-E87+E88</f>
        <v>2244.3000000000002</v>
      </c>
      <c r="F89" s="46">
        <f t="shared" ref="F89:AM89" si="21">+F86-F87+F88</f>
        <v>1857.8000000000002</v>
      </c>
      <c r="G89" s="46">
        <f t="shared" si="21"/>
        <v>1459.9</v>
      </c>
      <c r="H89" s="46">
        <f t="shared" si="21"/>
        <v>1061</v>
      </c>
      <c r="I89" s="46">
        <f t="shared" si="21"/>
        <v>657.6</v>
      </c>
      <c r="J89" s="46">
        <f t="shared" si="21"/>
        <v>253.20000000000005</v>
      </c>
      <c r="K89" s="46">
        <f t="shared" si="21"/>
        <v>2848.8</v>
      </c>
      <c r="L89" s="46">
        <f t="shared" si="21"/>
        <v>2444.4</v>
      </c>
      <c r="M89" s="46">
        <f t="shared" si="21"/>
        <v>2040</v>
      </c>
      <c r="N89" s="46">
        <f t="shared" si="21"/>
        <v>1635.6</v>
      </c>
      <c r="O89" s="46">
        <f t="shared" si="21"/>
        <v>1231.1999999999998</v>
      </c>
      <c r="P89" s="46">
        <f t="shared" si="21"/>
        <v>826.79999999999984</v>
      </c>
      <c r="Q89" s="46">
        <f t="shared" si="21"/>
        <v>422.39999999999986</v>
      </c>
      <c r="R89" s="46">
        <f t="shared" si="21"/>
        <v>17.999999999999886</v>
      </c>
      <c r="S89" s="46">
        <f t="shared" si="21"/>
        <v>2613.6</v>
      </c>
      <c r="T89" s="46">
        <f t="shared" si="21"/>
        <v>2209.1999999999998</v>
      </c>
      <c r="U89" s="46">
        <f t="shared" si="21"/>
        <v>1804.7999999999997</v>
      </c>
      <c r="V89" s="46">
        <f t="shared" si="21"/>
        <v>1400.3999999999996</v>
      </c>
      <c r="W89" s="46">
        <f t="shared" si="21"/>
        <v>995.99999999999966</v>
      </c>
      <c r="X89" s="46">
        <f t="shared" si="21"/>
        <v>591.59999999999968</v>
      </c>
      <c r="Y89" s="46">
        <f t="shared" si="21"/>
        <v>187.1999999999997</v>
      </c>
      <c r="Z89" s="46">
        <f t="shared" si="21"/>
        <v>2782.7999999999997</v>
      </c>
      <c r="AA89" s="46">
        <f t="shared" si="21"/>
        <v>2378.3999999999996</v>
      </c>
      <c r="AB89" s="46">
        <f t="shared" si="21"/>
        <v>1973.9999999999995</v>
      </c>
      <c r="AC89" s="46">
        <f t="shared" si="21"/>
        <v>1569.5999999999995</v>
      </c>
      <c r="AD89" s="46">
        <f t="shared" si="21"/>
        <v>1165.1999999999994</v>
      </c>
      <c r="AE89" s="46">
        <f t="shared" si="21"/>
        <v>760.79999999999939</v>
      </c>
      <c r="AF89" s="46">
        <f t="shared" si="21"/>
        <v>356.39999999999941</v>
      </c>
      <c r="AG89" s="46">
        <f t="shared" si="21"/>
        <v>2951.9999999999995</v>
      </c>
      <c r="AH89" s="46">
        <f t="shared" si="21"/>
        <v>2547.5999999999995</v>
      </c>
      <c r="AI89" s="46">
        <f t="shared" si="21"/>
        <v>2143.1999999999994</v>
      </c>
      <c r="AJ89" s="46">
        <f t="shared" si="21"/>
        <v>1738.7999999999993</v>
      </c>
      <c r="AK89" s="46">
        <f t="shared" si="21"/>
        <v>1334.3999999999992</v>
      </c>
      <c r="AL89" s="46">
        <f t="shared" si="21"/>
        <v>929.9999999999992</v>
      </c>
      <c r="AM89" s="46">
        <f t="shared" si="21"/>
        <v>525.59999999999923</v>
      </c>
    </row>
    <row r="92" spans="2:39" ht="15" x14ac:dyDescent="0.25">
      <c r="B92" s="48" t="str">
        <f>+'An Distinta Base'!E19</f>
        <v>Mp12</v>
      </c>
      <c r="D92" s="48" t="str">
        <f>+SPm!B$2</f>
        <v>A1 M1</v>
      </c>
      <c r="E92" s="48" t="str">
        <f>+SPm!C$2</f>
        <v>A1 M2</v>
      </c>
      <c r="F92" s="48" t="str">
        <f>+SPm!D$2</f>
        <v>A1 M3</v>
      </c>
      <c r="G92" s="48" t="str">
        <f>+SPm!E$2</f>
        <v>A1 M4</v>
      </c>
      <c r="H92" s="48" t="str">
        <f>+SPm!F$2</f>
        <v>A1 M5</v>
      </c>
      <c r="I92" s="48" t="str">
        <f>+SPm!G$2</f>
        <v>A1 M6</v>
      </c>
      <c r="J92" s="48" t="str">
        <f>+SPm!H$2</f>
        <v>A1 M7</v>
      </c>
      <c r="K92" s="48" t="str">
        <f>+SPm!I$2</f>
        <v>A1 M8</v>
      </c>
      <c r="L92" s="48" t="str">
        <f>+SPm!J$2</f>
        <v>A1 M9</v>
      </c>
      <c r="M92" s="48" t="str">
        <f>+SPm!K$2</f>
        <v>A1 M10</v>
      </c>
      <c r="N92" s="48" t="str">
        <f>+SPm!L$2</f>
        <v>A1 M11</v>
      </c>
      <c r="O92" s="48" t="str">
        <f>+SPm!M$2</f>
        <v>A1 M12</v>
      </c>
      <c r="P92" s="48" t="str">
        <f>+SPm!N$2</f>
        <v>A2 M1</v>
      </c>
      <c r="Q92" s="48" t="str">
        <f>+SPm!O$2</f>
        <v>A2 M2</v>
      </c>
      <c r="R92" s="48" t="str">
        <f>+SPm!P$2</f>
        <v>A2 M3</v>
      </c>
      <c r="S92" s="48" t="str">
        <f>+SPm!Q$2</f>
        <v>A2 M4</v>
      </c>
      <c r="T92" s="48" t="str">
        <f>+SPm!R$2</f>
        <v>A2 M5</v>
      </c>
      <c r="U92" s="48" t="str">
        <f>+SPm!S$2</f>
        <v>A2 M6</v>
      </c>
      <c r="V92" s="48" t="str">
        <f>+SPm!T$2</f>
        <v>A2 M7</v>
      </c>
      <c r="W92" s="48" t="str">
        <f>+SPm!U$2</f>
        <v>A2 M8</v>
      </c>
      <c r="X92" s="48" t="str">
        <f>+SPm!V$2</f>
        <v>A2 M9</v>
      </c>
      <c r="Y92" s="48" t="str">
        <f>+SPm!W$2</f>
        <v>A2 M10</v>
      </c>
      <c r="Z92" s="48" t="str">
        <f>+SPm!X$2</f>
        <v>A2 M11</v>
      </c>
      <c r="AA92" s="48" t="str">
        <f>+SPm!Y$2</f>
        <v>A2 M12</v>
      </c>
      <c r="AB92" s="48" t="str">
        <f>+SPm!Z$2</f>
        <v>A3 M1</v>
      </c>
      <c r="AC92" s="48" t="str">
        <f>+SPm!AA$2</f>
        <v>A3 M2</v>
      </c>
      <c r="AD92" s="48" t="str">
        <f>+SPm!AB$2</f>
        <v>A3 M3</v>
      </c>
      <c r="AE92" s="48" t="str">
        <f>+SPm!AC$2</f>
        <v>A3 M4</v>
      </c>
      <c r="AF92" s="48" t="str">
        <f>+SPm!AD$2</f>
        <v>A3 M5</v>
      </c>
      <c r="AG92" s="48" t="str">
        <f>+SPm!AE$2</f>
        <v>A3 M6</v>
      </c>
      <c r="AH92" s="48" t="str">
        <f>+SPm!AF$2</f>
        <v>A3 M7</v>
      </c>
      <c r="AI92" s="48" t="str">
        <f>+SPm!AG$2</f>
        <v>A3 M8</v>
      </c>
      <c r="AJ92" s="48" t="str">
        <f>+SPm!AH$2</f>
        <v>A3 M9</v>
      </c>
      <c r="AK92" s="48" t="str">
        <f>+SPm!AI$2</f>
        <v>A3 M10</v>
      </c>
      <c r="AL92" s="48" t="str">
        <f>+SPm!AJ$2</f>
        <v>A3 M11</v>
      </c>
      <c r="AM92" s="48" t="str">
        <f>+SPm!AK$2</f>
        <v>A3 M12</v>
      </c>
    </row>
    <row r="94" spans="2:39" ht="15" x14ac:dyDescent="0.25">
      <c r="B94" s="48" t="s">
        <v>301</v>
      </c>
      <c r="D94" s="46">
        <v>0</v>
      </c>
      <c r="E94" s="46">
        <f>+D97</f>
        <v>4635</v>
      </c>
      <c r="F94" s="46">
        <f t="shared" ref="F94:AM94" si="22">+E97</f>
        <v>4264.1000000000004</v>
      </c>
      <c r="G94" s="46">
        <f t="shared" si="22"/>
        <v>3889.2000000000003</v>
      </c>
      <c r="H94" s="46">
        <f t="shared" si="22"/>
        <v>3504.7000000000003</v>
      </c>
      <c r="I94" s="46">
        <f t="shared" si="22"/>
        <v>3119.6000000000004</v>
      </c>
      <c r="J94" s="46">
        <f t="shared" si="22"/>
        <v>2731.5000000000005</v>
      </c>
      <c r="K94" s="46">
        <f t="shared" si="22"/>
        <v>2341.9000000000005</v>
      </c>
      <c r="L94" s="46">
        <f t="shared" si="22"/>
        <v>1952.3000000000006</v>
      </c>
      <c r="M94" s="46">
        <f t="shared" si="22"/>
        <v>1562.7000000000007</v>
      </c>
      <c r="N94" s="46">
        <f t="shared" si="22"/>
        <v>1173.1000000000008</v>
      </c>
      <c r="O94" s="46">
        <f t="shared" si="22"/>
        <v>783.5000000000008</v>
      </c>
      <c r="P94" s="46">
        <f t="shared" si="22"/>
        <v>393.90000000000077</v>
      </c>
      <c r="Q94" s="46">
        <f t="shared" si="22"/>
        <v>4.3000000000007503</v>
      </c>
      <c r="R94" s="46">
        <f t="shared" si="22"/>
        <v>4614.7000000000007</v>
      </c>
      <c r="S94" s="46">
        <f t="shared" si="22"/>
        <v>4225.1000000000004</v>
      </c>
      <c r="T94" s="46">
        <f t="shared" si="22"/>
        <v>3835.5000000000005</v>
      </c>
      <c r="U94" s="46">
        <f t="shared" si="22"/>
        <v>3445.9000000000005</v>
      </c>
      <c r="V94" s="46">
        <f t="shared" si="22"/>
        <v>3056.3000000000006</v>
      </c>
      <c r="W94" s="46">
        <f t="shared" si="22"/>
        <v>2666.7000000000007</v>
      </c>
      <c r="X94" s="46">
        <f t="shared" si="22"/>
        <v>2277.1000000000008</v>
      </c>
      <c r="Y94" s="46">
        <f t="shared" si="22"/>
        <v>1887.5000000000009</v>
      </c>
      <c r="Z94" s="46">
        <f t="shared" si="22"/>
        <v>1497.900000000001</v>
      </c>
      <c r="AA94" s="46">
        <f t="shared" si="22"/>
        <v>1108.3000000000011</v>
      </c>
      <c r="AB94" s="46">
        <f t="shared" si="22"/>
        <v>718.70000000000107</v>
      </c>
      <c r="AC94" s="46">
        <f t="shared" si="22"/>
        <v>329.10000000000105</v>
      </c>
      <c r="AD94" s="46">
        <f t="shared" si="22"/>
        <v>4939.5000000000009</v>
      </c>
      <c r="AE94" s="46">
        <f t="shared" si="22"/>
        <v>4549.9000000000005</v>
      </c>
      <c r="AF94" s="46">
        <f t="shared" si="22"/>
        <v>4160.3</v>
      </c>
      <c r="AG94" s="46">
        <f t="shared" si="22"/>
        <v>3770.7000000000003</v>
      </c>
      <c r="AH94" s="46">
        <f t="shared" si="22"/>
        <v>3381.1000000000004</v>
      </c>
      <c r="AI94" s="46">
        <f t="shared" si="22"/>
        <v>2991.5000000000005</v>
      </c>
      <c r="AJ94" s="46">
        <f t="shared" si="22"/>
        <v>2601.9000000000005</v>
      </c>
      <c r="AK94" s="46">
        <f t="shared" si="22"/>
        <v>2212.3000000000006</v>
      </c>
      <c r="AL94" s="46">
        <f t="shared" si="22"/>
        <v>1822.7000000000007</v>
      </c>
      <c r="AM94" s="46">
        <f t="shared" si="22"/>
        <v>1433.1000000000008</v>
      </c>
    </row>
    <row r="95" spans="2:39" ht="15.75" thickBot="1" x14ac:dyDescent="0.3">
      <c r="B95" s="48" t="str">
        <f>+app!$G$11&amp;" in "&amp;'An Distinta Base'!F19</f>
        <v>Consumi in Kg</v>
      </c>
      <c r="D95" s="46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365</v>
      </c>
      <c r="E95" s="46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370.9</v>
      </c>
      <c r="F95" s="46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374.9</v>
      </c>
      <c r="G95" s="46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384.5</v>
      </c>
      <c r="H95" s="46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385.1</v>
      </c>
      <c r="I95" s="46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388.1</v>
      </c>
      <c r="J95" s="46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389.6</v>
      </c>
      <c r="K95" s="46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389.6</v>
      </c>
      <c r="L95" s="46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389.6</v>
      </c>
      <c r="M95" s="46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389.6</v>
      </c>
      <c r="N95" s="46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389.6</v>
      </c>
      <c r="O95" s="46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389.6</v>
      </c>
      <c r="P95" s="46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389.6</v>
      </c>
      <c r="Q95" s="46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389.6</v>
      </c>
      <c r="R95" s="46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389.6</v>
      </c>
      <c r="S95" s="46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389.6</v>
      </c>
      <c r="T95" s="46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389.6</v>
      </c>
      <c r="U95" s="46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389.6</v>
      </c>
      <c r="V95" s="46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389.6</v>
      </c>
      <c r="W95" s="46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389.6</v>
      </c>
      <c r="X95" s="46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389.6</v>
      </c>
      <c r="Y95" s="46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389.6</v>
      </c>
      <c r="Z95" s="46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389.6</v>
      </c>
      <c r="AA95" s="46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389.6</v>
      </c>
      <c r="AB95" s="46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389.6</v>
      </c>
      <c r="AC95" s="46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389.6</v>
      </c>
      <c r="AD95" s="46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389.6</v>
      </c>
      <c r="AE95" s="46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389.6</v>
      </c>
      <c r="AF95" s="46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389.6</v>
      </c>
      <c r="AG95" s="46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389.6</v>
      </c>
      <c r="AH95" s="46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389.6</v>
      </c>
      <c r="AI95" s="46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389.6</v>
      </c>
      <c r="AJ95" s="46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389.6</v>
      </c>
      <c r="AK95" s="46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389.6</v>
      </c>
      <c r="AL95" s="46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389.6</v>
      </c>
      <c r="AM95" s="46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389.6</v>
      </c>
    </row>
    <row r="96" spans="2:39" ht="16.5" thickTop="1" thickBot="1" x14ac:dyDescent="0.3">
      <c r="B96" s="48" t="str">
        <f>+app!$G$12&amp;" in "&amp;'An Distinta Base'!F19</f>
        <v>Acquisti in Kg</v>
      </c>
      <c r="C96" s="41"/>
      <c r="D96" s="54">
        <v>5000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>
        <v>5000</v>
      </c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>
        <v>5000</v>
      </c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spans="2:39" ht="15.75" thickTop="1" x14ac:dyDescent="0.25">
      <c r="B97" s="48" t="s">
        <v>302</v>
      </c>
      <c r="D97" s="46">
        <f>+D94-D95+D96</f>
        <v>4635</v>
      </c>
      <c r="E97" s="46">
        <f>+E94-E95+E96</f>
        <v>4264.1000000000004</v>
      </c>
      <c r="F97" s="46">
        <f t="shared" ref="F97:AM97" si="23">+F94-F95+F96</f>
        <v>3889.2000000000003</v>
      </c>
      <c r="G97" s="46">
        <f t="shared" si="23"/>
        <v>3504.7000000000003</v>
      </c>
      <c r="H97" s="46">
        <f t="shared" si="23"/>
        <v>3119.6000000000004</v>
      </c>
      <c r="I97" s="46">
        <f t="shared" si="23"/>
        <v>2731.5000000000005</v>
      </c>
      <c r="J97" s="46">
        <f t="shared" si="23"/>
        <v>2341.9000000000005</v>
      </c>
      <c r="K97" s="46">
        <f t="shared" si="23"/>
        <v>1952.3000000000006</v>
      </c>
      <c r="L97" s="46">
        <f t="shared" si="23"/>
        <v>1562.7000000000007</v>
      </c>
      <c r="M97" s="46">
        <f t="shared" si="23"/>
        <v>1173.1000000000008</v>
      </c>
      <c r="N97" s="46">
        <f t="shared" si="23"/>
        <v>783.5000000000008</v>
      </c>
      <c r="O97" s="46">
        <f t="shared" si="23"/>
        <v>393.90000000000077</v>
      </c>
      <c r="P97" s="46">
        <f t="shared" si="23"/>
        <v>4.3000000000007503</v>
      </c>
      <c r="Q97" s="46">
        <f t="shared" si="23"/>
        <v>4614.7000000000007</v>
      </c>
      <c r="R97" s="46">
        <f t="shared" si="23"/>
        <v>4225.1000000000004</v>
      </c>
      <c r="S97" s="46">
        <f t="shared" si="23"/>
        <v>3835.5000000000005</v>
      </c>
      <c r="T97" s="46">
        <f t="shared" si="23"/>
        <v>3445.9000000000005</v>
      </c>
      <c r="U97" s="46">
        <f t="shared" si="23"/>
        <v>3056.3000000000006</v>
      </c>
      <c r="V97" s="46">
        <f t="shared" si="23"/>
        <v>2666.7000000000007</v>
      </c>
      <c r="W97" s="46">
        <f t="shared" si="23"/>
        <v>2277.1000000000008</v>
      </c>
      <c r="X97" s="46">
        <f t="shared" si="23"/>
        <v>1887.5000000000009</v>
      </c>
      <c r="Y97" s="46">
        <f t="shared" si="23"/>
        <v>1497.900000000001</v>
      </c>
      <c r="Z97" s="46">
        <f t="shared" si="23"/>
        <v>1108.3000000000011</v>
      </c>
      <c r="AA97" s="46">
        <f t="shared" si="23"/>
        <v>718.70000000000107</v>
      </c>
      <c r="AB97" s="46">
        <f t="shared" si="23"/>
        <v>329.10000000000105</v>
      </c>
      <c r="AC97" s="46">
        <f t="shared" si="23"/>
        <v>4939.5000000000009</v>
      </c>
      <c r="AD97" s="46">
        <f t="shared" si="23"/>
        <v>4549.9000000000005</v>
      </c>
      <c r="AE97" s="46">
        <f t="shared" si="23"/>
        <v>4160.3</v>
      </c>
      <c r="AF97" s="46">
        <f t="shared" si="23"/>
        <v>3770.7000000000003</v>
      </c>
      <c r="AG97" s="46">
        <f t="shared" si="23"/>
        <v>3381.1000000000004</v>
      </c>
      <c r="AH97" s="46">
        <f t="shared" si="23"/>
        <v>2991.5000000000005</v>
      </c>
      <c r="AI97" s="46">
        <f t="shared" si="23"/>
        <v>2601.9000000000005</v>
      </c>
      <c r="AJ97" s="46">
        <f t="shared" si="23"/>
        <v>2212.3000000000006</v>
      </c>
      <c r="AK97" s="46">
        <f t="shared" si="23"/>
        <v>1822.7000000000007</v>
      </c>
      <c r="AL97" s="46">
        <f t="shared" si="23"/>
        <v>1433.1000000000008</v>
      </c>
      <c r="AM97" s="46">
        <f t="shared" si="23"/>
        <v>1043.5000000000009</v>
      </c>
    </row>
    <row r="100" spans="2:39" ht="15" x14ac:dyDescent="0.25">
      <c r="B100" s="48" t="str">
        <f>+'An Distinta Base'!E20</f>
        <v>Mp13</v>
      </c>
      <c r="D100" s="48" t="str">
        <f>+SPm!B$2</f>
        <v>A1 M1</v>
      </c>
      <c r="E100" s="48" t="str">
        <f>+SPm!C$2</f>
        <v>A1 M2</v>
      </c>
      <c r="F100" s="48" t="str">
        <f>+SPm!D$2</f>
        <v>A1 M3</v>
      </c>
      <c r="G100" s="48" t="str">
        <f>+SPm!E$2</f>
        <v>A1 M4</v>
      </c>
      <c r="H100" s="48" t="str">
        <f>+SPm!F$2</f>
        <v>A1 M5</v>
      </c>
      <c r="I100" s="48" t="str">
        <f>+SPm!G$2</f>
        <v>A1 M6</v>
      </c>
      <c r="J100" s="48" t="str">
        <f>+SPm!H$2</f>
        <v>A1 M7</v>
      </c>
      <c r="K100" s="48" t="str">
        <f>+SPm!I$2</f>
        <v>A1 M8</v>
      </c>
      <c r="L100" s="48" t="str">
        <f>+SPm!J$2</f>
        <v>A1 M9</v>
      </c>
      <c r="M100" s="48" t="str">
        <f>+SPm!K$2</f>
        <v>A1 M10</v>
      </c>
      <c r="N100" s="48" t="str">
        <f>+SPm!L$2</f>
        <v>A1 M11</v>
      </c>
      <c r="O100" s="48" t="str">
        <f>+SPm!M$2</f>
        <v>A1 M12</v>
      </c>
      <c r="P100" s="48" t="str">
        <f>+SPm!N$2</f>
        <v>A2 M1</v>
      </c>
      <c r="Q100" s="48" t="str">
        <f>+SPm!O$2</f>
        <v>A2 M2</v>
      </c>
      <c r="R100" s="48" t="str">
        <f>+SPm!P$2</f>
        <v>A2 M3</v>
      </c>
      <c r="S100" s="48" t="str">
        <f>+SPm!Q$2</f>
        <v>A2 M4</v>
      </c>
      <c r="T100" s="48" t="str">
        <f>+SPm!R$2</f>
        <v>A2 M5</v>
      </c>
      <c r="U100" s="48" t="str">
        <f>+SPm!S$2</f>
        <v>A2 M6</v>
      </c>
      <c r="V100" s="48" t="str">
        <f>+SPm!T$2</f>
        <v>A2 M7</v>
      </c>
      <c r="W100" s="48" t="str">
        <f>+SPm!U$2</f>
        <v>A2 M8</v>
      </c>
      <c r="X100" s="48" t="str">
        <f>+SPm!V$2</f>
        <v>A2 M9</v>
      </c>
      <c r="Y100" s="48" t="str">
        <f>+SPm!W$2</f>
        <v>A2 M10</v>
      </c>
      <c r="Z100" s="48" t="str">
        <f>+SPm!X$2</f>
        <v>A2 M11</v>
      </c>
      <c r="AA100" s="48" t="str">
        <f>+SPm!Y$2</f>
        <v>A2 M12</v>
      </c>
      <c r="AB100" s="48" t="str">
        <f>+SPm!Z$2</f>
        <v>A3 M1</v>
      </c>
      <c r="AC100" s="48" t="str">
        <f>+SPm!AA$2</f>
        <v>A3 M2</v>
      </c>
      <c r="AD100" s="48" t="str">
        <f>+SPm!AB$2</f>
        <v>A3 M3</v>
      </c>
      <c r="AE100" s="48" t="str">
        <f>+SPm!AC$2</f>
        <v>A3 M4</v>
      </c>
      <c r="AF100" s="48" t="str">
        <f>+SPm!AD$2</f>
        <v>A3 M5</v>
      </c>
      <c r="AG100" s="48" t="str">
        <f>+SPm!AE$2</f>
        <v>A3 M6</v>
      </c>
      <c r="AH100" s="48" t="str">
        <f>+SPm!AF$2</f>
        <v>A3 M7</v>
      </c>
      <c r="AI100" s="48" t="str">
        <f>+SPm!AG$2</f>
        <v>A3 M8</v>
      </c>
      <c r="AJ100" s="48" t="str">
        <f>+SPm!AH$2</f>
        <v>A3 M9</v>
      </c>
      <c r="AK100" s="48" t="str">
        <f>+SPm!AI$2</f>
        <v>A3 M10</v>
      </c>
      <c r="AL100" s="48" t="str">
        <f>+SPm!AJ$2</f>
        <v>A3 M11</v>
      </c>
      <c r="AM100" s="48" t="str">
        <f>+SPm!AK$2</f>
        <v>A3 M12</v>
      </c>
    </row>
    <row r="102" spans="2:39" ht="15" x14ac:dyDescent="0.25">
      <c r="B102" s="48" t="s">
        <v>301</v>
      </c>
      <c r="D102" s="46">
        <v>0</v>
      </c>
      <c r="E102" s="46">
        <f>+D105</f>
        <v>1770</v>
      </c>
      <c r="F102" s="46">
        <f t="shared" ref="F102:AM102" si="24">+E105</f>
        <v>1537</v>
      </c>
      <c r="G102" s="46">
        <f t="shared" si="24"/>
        <v>1300.3</v>
      </c>
      <c r="H102" s="46">
        <f t="shared" si="24"/>
        <v>1057.5999999999999</v>
      </c>
      <c r="I102" s="46">
        <f t="shared" si="24"/>
        <v>814.49999999999989</v>
      </c>
      <c r="J102" s="46">
        <f t="shared" si="24"/>
        <v>568.39999999999986</v>
      </c>
      <c r="K102" s="46">
        <f t="shared" si="24"/>
        <v>321.29999999999984</v>
      </c>
      <c r="L102" s="46">
        <f t="shared" si="24"/>
        <v>74.199999999999847</v>
      </c>
      <c r="M102" s="46">
        <f t="shared" si="24"/>
        <v>1827.1</v>
      </c>
      <c r="N102" s="46">
        <f t="shared" si="24"/>
        <v>1580</v>
      </c>
      <c r="O102" s="46">
        <f t="shared" si="24"/>
        <v>1332.9</v>
      </c>
      <c r="P102" s="46">
        <f t="shared" si="24"/>
        <v>1085.8000000000002</v>
      </c>
      <c r="Q102" s="46">
        <f t="shared" si="24"/>
        <v>838.70000000000016</v>
      </c>
      <c r="R102" s="46">
        <f t="shared" si="24"/>
        <v>591.60000000000014</v>
      </c>
      <c r="S102" s="46">
        <f t="shared" si="24"/>
        <v>344.50000000000011</v>
      </c>
      <c r="T102" s="46">
        <f t="shared" si="24"/>
        <v>97.400000000000119</v>
      </c>
      <c r="U102" s="46">
        <f t="shared" si="24"/>
        <v>1850.3000000000002</v>
      </c>
      <c r="V102" s="46">
        <f t="shared" si="24"/>
        <v>1603.2000000000003</v>
      </c>
      <c r="W102" s="46">
        <f t="shared" si="24"/>
        <v>1356.1000000000004</v>
      </c>
      <c r="X102" s="46">
        <f t="shared" si="24"/>
        <v>1109.0000000000005</v>
      </c>
      <c r="Y102" s="46">
        <f t="shared" si="24"/>
        <v>861.90000000000043</v>
      </c>
      <c r="Z102" s="46">
        <f t="shared" si="24"/>
        <v>614.80000000000041</v>
      </c>
      <c r="AA102" s="46">
        <f t="shared" si="24"/>
        <v>367.70000000000039</v>
      </c>
      <c r="AB102" s="46">
        <f t="shared" si="24"/>
        <v>120.60000000000039</v>
      </c>
      <c r="AC102" s="46">
        <f t="shared" si="24"/>
        <v>1873.5000000000005</v>
      </c>
      <c r="AD102" s="46">
        <f t="shared" si="24"/>
        <v>1626.4000000000005</v>
      </c>
      <c r="AE102" s="46">
        <f t="shared" si="24"/>
        <v>1379.3000000000006</v>
      </c>
      <c r="AF102" s="46">
        <f t="shared" si="24"/>
        <v>1132.2000000000007</v>
      </c>
      <c r="AG102" s="46">
        <f t="shared" si="24"/>
        <v>885.1000000000007</v>
      </c>
      <c r="AH102" s="46">
        <f t="shared" si="24"/>
        <v>638.00000000000068</v>
      </c>
      <c r="AI102" s="46">
        <f t="shared" si="24"/>
        <v>390.90000000000066</v>
      </c>
      <c r="AJ102" s="46">
        <f t="shared" si="24"/>
        <v>143.80000000000067</v>
      </c>
      <c r="AK102" s="46">
        <f t="shared" si="24"/>
        <v>1896.7000000000007</v>
      </c>
      <c r="AL102" s="46">
        <f t="shared" si="24"/>
        <v>1649.6000000000008</v>
      </c>
      <c r="AM102" s="46">
        <f t="shared" si="24"/>
        <v>1402.5000000000009</v>
      </c>
    </row>
    <row r="103" spans="2:39" ht="15.75" thickBot="1" x14ac:dyDescent="0.3">
      <c r="B103" s="48" t="str">
        <f>+app!$G$11&amp;" in "&amp;'An Distinta Base'!F20</f>
        <v>Consumi in Lt</v>
      </c>
      <c r="D103" s="46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230</v>
      </c>
      <c r="E103" s="46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233</v>
      </c>
      <c r="F103" s="46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236.7</v>
      </c>
      <c r="G103" s="46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242.7</v>
      </c>
      <c r="H103" s="46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243.1</v>
      </c>
      <c r="I103" s="46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246.1</v>
      </c>
      <c r="J103" s="46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247.1</v>
      </c>
      <c r="K103" s="46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247.1</v>
      </c>
      <c r="L103" s="46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247.1</v>
      </c>
      <c r="M103" s="46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247.1</v>
      </c>
      <c r="N103" s="46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247.1</v>
      </c>
      <c r="O103" s="46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247.1</v>
      </c>
      <c r="P103" s="46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247.1</v>
      </c>
      <c r="Q103" s="46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247.1</v>
      </c>
      <c r="R103" s="46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247.1</v>
      </c>
      <c r="S103" s="46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247.1</v>
      </c>
      <c r="T103" s="46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247.1</v>
      </c>
      <c r="U103" s="46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247.1</v>
      </c>
      <c r="V103" s="46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247.1</v>
      </c>
      <c r="W103" s="46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247.1</v>
      </c>
      <c r="X103" s="46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247.1</v>
      </c>
      <c r="Y103" s="46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247.1</v>
      </c>
      <c r="Z103" s="46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247.1</v>
      </c>
      <c r="AA103" s="46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247.1</v>
      </c>
      <c r="AB103" s="46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247.1</v>
      </c>
      <c r="AC103" s="46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247.1</v>
      </c>
      <c r="AD103" s="46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247.1</v>
      </c>
      <c r="AE103" s="46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247.1</v>
      </c>
      <c r="AF103" s="46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247.1</v>
      </c>
      <c r="AG103" s="46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247.1</v>
      </c>
      <c r="AH103" s="46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247.1</v>
      </c>
      <c r="AI103" s="46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247.1</v>
      </c>
      <c r="AJ103" s="46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247.1</v>
      </c>
      <c r="AK103" s="46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247.1</v>
      </c>
      <c r="AL103" s="46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247.1</v>
      </c>
      <c r="AM103" s="46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247.1</v>
      </c>
    </row>
    <row r="104" spans="2:39" ht="16.5" thickTop="1" thickBot="1" x14ac:dyDescent="0.3">
      <c r="B104" s="48" t="str">
        <f>+app!$G$12&amp;" in "&amp;'An Distinta Base'!F20</f>
        <v>Acquisti in Lt</v>
      </c>
      <c r="C104" s="41"/>
      <c r="D104" s="54">
        <v>2000</v>
      </c>
      <c r="E104" s="54"/>
      <c r="F104" s="54"/>
      <c r="G104" s="54"/>
      <c r="H104" s="54"/>
      <c r="I104" s="54"/>
      <c r="J104" s="54"/>
      <c r="K104" s="54"/>
      <c r="L104" s="54">
        <v>2000</v>
      </c>
      <c r="M104" s="54"/>
      <c r="N104" s="54"/>
      <c r="O104" s="54"/>
      <c r="P104" s="54"/>
      <c r="Q104" s="54"/>
      <c r="R104" s="54"/>
      <c r="S104" s="54"/>
      <c r="T104" s="54">
        <v>2000</v>
      </c>
      <c r="U104" s="54"/>
      <c r="V104" s="54"/>
      <c r="W104" s="54"/>
      <c r="X104" s="54"/>
      <c r="Y104" s="54"/>
      <c r="Z104" s="54"/>
      <c r="AA104" s="54"/>
      <c r="AB104" s="54">
        <v>2000</v>
      </c>
      <c r="AC104" s="54"/>
      <c r="AD104" s="54"/>
      <c r="AE104" s="54"/>
      <c r="AF104" s="54"/>
      <c r="AG104" s="54"/>
      <c r="AH104" s="54"/>
      <c r="AI104" s="54"/>
      <c r="AJ104" s="54">
        <v>2000</v>
      </c>
      <c r="AK104" s="54"/>
      <c r="AL104" s="54"/>
      <c r="AM104" s="54"/>
    </row>
    <row r="105" spans="2:39" ht="15.75" thickTop="1" x14ac:dyDescent="0.25">
      <c r="B105" s="48" t="s">
        <v>302</v>
      </c>
      <c r="D105" s="46">
        <f>+D102-D103+D104</f>
        <v>1770</v>
      </c>
      <c r="E105" s="46">
        <f>+E102-E103+E104</f>
        <v>1537</v>
      </c>
      <c r="F105" s="46">
        <f t="shared" ref="F105:AM105" si="25">+F102-F103+F104</f>
        <v>1300.3</v>
      </c>
      <c r="G105" s="46">
        <f t="shared" si="25"/>
        <v>1057.5999999999999</v>
      </c>
      <c r="H105" s="46">
        <f t="shared" si="25"/>
        <v>814.49999999999989</v>
      </c>
      <c r="I105" s="46">
        <f t="shared" si="25"/>
        <v>568.39999999999986</v>
      </c>
      <c r="J105" s="46">
        <f t="shared" si="25"/>
        <v>321.29999999999984</v>
      </c>
      <c r="K105" s="46">
        <f t="shared" si="25"/>
        <v>74.199999999999847</v>
      </c>
      <c r="L105" s="46">
        <f t="shared" si="25"/>
        <v>1827.1</v>
      </c>
      <c r="M105" s="46">
        <f t="shared" si="25"/>
        <v>1580</v>
      </c>
      <c r="N105" s="46">
        <f t="shared" si="25"/>
        <v>1332.9</v>
      </c>
      <c r="O105" s="46">
        <f t="shared" si="25"/>
        <v>1085.8000000000002</v>
      </c>
      <c r="P105" s="46">
        <f t="shared" si="25"/>
        <v>838.70000000000016</v>
      </c>
      <c r="Q105" s="46">
        <f t="shared" si="25"/>
        <v>591.60000000000014</v>
      </c>
      <c r="R105" s="46">
        <f t="shared" si="25"/>
        <v>344.50000000000011</v>
      </c>
      <c r="S105" s="46">
        <f t="shared" si="25"/>
        <v>97.400000000000119</v>
      </c>
      <c r="T105" s="46">
        <f t="shared" si="25"/>
        <v>1850.3000000000002</v>
      </c>
      <c r="U105" s="46">
        <f t="shared" si="25"/>
        <v>1603.2000000000003</v>
      </c>
      <c r="V105" s="46">
        <f t="shared" si="25"/>
        <v>1356.1000000000004</v>
      </c>
      <c r="W105" s="46">
        <f t="shared" si="25"/>
        <v>1109.0000000000005</v>
      </c>
      <c r="X105" s="46">
        <f t="shared" si="25"/>
        <v>861.90000000000043</v>
      </c>
      <c r="Y105" s="46">
        <f t="shared" si="25"/>
        <v>614.80000000000041</v>
      </c>
      <c r="Z105" s="46">
        <f t="shared" si="25"/>
        <v>367.70000000000039</v>
      </c>
      <c r="AA105" s="46">
        <f t="shared" si="25"/>
        <v>120.60000000000039</v>
      </c>
      <c r="AB105" s="46">
        <f t="shared" si="25"/>
        <v>1873.5000000000005</v>
      </c>
      <c r="AC105" s="46">
        <f t="shared" si="25"/>
        <v>1626.4000000000005</v>
      </c>
      <c r="AD105" s="46">
        <f t="shared" si="25"/>
        <v>1379.3000000000006</v>
      </c>
      <c r="AE105" s="46">
        <f t="shared" si="25"/>
        <v>1132.2000000000007</v>
      </c>
      <c r="AF105" s="46">
        <f t="shared" si="25"/>
        <v>885.1000000000007</v>
      </c>
      <c r="AG105" s="46">
        <f t="shared" si="25"/>
        <v>638.00000000000068</v>
      </c>
      <c r="AH105" s="46">
        <f t="shared" si="25"/>
        <v>390.90000000000066</v>
      </c>
      <c r="AI105" s="46">
        <f t="shared" si="25"/>
        <v>143.80000000000067</v>
      </c>
      <c r="AJ105" s="46">
        <f t="shared" si="25"/>
        <v>1896.7000000000007</v>
      </c>
      <c r="AK105" s="46">
        <f t="shared" si="25"/>
        <v>1649.6000000000008</v>
      </c>
      <c r="AL105" s="46">
        <f t="shared" si="25"/>
        <v>1402.5000000000009</v>
      </c>
      <c r="AM105" s="46">
        <f t="shared" si="25"/>
        <v>1155.400000000001</v>
      </c>
    </row>
    <row r="108" spans="2:39" ht="15" x14ac:dyDescent="0.25">
      <c r="B108" s="48" t="str">
        <f>+'An Distinta Base'!E21</f>
        <v>Mp14</v>
      </c>
      <c r="D108" s="48" t="str">
        <f>+SPm!B$2</f>
        <v>A1 M1</v>
      </c>
      <c r="E108" s="48" t="str">
        <f>+SPm!C$2</f>
        <v>A1 M2</v>
      </c>
      <c r="F108" s="48" t="str">
        <f>+SPm!D$2</f>
        <v>A1 M3</v>
      </c>
      <c r="G108" s="48" t="str">
        <f>+SPm!E$2</f>
        <v>A1 M4</v>
      </c>
      <c r="H108" s="48" t="str">
        <f>+SPm!F$2</f>
        <v>A1 M5</v>
      </c>
      <c r="I108" s="48" t="str">
        <f>+SPm!G$2</f>
        <v>A1 M6</v>
      </c>
      <c r="J108" s="48" t="str">
        <f>+SPm!H$2</f>
        <v>A1 M7</v>
      </c>
      <c r="K108" s="48" t="str">
        <f>+SPm!I$2</f>
        <v>A1 M8</v>
      </c>
      <c r="L108" s="48" t="str">
        <f>+SPm!J$2</f>
        <v>A1 M9</v>
      </c>
      <c r="M108" s="48" t="str">
        <f>+SPm!K$2</f>
        <v>A1 M10</v>
      </c>
      <c r="N108" s="48" t="str">
        <f>+SPm!L$2</f>
        <v>A1 M11</v>
      </c>
      <c r="O108" s="48" t="str">
        <f>+SPm!M$2</f>
        <v>A1 M12</v>
      </c>
      <c r="P108" s="48" t="str">
        <f>+SPm!N$2</f>
        <v>A2 M1</v>
      </c>
      <c r="Q108" s="48" t="str">
        <f>+SPm!O$2</f>
        <v>A2 M2</v>
      </c>
      <c r="R108" s="48" t="str">
        <f>+SPm!P$2</f>
        <v>A2 M3</v>
      </c>
      <c r="S108" s="48" t="str">
        <f>+SPm!Q$2</f>
        <v>A2 M4</v>
      </c>
      <c r="T108" s="48" t="str">
        <f>+SPm!R$2</f>
        <v>A2 M5</v>
      </c>
      <c r="U108" s="48" t="str">
        <f>+SPm!S$2</f>
        <v>A2 M6</v>
      </c>
      <c r="V108" s="48" t="str">
        <f>+SPm!T$2</f>
        <v>A2 M7</v>
      </c>
      <c r="W108" s="48" t="str">
        <f>+SPm!U$2</f>
        <v>A2 M8</v>
      </c>
      <c r="X108" s="48" t="str">
        <f>+SPm!V$2</f>
        <v>A2 M9</v>
      </c>
      <c r="Y108" s="48" t="str">
        <f>+SPm!W$2</f>
        <v>A2 M10</v>
      </c>
      <c r="Z108" s="48" t="str">
        <f>+SPm!X$2</f>
        <v>A2 M11</v>
      </c>
      <c r="AA108" s="48" t="str">
        <f>+SPm!Y$2</f>
        <v>A2 M12</v>
      </c>
      <c r="AB108" s="48" t="str">
        <f>+SPm!Z$2</f>
        <v>A3 M1</v>
      </c>
      <c r="AC108" s="48" t="str">
        <f>+SPm!AA$2</f>
        <v>A3 M2</v>
      </c>
      <c r="AD108" s="48" t="str">
        <f>+SPm!AB$2</f>
        <v>A3 M3</v>
      </c>
      <c r="AE108" s="48" t="str">
        <f>+SPm!AC$2</f>
        <v>A3 M4</v>
      </c>
      <c r="AF108" s="48" t="str">
        <f>+SPm!AD$2</f>
        <v>A3 M5</v>
      </c>
      <c r="AG108" s="48" t="str">
        <f>+SPm!AE$2</f>
        <v>A3 M6</v>
      </c>
      <c r="AH108" s="48" t="str">
        <f>+SPm!AF$2</f>
        <v>A3 M7</v>
      </c>
      <c r="AI108" s="48" t="str">
        <f>+SPm!AG$2</f>
        <v>A3 M8</v>
      </c>
      <c r="AJ108" s="48" t="str">
        <f>+SPm!AH$2</f>
        <v>A3 M9</v>
      </c>
      <c r="AK108" s="48" t="str">
        <f>+SPm!AI$2</f>
        <v>A3 M10</v>
      </c>
      <c r="AL108" s="48" t="str">
        <f>+SPm!AJ$2</f>
        <v>A3 M11</v>
      </c>
      <c r="AM108" s="48" t="str">
        <f>+SPm!AK$2</f>
        <v>A3 M12</v>
      </c>
    </row>
    <row r="110" spans="2:39" ht="15" x14ac:dyDescent="0.25">
      <c r="B110" s="48" t="s">
        <v>301</v>
      </c>
      <c r="D110" s="46">
        <v>0</v>
      </c>
      <c r="E110" s="46">
        <f>+D113</f>
        <v>1645</v>
      </c>
      <c r="F110" s="46">
        <f t="shared" ref="F110:AM110" si="26">+E113</f>
        <v>1286.4000000000001</v>
      </c>
      <c r="G110" s="46">
        <f t="shared" si="26"/>
        <v>918.7</v>
      </c>
      <c r="H110" s="46">
        <f t="shared" si="26"/>
        <v>539.6</v>
      </c>
      <c r="I110" s="46">
        <f t="shared" si="26"/>
        <v>160.10000000000002</v>
      </c>
      <c r="J110" s="46">
        <f t="shared" si="26"/>
        <v>1773.1</v>
      </c>
      <c r="K110" s="46">
        <f t="shared" si="26"/>
        <v>1385.1</v>
      </c>
      <c r="L110" s="46">
        <f t="shared" si="26"/>
        <v>997.09999999999991</v>
      </c>
      <c r="M110" s="46">
        <f t="shared" si="26"/>
        <v>609.09999999999991</v>
      </c>
      <c r="N110" s="46">
        <f t="shared" si="26"/>
        <v>221.09999999999991</v>
      </c>
      <c r="O110" s="46">
        <f t="shared" si="26"/>
        <v>1833.1</v>
      </c>
      <c r="P110" s="46">
        <f t="shared" si="26"/>
        <v>1445.1</v>
      </c>
      <c r="Q110" s="46">
        <f t="shared" si="26"/>
        <v>1057.0999999999999</v>
      </c>
      <c r="R110" s="46">
        <f t="shared" si="26"/>
        <v>669.09999999999991</v>
      </c>
      <c r="S110" s="46">
        <f t="shared" si="26"/>
        <v>281.09999999999991</v>
      </c>
      <c r="T110" s="46">
        <f t="shared" si="26"/>
        <v>1893.1</v>
      </c>
      <c r="U110" s="46">
        <f t="shared" si="26"/>
        <v>1505.1</v>
      </c>
      <c r="V110" s="46">
        <f t="shared" si="26"/>
        <v>1117.0999999999999</v>
      </c>
      <c r="W110" s="46">
        <f t="shared" si="26"/>
        <v>729.09999999999991</v>
      </c>
      <c r="X110" s="46">
        <f t="shared" si="26"/>
        <v>341.09999999999991</v>
      </c>
      <c r="Y110" s="46">
        <f t="shared" si="26"/>
        <v>1953.1</v>
      </c>
      <c r="Z110" s="46">
        <f t="shared" si="26"/>
        <v>1565.1</v>
      </c>
      <c r="AA110" s="46">
        <f t="shared" si="26"/>
        <v>1177.0999999999999</v>
      </c>
      <c r="AB110" s="46">
        <f t="shared" si="26"/>
        <v>789.09999999999991</v>
      </c>
      <c r="AC110" s="46">
        <f t="shared" si="26"/>
        <v>401.09999999999991</v>
      </c>
      <c r="AD110" s="46">
        <f t="shared" si="26"/>
        <v>13.099999999999909</v>
      </c>
      <c r="AE110" s="46">
        <f t="shared" si="26"/>
        <v>1625.1</v>
      </c>
      <c r="AF110" s="46">
        <f t="shared" si="26"/>
        <v>1237.0999999999999</v>
      </c>
      <c r="AG110" s="46">
        <f t="shared" si="26"/>
        <v>849.09999999999991</v>
      </c>
      <c r="AH110" s="46">
        <f t="shared" si="26"/>
        <v>461.09999999999991</v>
      </c>
      <c r="AI110" s="46">
        <f t="shared" si="26"/>
        <v>73.099999999999909</v>
      </c>
      <c r="AJ110" s="46">
        <f t="shared" si="26"/>
        <v>1685.1</v>
      </c>
      <c r="AK110" s="46">
        <f t="shared" si="26"/>
        <v>1297.0999999999999</v>
      </c>
      <c r="AL110" s="46">
        <f t="shared" si="26"/>
        <v>909.09999999999991</v>
      </c>
      <c r="AM110" s="46">
        <f t="shared" si="26"/>
        <v>521.09999999999991</v>
      </c>
    </row>
    <row r="111" spans="2:39" ht="15.75" thickBot="1" x14ac:dyDescent="0.3">
      <c r="B111" s="48" t="str">
        <f>+app!$G$11&amp;" in "&amp;'An Distinta Base'!F21</f>
        <v>Consumi in Lt</v>
      </c>
      <c r="D111" s="46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355</v>
      </c>
      <c r="E111" s="46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358.6</v>
      </c>
      <c r="F111" s="46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367.70000000000005</v>
      </c>
      <c r="G111" s="46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379.1</v>
      </c>
      <c r="H111" s="46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379.5</v>
      </c>
      <c r="I111" s="46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387</v>
      </c>
      <c r="J111" s="46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388</v>
      </c>
      <c r="K111" s="46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388</v>
      </c>
      <c r="L111" s="46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388</v>
      </c>
      <c r="M111" s="46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388</v>
      </c>
      <c r="N111" s="46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388</v>
      </c>
      <c r="O111" s="46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388</v>
      </c>
      <c r="P111" s="46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388</v>
      </c>
      <c r="Q111" s="46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388</v>
      </c>
      <c r="R111" s="46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388</v>
      </c>
      <c r="S111" s="46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388</v>
      </c>
      <c r="T111" s="46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388</v>
      </c>
      <c r="U111" s="46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388</v>
      </c>
      <c r="V111" s="46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388</v>
      </c>
      <c r="W111" s="46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388</v>
      </c>
      <c r="X111" s="46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388</v>
      </c>
      <c r="Y111" s="46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388</v>
      </c>
      <c r="Z111" s="46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388</v>
      </c>
      <c r="AA111" s="46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388</v>
      </c>
      <c r="AB111" s="46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388</v>
      </c>
      <c r="AC111" s="46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388</v>
      </c>
      <c r="AD111" s="46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388</v>
      </c>
      <c r="AE111" s="46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388</v>
      </c>
      <c r="AF111" s="46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388</v>
      </c>
      <c r="AG111" s="46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388</v>
      </c>
      <c r="AH111" s="46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388</v>
      </c>
      <c r="AI111" s="46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388</v>
      </c>
      <c r="AJ111" s="46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388</v>
      </c>
      <c r="AK111" s="46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388</v>
      </c>
      <c r="AL111" s="46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388</v>
      </c>
      <c r="AM111" s="46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388</v>
      </c>
    </row>
    <row r="112" spans="2:39" ht="16.5" thickTop="1" thickBot="1" x14ac:dyDescent="0.3">
      <c r="B112" s="48" t="str">
        <f>+app!$G$12&amp;" in "&amp;'An Distinta Base'!F21</f>
        <v>Acquisti in Lt</v>
      </c>
      <c r="C112" s="41"/>
      <c r="D112" s="54">
        <v>2000</v>
      </c>
      <c r="E112" s="54"/>
      <c r="F112" s="54"/>
      <c r="G112" s="54"/>
      <c r="H112" s="54"/>
      <c r="I112" s="54">
        <v>2000</v>
      </c>
      <c r="J112" s="54"/>
      <c r="K112" s="54"/>
      <c r="L112" s="54"/>
      <c r="M112" s="54"/>
      <c r="N112" s="54">
        <v>2000</v>
      </c>
      <c r="O112" s="54"/>
      <c r="P112" s="54"/>
      <c r="Q112" s="54"/>
      <c r="R112" s="54"/>
      <c r="S112" s="54">
        <v>2000</v>
      </c>
      <c r="T112" s="54"/>
      <c r="U112" s="54"/>
      <c r="V112" s="54"/>
      <c r="W112" s="54"/>
      <c r="X112" s="54">
        <v>2000</v>
      </c>
      <c r="Y112" s="54"/>
      <c r="Z112" s="54"/>
      <c r="AA112" s="54"/>
      <c r="AB112" s="54"/>
      <c r="AC112" s="54"/>
      <c r="AD112" s="54">
        <v>2000</v>
      </c>
      <c r="AE112" s="54"/>
      <c r="AF112" s="54"/>
      <c r="AG112" s="54"/>
      <c r="AH112" s="54"/>
      <c r="AI112" s="54">
        <v>2000</v>
      </c>
      <c r="AJ112" s="54"/>
      <c r="AK112" s="54"/>
      <c r="AL112" s="54"/>
      <c r="AM112" s="54"/>
    </row>
    <row r="113" spans="2:39" ht="15.75" thickTop="1" x14ac:dyDescent="0.25">
      <c r="B113" s="48" t="s">
        <v>302</v>
      </c>
      <c r="D113" s="46">
        <f>+D110-D111+D112</f>
        <v>1645</v>
      </c>
      <c r="E113" s="46">
        <f>+E110-E111+E112</f>
        <v>1286.4000000000001</v>
      </c>
      <c r="F113" s="46">
        <f t="shared" ref="F113:AM113" si="27">+F110-F111+F112</f>
        <v>918.7</v>
      </c>
      <c r="G113" s="46">
        <f t="shared" si="27"/>
        <v>539.6</v>
      </c>
      <c r="H113" s="46">
        <f t="shared" si="27"/>
        <v>160.10000000000002</v>
      </c>
      <c r="I113" s="46">
        <f t="shared" si="27"/>
        <v>1773.1</v>
      </c>
      <c r="J113" s="46">
        <f t="shared" si="27"/>
        <v>1385.1</v>
      </c>
      <c r="K113" s="46">
        <f t="shared" si="27"/>
        <v>997.09999999999991</v>
      </c>
      <c r="L113" s="46">
        <f t="shared" si="27"/>
        <v>609.09999999999991</v>
      </c>
      <c r="M113" s="46">
        <f t="shared" si="27"/>
        <v>221.09999999999991</v>
      </c>
      <c r="N113" s="46">
        <f t="shared" si="27"/>
        <v>1833.1</v>
      </c>
      <c r="O113" s="46">
        <f t="shared" si="27"/>
        <v>1445.1</v>
      </c>
      <c r="P113" s="46">
        <f t="shared" si="27"/>
        <v>1057.0999999999999</v>
      </c>
      <c r="Q113" s="46">
        <f t="shared" si="27"/>
        <v>669.09999999999991</v>
      </c>
      <c r="R113" s="46">
        <f t="shared" si="27"/>
        <v>281.09999999999991</v>
      </c>
      <c r="S113" s="46">
        <f t="shared" si="27"/>
        <v>1893.1</v>
      </c>
      <c r="T113" s="46">
        <f t="shared" si="27"/>
        <v>1505.1</v>
      </c>
      <c r="U113" s="46">
        <f t="shared" si="27"/>
        <v>1117.0999999999999</v>
      </c>
      <c r="V113" s="46">
        <f t="shared" si="27"/>
        <v>729.09999999999991</v>
      </c>
      <c r="W113" s="46">
        <f t="shared" si="27"/>
        <v>341.09999999999991</v>
      </c>
      <c r="X113" s="46">
        <f t="shared" si="27"/>
        <v>1953.1</v>
      </c>
      <c r="Y113" s="46">
        <f t="shared" si="27"/>
        <v>1565.1</v>
      </c>
      <c r="Z113" s="46">
        <f t="shared" si="27"/>
        <v>1177.0999999999999</v>
      </c>
      <c r="AA113" s="46">
        <f t="shared" si="27"/>
        <v>789.09999999999991</v>
      </c>
      <c r="AB113" s="46">
        <f t="shared" si="27"/>
        <v>401.09999999999991</v>
      </c>
      <c r="AC113" s="46">
        <f t="shared" si="27"/>
        <v>13.099999999999909</v>
      </c>
      <c r="AD113" s="46">
        <f t="shared" si="27"/>
        <v>1625.1</v>
      </c>
      <c r="AE113" s="46">
        <f t="shared" si="27"/>
        <v>1237.0999999999999</v>
      </c>
      <c r="AF113" s="46">
        <f t="shared" si="27"/>
        <v>849.09999999999991</v>
      </c>
      <c r="AG113" s="46">
        <f t="shared" si="27"/>
        <v>461.09999999999991</v>
      </c>
      <c r="AH113" s="46">
        <f t="shared" si="27"/>
        <v>73.099999999999909</v>
      </c>
      <c r="AI113" s="46">
        <f t="shared" si="27"/>
        <v>1685.1</v>
      </c>
      <c r="AJ113" s="46">
        <f t="shared" si="27"/>
        <v>1297.0999999999999</v>
      </c>
      <c r="AK113" s="46">
        <f t="shared" si="27"/>
        <v>909.09999999999991</v>
      </c>
      <c r="AL113" s="46">
        <f t="shared" si="27"/>
        <v>521.09999999999991</v>
      </c>
      <c r="AM113" s="46">
        <f t="shared" si="27"/>
        <v>133.09999999999991</v>
      </c>
    </row>
    <row r="116" spans="2:39" ht="15" x14ac:dyDescent="0.25">
      <c r="B116" s="48" t="str">
        <f>+'An Distinta Base'!E22</f>
        <v>Mp15</v>
      </c>
      <c r="D116" s="48" t="str">
        <f>+SPm!B$2</f>
        <v>A1 M1</v>
      </c>
      <c r="E116" s="48" t="str">
        <f>+SPm!C$2</f>
        <v>A1 M2</v>
      </c>
      <c r="F116" s="48" t="str">
        <f>+SPm!D$2</f>
        <v>A1 M3</v>
      </c>
      <c r="G116" s="48" t="str">
        <f>+SPm!E$2</f>
        <v>A1 M4</v>
      </c>
      <c r="H116" s="48" t="str">
        <f>+SPm!F$2</f>
        <v>A1 M5</v>
      </c>
      <c r="I116" s="48" t="str">
        <f>+SPm!G$2</f>
        <v>A1 M6</v>
      </c>
      <c r="J116" s="48" t="str">
        <f>+SPm!H$2</f>
        <v>A1 M7</v>
      </c>
      <c r="K116" s="48" t="str">
        <f>+SPm!I$2</f>
        <v>A1 M8</v>
      </c>
      <c r="L116" s="48" t="str">
        <f>+SPm!J$2</f>
        <v>A1 M9</v>
      </c>
      <c r="M116" s="48" t="str">
        <f>+SPm!K$2</f>
        <v>A1 M10</v>
      </c>
      <c r="N116" s="48" t="str">
        <f>+SPm!L$2</f>
        <v>A1 M11</v>
      </c>
      <c r="O116" s="48" t="str">
        <f>+SPm!M$2</f>
        <v>A1 M12</v>
      </c>
      <c r="P116" s="48" t="str">
        <f>+SPm!N$2</f>
        <v>A2 M1</v>
      </c>
      <c r="Q116" s="48" t="str">
        <f>+SPm!O$2</f>
        <v>A2 M2</v>
      </c>
      <c r="R116" s="48" t="str">
        <f>+SPm!P$2</f>
        <v>A2 M3</v>
      </c>
      <c r="S116" s="48" t="str">
        <f>+SPm!Q$2</f>
        <v>A2 M4</v>
      </c>
      <c r="T116" s="48" t="str">
        <f>+SPm!R$2</f>
        <v>A2 M5</v>
      </c>
      <c r="U116" s="48" t="str">
        <f>+SPm!S$2</f>
        <v>A2 M6</v>
      </c>
      <c r="V116" s="48" t="str">
        <f>+SPm!T$2</f>
        <v>A2 M7</v>
      </c>
      <c r="W116" s="48" t="str">
        <f>+SPm!U$2</f>
        <v>A2 M8</v>
      </c>
      <c r="X116" s="48" t="str">
        <f>+SPm!V$2</f>
        <v>A2 M9</v>
      </c>
      <c r="Y116" s="48" t="str">
        <f>+SPm!W$2</f>
        <v>A2 M10</v>
      </c>
      <c r="Z116" s="48" t="str">
        <f>+SPm!X$2</f>
        <v>A2 M11</v>
      </c>
      <c r="AA116" s="48" t="str">
        <f>+SPm!Y$2</f>
        <v>A2 M12</v>
      </c>
      <c r="AB116" s="48" t="str">
        <f>+SPm!Z$2</f>
        <v>A3 M1</v>
      </c>
      <c r="AC116" s="48" t="str">
        <f>+SPm!AA$2</f>
        <v>A3 M2</v>
      </c>
      <c r="AD116" s="48" t="str">
        <f>+SPm!AB$2</f>
        <v>A3 M3</v>
      </c>
      <c r="AE116" s="48" t="str">
        <f>+SPm!AC$2</f>
        <v>A3 M4</v>
      </c>
      <c r="AF116" s="48" t="str">
        <f>+SPm!AD$2</f>
        <v>A3 M5</v>
      </c>
      <c r="AG116" s="48" t="str">
        <f>+SPm!AE$2</f>
        <v>A3 M6</v>
      </c>
      <c r="AH116" s="48" t="str">
        <f>+SPm!AF$2</f>
        <v>A3 M7</v>
      </c>
      <c r="AI116" s="48" t="str">
        <f>+SPm!AG$2</f>
        <v>A3 M8</v>
      </c>
      <c r="AJ116" s="48" t="str">
        <f>+SPm!AH$2</f>
        <v>A3 M9</v>
      </c>
      <c r="AK116" s="48" t="str">
        <f>+SPm!AI$2</f>
        <v>A3 M10</v>
      </c>
      <c r="AL116" s="48" t="str">
        <f>+SPm!AJ$2</f>
        <v>A3 M11</v>
      </c>
      <c r="AM116" s="48" t="str">
        <f>+SPm!AK$2</f>
        <v>A3 M12</v>
      </c>
    </row>
    <row r="118" spans="2:39" ht="15" x14ac:dyDescent="0.25">
      <c r="B118" s="48" t="s">
        <v>301</v>
      </c>
      <c r="D118" s="46">
        <v>0</v>
      </c>
      <c r="E118" s="46">
        <f>+D121</f>
        <v>7400</v>
      </c>
      <c r="F118" s="46">
        <f t="shared" ref="F118:AM118" si="28">+E121</f>
        <v>5783</v>
      </c>
      <c r="G118" s="46">
        <f t="shared" si="28"/>
        <v>4129</v>
      </c>
      <c r="H118" s="46">
        <f t="shared" si="28"/>
        <v>2427</v>
      </c>
      <c r="I118" s="46">
        <f t="shared" si="28"/>
        <v>722</v>
      </c>
      <c r="J118" s="46">
        <f t="shared" si="28"/>
        <v>7987</v>
      </c>
      <c r="K118" s="46">
        <f t="shared" si="28"/>
        <v>6247</v>
      </c>
      <c r="L118" s="46">
        <f t="shared" si="28"/>
        <v>4507</v>
      </c>
      <c r="M118" s="46">
        <f t="shared" si="28"/>
        <v>2767</v>
      </c>
      <c r="N118" s="46">
        <f t="shared" si="28"/>
        <v>1027</v>
      </c>
      <c r="O118" s="46">
        <f t="shared" si="28"/>
        <v>8287</v>
      </c>
      <c r="P118" s="46">
        <f t="shared" si="28"/>
        <v>6547</v>
      </c>
      <c r="Q118" s="46">
        <f t="shared" si="28"/>
        <v>4807</v>
      </c>
      <c r="R118" s="46">
        <f t="shared" si="28"/>
        <v>3067</v>
      </c>
      <c r="S118" s="46">
        <f t="shared" si="28"/>
        <v>1327</v>
      </c>
      <c r="T118" s="46">
        <f t="shared" si="28"/>
        <v>8587</v>
      </c>
      <c r="U118" s="46">
        <f t="shared" si="28"/>
        <v>6847</v>
      </c>
      <c r="V118" s="46">
        <f t="shared" si="28"/>
        <v>5107</v>
      </c>
      <c r="W118" s="46">
        <f t="shared" si="28"/>
        <v>3367</v>
      </c>
      <c r="X118" s="46">
        <f t="shared" si="28"/>
        <v>1627</v>
      </c>
      <c r="Y118" s="46">
        <f t="shared" si="28"/>
        <v>8887</v>
      </c>
      <c r="Z118" s="46">
        <f t="shared" si="28"/>
        <v>7147</v>
      </c>
      <c r="AA118" s="46">
        <f t="shared" si="28"/>
        <v>5407</v>
      </c>
      <c r="AB118" s="46">
        <f t="shared" si="28"/>
        <v>3667</v>
      </c>
      <c r="AC118" s="46">
        <f t="shared" si="28"/>
        <v>1927</v>
      </c>
      <c r="AD118" s="46">
        <f t="shared" si="28"/>
        <v>9187</v>
      </c>
      <c r="AE118" s="46">
        <f t="shared" si="28"/>
        <v>7447</v>
      </c>
      <c r="AF118" s="46">
        <f t="shared" si="28"/>
        <v>5707</v>
      </c>
      <c r="AG118" s="46">
        <f t="shared" si="28"/>
        <v>3967</v>
      </c>
      <c r="AH118" s="46">
        <f t="shared" si="28"/>
        <v>2227</v>
      </c>
      <c r="AI118" s="46">
        <f t="shared" si="28"/>
        <v>9487</v>
      </c>
      <c r="AJ118" s="46">
        <f t="shared" si="28"/>
        <v>7747</v>
      </c>
      <c r="AK118" s="46">
        <f t="shared" si="28"/>
        <v>6007</v>
      </c>
      <c r="AL118" s="46">
        <f t="shared" si="28"/>
        <v>4267</v>
      </c>
      <c r="AM118" s="46">
        <f t="shared" si="28"/>
        <v>2527</v>
      </c>
    </row>
    <row r="119" spans="2:39" ht="15.75" thickBot="1" x14ac:dyDescent="0.3">
      <c r="B119" s="48" t="str">
        <f>+app!$G$11&amp;" in "&amp;'An Distinta Base'!F22</f>
        <v>Consumi in Pz</v>
      </c>
      <c r="D119" s="46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1600</v>
      </c>
      <c r="E119" s="46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1617</v>
      </c>
      <c r="F119" s="46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1654</v>
      </c>
      <c r="G119" s="46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1702</v>
      </c>
      <c r="H119" s="46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1705</v>
      </c>
      <c r="I119" s="46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1735</v>
      </c>
      <c r="J119" s="46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1740</v>
      </c>
      <c r="K119" s="46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1740</v>
      </c>
      <c r="L119" s="46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1740</v>
      </c>
      <c r="M119" s="46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1740</v>
      </c>
      <c r="N119" s="46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1740</v>
      </c>
      <c r="O119" s="46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1740</v>
      </c>
      <c r="P119" s="46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1740</v>
      </c>
      <c r="Q119" s="46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1740</v>
      </c>
      <c r="R119" s="46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1740</v>
      </c>
      <c r="S119" s="46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1740</v>
      </c>
      <c r="T119" s="46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1740</v>
      </c>
      <c r="U119" s="46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1740</v>
      </c>
      <c r="V119" s="46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1740</v>
      </c>
      <c r="W119" s="46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1740</v>
      </c>
      <c r="X119" s="46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1740</v>
      </c>
      <c r="Y119" s="46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1740</v>
      </c>
      <c r="Z119" s="46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1740</v>
      </c>
      <c r="AA119" s="46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1740</v>
      </c>
      <c r="AB119" s="46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1740</v>
      </c>
      <c r="AC119" s="46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1740</v>
      </c>
      <c r="AD119" s="46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1740</v>
      </c>
      <c r="AE119" s="46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1740</v>
      </c>
      <c r="AF119" s="46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1740</v>
      </c>
      <c r="AG119" s="46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1740</v>
      </c>
      <c r="AH119" s="46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1740</v>
      </c>
      <c r="AI119" s="46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1740</v>
      </c>
      <c r="AJ119" s="46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1740</v>
      </c>
      <c r="AK119" s="46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1740</v>
      </c>
      <c r="AL119" s="46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1740</v>
      </c>
      <c r="AM119" s="46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1740</v>
      </c>
    </row>
    <row r="120" spans="2:39" ht="16.5" thickTop="1" thickBot="1" x14ac:dyDescent="0.3">
      <c r="B120" s="48" t="str">
        <f>+app!$G$12&amp;" in "&amp;'An Distinta Base'!F22</f>
        <v>Acquisti in Pz</v>
      </c>
      <c r="C120" s="41"/>
      <c r="D120" s="54">
        <v>9000</v>
      </c>
      <c r="E120" s="54"/>
      <c r="F120" s="54"/>
      <c r="G120" s="54"/>
      <c r="H120" s="54"/>
      <c r="I120" s="54">
        <v>9000</v>
      </c>
      <c r="J120" s="54"/>
      <c r="K120" s="54"/>
      <c r="L120" s="54"/>
      <c r="M120" s="54"/>
      <c r="N120" s="54">
        <v>9000</v>
      </c>
      <c r="O120" s="54"/>
      <c r="P120" s="54"/>
      <c r="Q120" s="54"/>
      <c r="R120" s="54"/>
      <c r="S120" s="54">
        <v>9000</v>
      </c>
      <c r="T120" s="54"/>
      <c r="U120" s="54"/>
      <c r="V120" s="54"/>
      <c r="W120" s="54"/>
      <c r="X120" s="54">
        <v>9000</v>
      </c>
      <c r="Y120" s="54"/>
      <c r="Z120" s="54"/>
      <c r="AA120" s="54"/>
      <c r="AB120" s="54"/>
      <c r="AC120" s="54">
        <v>9000</v>
      </c>
      <c r="AD120" s="54"/>
      <c r="AE120" s="54"/>
      <c r="AF120" s="54"/>
      <c r="AG120" s="54"/>
      <c r="AH120" s="54">
        <v>9000</v>
      </c>
      <c r="AI120" s="54"/>
      <c r="AJ120" s="54"/>
      <c r="AK120" s="54"/>
      <c r="AL120" s="54"/>
      <c r="AM120" s="54">
        <v>9000</v>
      </c>
    </row>
    <row r="121" spans="2:39" ht="15.75" thickTop="1" x14ac:dyDescent="0.25">
      <c r="B121" s="48" t="s">
        <v>302</v>
      </c>
      <c r="D121" s="46">
        <f>+D118-D119+D120</f>
        <v>7400</v>
      </c>
      <c r="E121" s="46">
        <f>+E118-E119+E120</f>
        <v>5783</v>
      </c>
      <c r="F121" s="46">
        <f t="shared" ref="F121:AM121" si="29">+F118-F119+F120</f>
        <v>4129</v>
      </c>
      <c r="G121" s="46">
        <f t="shared" si="29"/>
        <v>2427</v>
      </c>
      <c r="H121" s="46">
        <f t="shared" si="29"/>
        <v>722</v>
      </c>
      <c r="I121" s="46">
        <f t="shared" si="29"/>
        <v>7987</v>
      </c>
      <c r="J121" s="46">
        <f t="shared" si="29"/>
        <v>6247</v>
      </c>
      <c r="K121" s="46">
        <f t="shared" si="29"/>
        <v>4507</v>
      </c>
      <c r="L121" s="46">
        <f t="shared" si="29"/>
        <v>2767</v>
      </c>
      <c r="M121" s="46">
        <f t="shared" si="29"/>
        <v>1027</v>
      </c>
      <c r="N121" s="46">
        <f t="shared" si="29"/>
        <v>8287</v>
      </c>
      <c r="O121" s="46">
        <f t="shared" si="29"/>
        <v>6547</v>
      </c>
      <c r="P121" s="46">
        <f t="shared" si="29"/>
        <v>4807</v>
      </c>
      <c r="Q121" s="46">
        <f t="shared" si="29"/>
        <v>3067</v>
      </c>
      <c r="R121" s="46">
        <f t="shared" si="29"/>
        <v>1327</v>
      </c>
      <c r="S121" s="46">
        <f t="shared" si="29"/>
        <v>8587</v>
      </c>
      <c r="T121" s="46">
        <f t="shared" si="29"/>
        <v>6847</v>
      </c>
      <c r="U121" s="46">
        <f t="shared" si="29"/>
        <v>5107</v>
      </c>
      <c r="V121" s="46">
        <f t="shared" si="29"/>
        <v>3367</v>
      </c>
      <c r="W121" s="46">
        <f t="shared" si="29"/>
        <v>1627</v>
      </c>
      <c r="X121" s="46">
        <f t="shared" si="29"/>
        <v>8887</v>
      </c>
      <c r="Y121" s="46">
        <f t="shared" si="29"/>
        <v>7147</v>
      </c>
      <c r="Z121" s="46">
        <f t="shared" si="29"/>
        <v>5407</v>
      </c>
      <c r="AA121" s="46">
        <f t="shared" si="29"/>
        <v>3667</v>
      </c>
      <c r="AB121" s="46">
        <f t="shared" si="29"/>
        <v>1927</v>
      </c>
      <c r="AC121" s="46">
        <f t="shared" si="29"/>
        <v>9187</v>
      </c>
      <c r="AD121" s="46">
        <f t="shared" si="29"/>
        <v>7447</v>
      </c>
      <c r="AE121" s="46">
        <f t="shared" si="29"/>
        <v>5707</v>
      </c>
      <c r="AF121" s="46">
        <f t="shared" si="29"/>
        <v>3967</v>
      </c>
      <c r="AG121" s="46">
        <f t="shared" si="29"/>
        <v>2227</v>
      </c>
      <c r="AH121" s="46">
        <f t="shared" si="29"/>
        <v>9487</v>
      </c>
      <c r="AI121" s="46">
        <f t="shared" si="29"/>
        <v>7747</v>
      </c>
      <c r="AJ121" s="46">
        <f t="shared" si="29"/>
        <v>6007</v>
      </c>
      <c r="AK121" s="46">
        <f t="shared" si="29"/>
        <v>4267</v>
      </c>
      <c r="AL121" s="46">
        <f t="shared" si="29"/>
        <v>2527</v>
      </c>
      <c r="AM121" s="46">
        <f t="shared" si="29"/>
        <v>9787</v>
      </c>
    </row>
    <row r="124" spans="2:39" ht="15" x14ac:dyDescent="0.25">
      <c r="B124" s="48" t="str">
        <f>+'An Distinta Base'!E23</f>
        <v>Mp16</v>
      </c>
      <c r="D124" s="48" t="str">
        <f>+SPm!B$2</f>
        <v>A1 M1</v>
      </c>
      <c r="E124" s="48" t="str">
        <f>+SPm!C$2</f>
        <v>A1 M2</v>
      </c>
      <c r="F124" s="48" t="str">
        <f>+SPm!D$2</f>
        <v>A1 M3</v>
      </c>
      <c r="G124" s="48" t="str">
        <f>+SPm!E$2</f>
        <v>A1 M4</v>
      </c>
      <c r="H124" s="48" t="str">
        <f>+SPm!F$2</f>
        <v>A1 M5</v>
      </c>
      <c r="I124" s="48" t="str">
        <f>+SPm!G$2</f>
        <v>A1 M6</v>
      </c>
      <c r="J124" s="48" t="str">
        <f>+SPm!H$2</f>
        <v>A1 M7</v>
      </c>
      <c r="K124" s="48" t="str">
        <f>+SPm!I$2</f>
        <v>A1 M8</v>
      </c>
      <c r="L124" s="48" t="str">
        <f>+SPm!J$2</f>
        <v>A1 M9</v>
      </c>
      <c r="M124" s="48" t="str">
        <f>+SPm!K$2</f>
        <v>A1 M10</v>
      </c>
      <c r="N124" s="48" t="str">
        <f>+SPm!L$2</f>
        <v>A1 M11</v>
      </c>
      <c r="O124" s="48" t="str">
        <f>+SPm!M$2</f>
        <v>A1 M12</v>
      </c>
      <c r="P124" s="48" t="str">
        <f>+SPm!N$2</f>
        <v>A2 M1</v>
      </c>
      <c r="Q124" s="48" t="str">
        <f>+SPm!O$2</f>
        <v>A2 M2</v>
      </c>
      <c r="R124" s="48" t="str">
        <f>+SPm!P$2</f>
        <v>A2 M3</v>
      </c>
      <c r="S124" s="48" t="str">
        <f>+SPm!Q$2</f>
        <v>A2 M4</v>
      </c>
      <c r="T124" s="48" t="str">
        <f>+SPm!R$2</f>
        <v>A2 M5</v>
      </c>
      <c r="U124" s="48" t="str">
        <f>+SPm!S$2</f>
        <v>A2 M6</v>
      </c>
      <c r="V124" s="48" t="str">
        <f>+SPm!T$2</f>
        <v>A2 M7</v>
      </c>
      <c r="W124" s="48" t="str">
        <f>+SPm!U$2</f>
        <v>A2 M8</v>
      </c>
      <c r="X124" s="48" t="str">
        <f>+SPm!V$2</f>
        <v>A2 M9</v>
      </c>
      <c r="Y124" s="48" t="str">
        <f>+SPm!W$2</f>
        <v>A2 M10</v>
      </c>
      <c r="Z124" s="48" t="str">
        <f>+SPm!X$2</f>
        <v>A2 M11</v>
      </c>
      <c r="AA124" s="48" t="str">
        <f>+SPm!Y$2</f>
        <v>A2 M12</v>
      </c>
      <c r="AB124" s="48" t="str">
        <f>+SPm!Z$2</f>
        <v>A3 M1</v>
      </c>
      <c r="AC124" s="48" t="str">
        <f>+SPm!AA$2</f>
        <v>A3 M2</v>
      </c>
      <c r="AD124" s="48" t="str">
        <f>+SPm!AB$2</f>
        <v>A3 M3</v>
      </c>
      <c r="AE124" s="48" t="str">
        <f>+SPm!AC$2</f>
        <v>A3 M4</v>
      </c>
      <c r="AF124" s="48" t="str">
        <f>+SPm!AD$2</f>
        <v>A3 M5</v>
      </c>
      <c r="AG124" s="48" t="str">
        <f>+SPm!AE$2</f>
        <v>A3 M6</v>
      </c>
      <c r="AH124" s="48" t="str">
        <f>+SPm!AF$2</f>
        <v>A3 M7</v>
      </c>
      <c r="AI124" s="48" t="str">
        <f>+SPm!AG$2</f>
        <v>A3 M8</v>
      </c>
      <c r="AJ124" s="48" t="str">
        <f>+SPm!AH$2</f>
        <v>A3 M9</v>
      </c>
      <c r="AK124" s="48" t="str">
        <f>+SPm!AI$2</f>
        <v>A3 M10</v>
      </c>
      <c r="AL124" s="48" t="str">
        <f>+SPm!AJ$2</f>
        <v>A3 M11</v>
      </c>
      <c r="AM124" s="48" t="str">
        <f>+SPm!AK$2</f>
        <v>A3 M12</v>
      </c>
    </row>
    <row r="126" spans="2:39" ht="15" x14ac:dyDescent="0.25">
      <c r="B126" s="48" t="s">
        <v>301</v>
      </c>
      <c r="D126" s="46">
        <v>0</v>
      </c>
      <c r="E126" s="46">
        <f>+D129</f>
        <v>6600</v>
      </c>
      <c r="F126" s="46">
        <f t="shared" ref="F126:AM126" si="30">+E129</f>
        <v>4184</v>
      </c>
      <c r="G126" s="46">
        <f t="shared" si="30"/>
        <v>1713</v>
      </c>
      <c r="H126" s="46">
        <f t="shared" si="30"/>
        <v>8176</v>
      </c>
      <c r="I126" s="46">
        <f t="shared" si="30"/>
        <v>5637</v>
      </c>
      <c r="J126" s="46">
        <f t="shared" si="30"/>
        <v>3053</v>
      </c>
      <c r="K126" s="46">
        <f t="shared" si="30"/>
        <v>454</v>
      </c>
      <c r="L126" s="46">
        <f t="shared" si="30"/>
        <v>6855</v>
      </c>
      <c r="M126" s="46">
        <f t="shared" si="30"/>
        <v>4256</v>
      </c>
      <c r="N126" s="46">
        <f t="shared" si="30"/>
        <v>1657</v>
      </c>
      <c r="O126" s="46">
        <f t="shared" si="30"/>
        <v>8058</v>
      </c>
      <c r="P126" s="46">
        <f t="shared" si="30"/>
        <v>5459</v>
      </c>
      <c r="Q126" s="46">
        <f t="shared" si="30"/>
        <v>2860</v>
      </c>
      <c r="R126" s="46">
        <f t="shared" si="30"/>
        <v>9261</v>
      </c>
      <c r="S126" s="46">
        <f t="shared" si="30"/>
        <v>6662</v>
      </c>
      <c r="T126" s="46">
        <f t="shared" si="30"/>
        <v>4063</v>
      </c>
      <c r="U126" s="46">
        <f t="shared" si="30"/>
        <v>1464</v>
      </c>
      <c r="V126" s="46">
        <f t="shared" si="30"/>
        <v>7865</v>
      </c>
      <c r="W126" s="46">
        <f t="shared" si="30"/>
        <v>5266</v>
      </c>
      <c r="X126" s="46">
        <f t="shared" si="30"/>
        <v>2667</v>
      </c>
      <c r="Y126" s="46">
        <f t="shared" si="30"/>
        <v>68</v>
      </c>
      <c r="Z126" s="46">
        <f t="shared" si="30"/>
        <v>6469</v>
      </c>
      <c r="AA126" s="46">
        <f t="shared" si="30"/>
        <v>3870</v>
      </c>
      <c r="AB126" s="46">
        <f t="shared" si="30"/>
        <v>1271</v>
      </c>
      <c r="AC126" s="46">
        <f t="shared" si="30"/>
        <v>7672</v>
      </c>
      <c r="AD126" s="46">
        <f t="shared" si="30"/>
        <v>5073</v>
      </c>
      <c r="AE126" s="46">
        <f t="shared" si="30"/>
        <v>2474</v>
      </c>
      <c r="AF126" s="46">
        <f t="shared" si="30"/>
        <v>8875</v>
      </c>
      <c r="AG126" s="46">
        <f t="shared" si="30"/>
        <v>6276</v>
      </c>
      <c r="AH126" s="46">
        <f t="shared" si="30"/>
        <v>3677</v>
      </c>
      <c r="AI126" s="46">
        <f t="shared" si="30"/>
        <v>1078</v>
      </c>
      <c r="AJ126" s="46">
        <f t="shared" si="30"/>
        <v>7479</v>
      </c>
      <c r="AK126" s="46">
        <f t="shared" si="30"/>
        <v>4880</v>
      </c>
      <c r="AL126" s="46">
        <f t="shared" si="30"/>
        <v>2281</v>
      </c>
      <c r="AM126" s="46">
        <f t="shared" si="30"/>
        <v>8682</v>
      </c>
    </row>
    <row r="127" spans="2:39" ht="15.75" thickBot="1" x14ac:dyDescent="0.3">
      <c r="B127" s="48" t="str">
        <f>+app!$G$11&amp;" in "&amp;'An Distinta Base'!F23</f>
        <v>Consumi in Pz</v>
      </c>
      <c r="D127" s="46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2400</v>
      </c>
      <c r="E127" s="46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2416</v>
      </c>
      <c r="F127" s="46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2471</v>
      </c>
      <c r="G127" s="46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2537</v>
      </c>
      <c r="H127" s="46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2539</v>
      </c>
      <c r="I127" s="46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2584</v>
      </c>
      <c r="J127" s="46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2599</v>
      </c>
      <c r="K127" s="46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2599</v>
      </c>
      <c r="L127" s="46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2599</v>
      </c>
      <c r="M127" s="46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2599</v>
      </c>
      <c r="N127" s="46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2599</v>
      </c>
      <c r="O127" s="46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2599</v>
      </c>
      <c r="P127" s="46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2599</v>
      </c>
      <c r="Q127" s="46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2599</v>
      </c>
      <c r="R127" s="46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2599</v>
      </c>
      <c r="S127" s="46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2599</v>
      </c>
      <c r="T127" s="46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2599</v>
      </c>
      <c r="U127" s="46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2599</v>
      </c>
      <c r="V127" s="46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2599</v>
      </c>
      <c r="W127" s="46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2599</v>
      </c>
      <c r="X127" s="46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2599</v>
      </c>
      <c r="Y127" s="46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2599</v>
      </c>
      <c r="Z127" s="46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2599</v>
      </c>
      <c r="AA127" s="46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2599</v>
      </c>
      <c r="AB127" s="46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2599</v>
      </c>
      <c r="AC127" s="46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2599</v>
      </c>
      <c r="AD127" s="46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2599</v>
      </c>
      <c r="AE127" s="46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2599</v>
      </c>
      <c r="AF127" s="46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2599</v>
      </c>
      <c r="AG127" s="46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2599</v>
      </c>
      <c r="AH127" s="46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2599</v>
      </c>
      <c r="AI127" s="46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2599</v>
      </c>
      <c r="AJ127" s="46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2599</v>
      </c>
      <c r="AK127" s="46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2599</v>
      </c>
      <c r="AL127" s="46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2599</v>
      </c>
      <c r="AM127" s="46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2599</v>
      </c>
    </row>
    <row r="128" spans="2:39" ht="16.5" thickTop="1" thickBot="1" x14ac:dyDescent="0.3">
      <c r="B128" s="48" t="str">
        <f>+app!$G$12&amp;" in "&amp;'An Distinta Base'!F23</f>
        <v>Acquisti in Pz</v>
      </c>
      <c r="C128" s="41"/>
      <c r="D128" s="54">
        <v>9000</v>
      </c>
      <c r="E128" s="54"/>
      <c r="F128" s="54"/>
      <c r="G128" s="54">
        <v>9000</v>
      </c>
      <c r="H128" s="54"/>
      <c r="I128" s="54"/>
      <c r="J128" s="54"/>
      <c r="K128" s="54">
        <v>9000</v>
      </c>
      <c r="L128" s="54"/>
      <c r="M128" s="54"/>
      <c r="N128" s="54">
        <v>9000</v>
      </c>
      <c r="O128" s="54"/>
      <c r="P128" s="54"/>
      <c r="Q128" s="54">
        <v>9000</v>
      </c>
      <c r="R128" s="54"/>
      <c r="S128" s="54"/>
      <c r="T128" s="54"/>
      <c r="U128" s="54">
        <v>9000</v>
      </c>
      <c r="V128" s="54"/>
      <c r="W128" s="54"/>
      <c r="X128" s="54"/>
      <c r="Y128" s="54">
        <v>9000</v>
      </c>
      <c r="Z128" s="54"/>
      <c r="AA128" s="54"/>
      <c r="AB128" s="54">
        <v>9000</v>
      </c>
      <c r="AC128" s="54"/>
      <c r="AD128" s="54"/>
      <c r="AE128" s="54">
        <v>9000</v>
      </c>
      <c r="AF128" s="54"/>
      <c r="AG128" s="54"/>
      <c r="AH128" s="54"/>
      <c r="AI128" s="54">
        <v>9000</v>
      </c>
      <c r="AJ128" s="54"/>
      <c r="AK128" s="54"/>
      <c r="AL128" s="54">
        <v>9000</v>
      </c>
      <c r="AM128" s="54"/>
    </row>
    <row r="129" spans="2:39" ht="15.75" thickTop="1" x14ac:dyDescent="0.25">
      <c r="B129" s="48" t="s">
        <v>302</v>
      </c>
      <c r="D129" s="46">
        <f>+D126-D127+D128</f>
        <v>6600</v>
      </c>
      <c r="E129" s="46">
        <f>+E126-E127+E128</f>
        <v>4184</v>
      </c>
      <c r="F129" s="46">
        <f t="shared" ref="F129:AM129" si="31">+F126-F127+F128</f>
        <v>1713</v>
      </c>
      <c r="G129" s="46">
        <f t="shared" si="31"/>
        <v>8176</v>
      </c>
      <c r="H129" s="46">
        <f t="shared" si="31"/>
        <v>5637</v>
      </c>
      <c r="I129" s="46">
        <f t="shared" si="31"/>
        <v>3053</v>
      </c>
      <c r="J129" s="46">
        <f t="shared" si="31"/>
        <v>454</v>
      </c>
      <c r="K129" s="46">
        <f t="shared" si="31"/>
        <v>6855</v>
      </c>
      <c r="L129" s="46">
        <f t="shared" si="31"/>
        <v>4256</v>
      </c>
      <c r="M129" s="46">
        <f t="shared" si="31"/>
        <v>1657</v>
      </c>
      <c r="N129" s="46">
        <f t="shared" si="31"/>
        <v>8058</v>
      </c>
      <c r="O129" s="46">
        <f t="shared" si="31"/>
        <v>5459</v>
      </c>
      <c r="P129" s="46">
        <f t="shared" si="31"/>
        <v>2860</v>
      </c>
      <c r="Q129" s="46">
        <f t="shared" si="31"/>
        <v>9261</v>
      </c>
      <c r="R129" s="46">
        <f t="shared" si="31"/>
        <v>6662</v>
      </c>
      <c r="S129" s="46">
        <f t="shared" si="31"/>
        <v>4063</v>
      </c>
      <c r="T129" s="46">
        <f t="shared" si="31"/>
        <v>1464</v>
      </c>
      <c r="U129" s="46">
        <f t="shared" si="31"/>
        <v>7865</v>
      </c>
      <c r="V129" s="46">
        <f t="shared" si="31"/>
        <v>5266</v>
      </c>
      <c r="W129" s="46">
        <f t="shared" si="31"/>
        <v>2667</v>
      </c>
      <c r="X129" s="46">
        <f t="shared" si="31"/>
        <v>68</v>
      </c>
      <c r="Y129" s="46">
        <f t="shared" si="31"/>
        <v>6469</v>
      </c>
      <c r="Z129" s="46">
        <f t="shared" si="31"/>
        <v>3870</v>
      </c>
      <c r="AA129" s="46">
        <f t="shared" si="31"/>
        <v>1271</v>
      </c>
      <c r="AB129" s="46">
        <f t="shared" si="31"/>
        <v>7672</v>
      </c>
      <c r="AC129" s="46">
        <f t="shared" si="31"/>
        <v>5073</v>
      </c>
      <c r="AD129" s="46">
        <f t="shared" si="31"/>
        <v>2474</v>
      </c>
      <c r="AE129" s="46">
        <f t="shared" si="31"/>
        <v>8875</v>
      </c>
      <c r="AF129" s="46">
        <f t="shared" si="31"/>
        <v>6276</v>
      </c>
      <c r="AG129" s="46">
        <f t="shared" si="31"/>
        <v>3677</v>
      </c>
      <c r="AH129" s="46">
        <f t="shared" si="31"/>
        <v>1078</v>
      </c>
      <c r="AI129" s="46">
        <f t="shared" si="31"/>
        <v>7479</v>
      </c>
      <c r="AJ129" s="46">
        <f t="shared" si="31"/>
        <v>4880</v>
      </c>
      <c r="AK129" s="46">
        <f t="shared" si="31"/>
        <v>2281</v>
      </c>
      <c r="AL129" s="46">
        <f t="shared" si="31"/>
        <v>8682</v>
      </c>
      <c r="AM129" s="46">
        <f t="shared" si="31"/>
        <v>6083</v>
      </c>
    </row>
    <row r="132" spans="2:39" ht="15" x14ac:dyDescent="0.25">
      <c r="B132" s="48" t="str">
        <f>+'An Distinta Base'!E24</f>
        <v>Mp17</v>
      </c>
      <c r="D132" s="48" t="str">
        <f>+SPm!B$2</f>
        <v>A1 M1</v>
      </c>
      <c r="E132" s="48" t="str">
        <f>+SPm!C$2</f>
        <v>A1 M2</v>
      </c>
      <c r="F132" s="48" t="str">
        <f>+SPm!D$2</f>
        <v>A1 M3</v>
      </c>
      <c r="G132" s="48" t="str">
        <f>+SPm!E$2</f>
        <v>A1 M4</v>
      </c>
      <c r="H132" s="48" t="str">
        <f>+SPm!F$2</f>
        <v>A1 M5</v>
      </c>
      <c r="I132" s="48" t="str">
        <f>+SPm!G$2</f>
        <v>A1 M6</v>
      </c>
      <c r="J132" s="48" t="str">
        <f>+SPm!H$2</f>
        <v>A1 M7</v>
      </c>
      <c r="K132" s="48" t="str">
        <f>+SPm!I$2</f>
        <v>A1 M8</v>
      </c>
      <c r="L132" s="48" t="str">
        <f>+SPm!J$2</f>
        <v>A1 M9</v>
      </c>
      <c r="M132" s="48" t="str">
        <f>+SPm!K$2</f>
        <v>A1 M10</v>
      </c>
      <c r="N132" s="48" t="str">
        <f>+SPm!L$2</f>
        <v>A1 M11</v>
      </c>
      <c r="O132" s="48" t="str">
        <f>+SPm!M$2</f>
        <v>A1 M12</v>
      </c>
      <c r="P132" s="48" t="str">
        <f>+SPm!N$2</f>
        <v>A2 M1</v>
      </c>
      <c r="Q132" s="48" t="str">
        <f>+SPm!O$2</f>
        <v>A2 M2</v>
      </c>
      <c r="R132" s="48" t="str">
        <f>+SPm!P$2</f>
        <v>A2 M3</v>
      </c>
      <c r="S132" s="48" t="str">
        <f>+SPm!Q$2</f>
        <v>A2 M4</v>
      </c>
      <c r="T132" s="48" t="str">
        <f>+SPm!R$2</f>
        <v>A2 M5</v>
      </c>
      <c r="U132" s="48" t="str">
        <f>+SPm!S$2</f>
        <v>A2 M6</v>
      </c>
      <c r="V132" s="48" t="str">
        <f>+SPm!T$2</f>
        <v>A2 M7</v>
      </c>
      <c r="W132" s="48" t="str">
        <f>+SPm!U$2</f>
        <v>A2 M8</v>
      </c>
      <c r="X132" s="48" t="str">
        <f>+SPm!V$2</f>
        <v>A2 M9</v>
      </c>
      <c r="Y132" s="48" t="str">
        <f>+SPm!W$2</f>
        <v>A2 M10</v>
      </c>
      <c r="Z132" s="48" t="str">
        <f>+SPm!X$2</f>
        <v>A2 M11</v>
      </c>
      <c r="AA132" s="48" t="str">
        <f>+SPm!Y$2</f>
        <v>A2 M12</v>
      </c>
      <c r="AB132" s="48" t="str">
        <f>+SPm!Z$2</f>
        <v>A3 M1</v>
      </c>
      <c r="AC132" s="48" t="str">
        <f>+SPm!AA$2</f>
        <v>A3 M2</v>
      </c>
      <c r="AD132" s="48" t="str">
        <f>+SPm!AB$2</f>
        <v>A3 M3</v>
      </c>
      <c r="AE132" s="48" t="str">
        <f>+SPm!AC$2</f>
        <v>A3 M4</v>
      </c>
      <c r="AF132" s="48" t="str">
        <f>+SPm!AD$2</f>
        <v>A3 M5</v>
      </c>
      <c r="AG132" s="48" t="str">
        <f>+SPm!AE$2</f>
        <v>A3 M6</v>
      </c>
      <c r="AH132" s="48" t="str">
        <f>+SPm!AF$2</f>
        <v>A3 M7</v>
      </c>
      <c r="AI132" s="48" t="str">
        <f>+SPm!AG$2</f>
        <v>A3 M8</v>
      </c>
      <c r="AJ132" s="48" t="str">
        <f>+SPm!AH$2</f>
        <v>A3 M9</v>
      </c>
      <c r="AK132" s="48" t="str">
        <f>+SPm!AI$2</f>
        <v>A3 M10</v>
      </c>
      <c r="AL132" s="48" t="str">
        <f>+SPm!AJ$2</f>
        <v>A3 M11</v>
      </c>
      <c r="AM132" s="48" t="str">
        <f>+SPm!AK$2</f>
        <v>A3 M12</v>
      </c>
    </row>
    <row r="134" spans="2:39" ht="15" x14ac:dyDescent="0.25">
      <c r="B134" s="48" t="s">
        <v>301</v>
      </c>
      <c r="D134" s="46">
        <v>0</v>
      </c>
      <c r="E134" s="46">
        <f>+D137</f>
        <v>7400</v>
      </c>
      <c r="F134" s="46">
        <f t="shared" ref="F134:AM134" si="32">+E137</f>
        <v>5783</v>
      </c>
      <c r="G134" s="46">
        <f t="shared" si="32"/>
        <v>4129</v>
      </c>
      <c r="H134" s="46">
        <f t="shared" si="32"/>
        <v>2427</v>
      </c>
      <c r="I134" s="46">
        <f t="shared" si="32"/>
        <v>722</v>
      </c>
      <c r="J134" s="46">
        <f t="shared" si="32"/>
        <v>7987</v>
      </c>
      <c r="K134" s="46">
        <f t="shared" si="32"/>
        <v>6247</v>
      </c>
      <c r="L134" s="46">
        <f t="shared" si="32"/>
        <v>4507</v>
      </c>
      <c r="M134" s="46">
        <f t="shared" si="32"/>
        <v>2767</v>
      </c>
      <c r="N134" s="46">
        <f t="shared" si="32"/>
        <v>1027</v>
      </c>
      <c r="O134" s="46">
        <f t="shared" si="32"/>
        <v>8287</v>
      </c>
      <c r="P134" s="46">
        <f t="shared" si="32"/>
        <v>6547</v>
      </c>
      <c r="Q134" s="46">
        <f t="shared" si="32"/>
        <v>4807</v>
      </c>
      <c r="R134" s="46">
        <f t="shared" si="32"/>
        <v>3067</v>
      </c>
      <c r="S134" s="46">
        <f t="shared" si="32"/>
        <v>1327</v>
      </c>
      <c r="T134" s="46">
        <f t="shared" si="32"/>
        <v>8587</v>
      </c>
      <c r="U134" s="46">
        <f t="shared" si="32"/>
        <v>6847</v>
      </c>
      <c r="V134" s="46">
        <f t="shared" si="32"/>
        <v>5107</v>
      </c>
      <c r="W134" s="46">
        <f t="shared" si="32"/>
        <v>3367</v>
      </c>
      <c r="X134" s="46">
        <f t="shared" si="32"/>
        <v>1627</v>
      </c>
      <c r="Y134" s="46">
        <f t="shared" si="32"/>
        <v>8887</v>
      </c>
      <c r="Z134" s="46">
        <f t="shared" si="32"/>
        <v>7147</v>
      </c>
      <c r="AA134" s="46">
        <f t="shared" si="32"/>
        <v>5407</v>
      </c>
      <c r="AB134" s="46">
        <f t="shared" si="32"/>
        <v>3667</v>
      </c>
      <c r="AC134" s="46">
        <f t="shared" si="32"/>
        <v>1927</v>
      </c>
      <c r="AD134" s="46">
        <f t="shared" si="32"/>
        <v>9187</v>
      </c>
      <c r="AE134" s="46">
        <f t="shared" si="32"/>
        <v>7447</v>
      </c>
      <c r="AF134" s="46">
        <f t="shared" si="32"/>
        <v>5707</v>
      </c>
      <c r="AG134" s="46">
        <f t="shared" si="32"/>
        <v>3967</v>
      </c>
      <c r="AH134" s="46">
        <f t="shared" si="32"/>
        <v>2227</v>
      </c>
      <c r="AI134" s="46">
        <f t="shared" si="32"/>
        <v>487</v>
      </c>
      <c r="AJ134" s="46">
        <f t="shared" si="32"/>
        <v>7747</v>
      </c>
      <c r="AK134" s="46">
        <f t="shared" si="32"/>
        <v>6007</v>
      </c>
      <c r="AL134" s="46">
        <f t="shared" si="32"/>
        <v>4267</v>
      </c>
      <c r="AM134" s="46">
        <f t="shared" si="32"/>
        <v>2527</v>
      </c>
    </row>
    <row r="135" spans="2:39" ht="15.75" thickBot="1" x14ac:dyDescent="0.3">
      <c r="B135" s="48" t="str">
        <f>+app!$G$11&amp;" in "&amp;'An Distinta Base'!F24</f>
        <v>Consumi in Pz</v>
      </c>
      <c r="D135" s="46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1600</v>
      </c>
      <c r="E135" s="46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1617</v>
      </c>
      <c r="F135" s="46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1654</v>
      </c>
      <c r="G135" s="46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1702</v>
      </c>
      <c r="H135" s="46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1705</v>
      </c>
      <c r="I135" s="46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1735</v>
      </c>
      <c r="J135" s="46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1740</v>
      </c>
      <c r="K135" s="46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1740</v>
      </c>
      <c r="L135" s="46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1740</v>
      </c>
      <c r="M135" s="46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1740</v>
      </c>
      <c r="N135" s="46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1740</v>
      </c>
      <c r="O135" s="46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1740</v>
      </c>
      <c r="P135" s="46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1740</v>
      </c>
      <c r="Q135" s="46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1740</v>
      </c>
      <c r="R135" s="46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1740</v>
      </c>
      <c r="S135" s="46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1740</v>
      </c>
      <c r="T135" s="46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1740</v>
      </c>
      <c r="U135" s="46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1740</v>
      </c>
      <c r="V135" s="46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1740</v>
      </c>
      <c r="W135" s="46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1740</v>
      </c>
      <c r="X135" s="46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1740</v>
      </c>
      <c r="Y135" s="46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1740</v>
      </c>
      <c r="Z135" s="46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1740</v>
      </c>
      <c r="AA135" s="46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1740</v>
      </c>
      <c r="AB135" s="46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1740</v>
      </c>
      <c r="AC135" s="46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1740</v>
      </c>
      <c r="AD135" s="46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1740</v>
      </c>
      <c r="AE135" s="46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1740</v>
      </c>
      <c r="AF135" s="46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1740</v>
      </c>
      <c r="AG135" s="46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1740</v>
      </c>
      <c r="AH135" s="46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1740</v>
      </c>
      <c r="AI135" s="46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1740</v>
      </c>
      <c r="AJ135" s="46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1740</v>
      </c>
      <c r="AK135" s="46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1740</v>
      </c>
      <c r="AL135" s="46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1740</v>
      </c>
      <c r="AM135" s="46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1740</v>
      </c>
    </row>
    <row r="136" spans="2:39" ht="16.5" thickTop="1" thickBot="1" x14ac:dyDescent="0.3">
      <c r="B136" s="48" t="str">
        <f>+app!$G$12&amp;" in "&amp;'An Distinta Base'!F24</f>
        <v>Acquisti in Pz</v>
      </c>
      <c r="C136" s="41"/>
      <c r="D136" s="54">
        <v>9000</v>
      </c>
      <c r="E136" s="54"/>
      <c r="F136" s="54"/>
      <c r="G136" s="54"/>
      <c r="H136" s="54"/>
      <c r="I136" s="54">
        <v>9000</v>
      </c>
      <c r="J136" s="54"/>
      <c r="K136" s="54"/>
      <c r="L136" s="54"/>
      <c r="M136" s="54"/>
      <c r="N136" s="54">
        <v>9000</v>
      </c>
      <c r="O136" s="54"/>
      <c r="P136" s="54"/>
      <c r="Q136" s="54"/>
      <c r="R136" s="54"/>
      <c r="S136" s="54">
        <v>9000</v>
      </c>
      <c r="T136" s="54"/>
      <c r="U136" s="54"/>
      <c r="V136" s="54"/>
      <c r="W136" s="54"/>
      <c r="X136" s="54">
        <v>9000</v>
      </c>
      <c r="Y136" s="54"/>
      <c r="Z136" s="54"/>
      <c r="AA136" s="54"/>
      <c r="AB136" s="54"/>
      <c r="AC136" s="54">
        <v>9000</v>
      </c>
      <c r="AD136" s="54"/>
      <c r="AE136" s="54"/>
      <c r="AF136" s="54"/>
      <c r="AG136" s="54"/>
      <c r="AH136" s="54"/>
      <c r="AI136" s="54">
        <v>9000</v>
      </c>
      <c r="AJ136" s="54"/>
      <c r="AK136" s="54"/>
      <c r="AL136" s="54"/>
      <c r="AM136" s="54"/>
    </row>
    <row r="137" spans="2:39" ht="15.75" thickTop="1" x14ac:dyDescent="0.25">
      <c r="B137" s="48" t="s">
        <v>302</v>
      </c>
      <c r="D137" s="46">
        <f>+D134-D135+D136</f>
        <v>7400</v>
      </c>
      <c r="E137" s="46">
        <f>+E134-E135+E136</f>
        <v>5783</v>
      </c>
      <c r="F137" s="46">
        <f t="shared" ref="F137:AM137" si="33">+F134-F135+F136</f>
        <v>4129</v>
      </c>
      <c r="G137" s="46">
        <f t="shared" si="33"/>
        <v>2427</v>
      </c>
      <c r="H137" s="46">
        <f t="shared" si="33"/>
        <v>722</v>
      </c>
      <c r="I137" s="46">
        <f t="shared" si="33"/>
        <v>7987</v>
      </c>
      <c r="J137" s="46">
        <f t="shared" si="33"/>
        <v>6247</v>
      </c>
      <c r="K137" s="46">
        <f t="shared" si="33"/>
        <v>4507</v>
      </c>
      <c r="L137" s="46">
        <f t="shared" si="33"/>
        <v>2767</v>
      </c>
      <c r="M137" s="46">
        <f t="shared" si="33"/>
        <v>1027</v>
      </c>
      <c r="N137" s="46">
        <f t="shared" si="33"/>
        <v>8287</v>
      </c>
      <c r="O137" s="46">
        <f t="shared" si="33"/>
        <v>6547</v>
      </c>
      <c r="P137" s="46">
        <f t="shared" si="33"/>
        <v>4807</v>
      </c>
      <c r="Q137" s="46">
        <f t="shared" si="33"/>
        <v>3067</v>
      </c>
      <c r="R137" s="46">
        <f t="shared" si="33"/>
        <v>1327</v>
      </c>
      <c r="S137" s="46">
        <f t="shared" si="33"/>
        <v>8587</v>
      </c>
      <c r="T137" s="46">
        <f t="shared" si="33"/>
        <v>6847</v>
      </c>
      <c r="U137" s="46">
        <f t="shared" si="33"/>
        <v>5107</v>
      </c>
      <c r="V137" s="46">
        <f t="shared" si="33"/>
        <v>3367</v>
      </c>
      <c r="W137" s="46">
        <f t="shared" si="33"/>
        <v>1627</v>
      </c>
      <c r="X137" s="46">
        <f t="shared" si="33"/>
        <v>8887</v>
      </c>
      <c r="Y137" s="46">
        <f t="shared" si="33"/>
        <v>7147</v>
      </c>
      <c r="Z137" s="46">
        <f t="shared" si="33"/>
        <v>5407</v>
      </c>
      <c r="AA137" s="46">
        <f t="shared" si="33"/>
        <v>3667</v>
      </c>
      <c r="AB137" s="46">
        <f t="shared" si="33"/>
        <v>1927</v>
      </c>
      <c r="AC137" s="46">
        <f t="shared" si="33"/>
        <v>9187</v>
      </c>
      <c r="AD137" s="46">
        <f t="shared" si="33"/>
        <v>7447</v>
      </c>
      <c r="AE137" s="46">
        <f t="shared" si="33"/>
        <v>5707</v>
      </c>
      <c r="AF137" s="46">
        <f t="shared" si="33"/>
        <v>3967</v>
      </c>
      <c r="AG137" s="46">
        <f t="shared" si="33"/>
        <v>2227</v>
      </c>
      <c r="AH137" s="46">
        <f t="shared" si="33"/>
        <v>487</v>
      </c>
      <c r="AI137" s="46">
        <f t="shared" si="33"/>
        <v>7747</v>
      </c>
      <c r="AJ137" s="46">
        <f t="shared" si="33"/>
        <v>6007</v>
      </c>
      <c r="AK137" s="46">
        <f t="shared" si="33"/>
        <v>4267</v>
      </c>
      <c r="AL137" s="46">
        <f t="shared" si="33"/>
        <v>2527</v>
      </c>
      <c r="AM137" s="46">
        <f t="shared" si="33"/>
        <v>787</v>
      </c>
    </row>
    <row r="140" spans="2:39" ht="15" x14ac:dyDescent="0.25">
      <c r="B140" s="48" t="str">
        <f>+'An Distinta Base'!E25</f>
        <v>Mp18</v>
      </c>
      <c r="D140" s="48" t="str">
        <f>+SPm!B$2</f>
        <v>A1 M1</v>
      </c>
      <c r="E140" s="48" t="str">
        <f>+SPm!C$2</f>
        <v>A1 M2</v>
      </c>
      <c r="F140" s="48" t="str">
        <f>+SPm!D$2</f>
        <v>A1 M3</v>
      </c>
      <c r="G140" s="48" t="str">
        <f>+SPm!E$2</f>
        <v>A1 M4</v>
      </c>
      <c r="H140" s="48" t="str">
        <f>+SPm!F$2</f>
        <v>A1 M5</v>
      </c>
      <c r="I140" s="48" t="str">
        <f>+SPm!G$2</f>
        <v>A1 M6</v>
      </c>
      <c r="J140" s="48" t="str">
        <f>+SPm!H$2</f>
        <v>A1 M7</v>
      </c>
      <c r="K140" s="48" t="str">
        <f>+SPm!I$2</f>
        <v>A1 M8</v>
      </c>
      <c r="L140" s="48" t="str">
        <f>+SPm!J$2</f>
        <v>A1 M9</v>
      </c>
      <c r="M140" s="48" t="str">
        <f>+SPm!K$2</f>
        <v>A1 M10</v>
      </c>
      <c r="N140" s="48" t="str">
        <f>+SPm!L$2</f>
        <v>A1 M11</v>
      </c>
      <c r="O140" s="48" t="str">
        <f>+SPm!M$2</f>
        <v>A1 M12</v>
      </c>
      <c r="P140" s="48" t="str">
        <f>+SPm!N$2</f>
        <v>A2 M1</v>
      </c>
      <c r="Q140" s="48" t="str">
        <f>+SPm!O$2</f>
        <v>A2 M2</v>
      </c>
      <c r="R140" s="48" t="str">
        <f>+SPm!P$2</f>
        <v>A2 M3</v>
      </c>
      <c r="S140" s="48" t="str">
        <f>+SPm!Q$2</f>
        <v>A2 M4</v>
      </c>
      <c r="T140" s="48" t="str">
        <f>+SPm!R$2</f>
        <v>A2 M5</v>
      </c>
      <c r="U140" s="48" t="str">
        <f>+SPm!S$2</f>
        <v>A2 M6</v>
      </c>
      <c r="V140" s="48" t="str">
        <f>+SPm!T$2</f>
        <v>A2 M7</v>
      </c>
      <c r="W140" s="48" t="str">
        <f>+SPm!U$2</f>
        <v>A2 M8</v>
      </c>
      <c r="X140" s="48" t="str">
        <f>+SPm!V$2</f>
        <v>A2 M9</v>
      </c>
      <c r="Y140" s="48" t="str">
        <f>+SPm!W$2</f>
        <v>A2 M10</v>
      </c>
      <c r="Z140" s="48" t="str">
        <f>+SPm!X$2</f>
        <v>A2 M11</v>
      </c>
      <c r="AA140" s="48" t="str">
        <f>+SPm!Y$2</f>
        <v>A2 M12</v>
      </c>
      <c r="AB140" s="48" t="str">
        <f>+SPm!Z$2</f>
        <v>A3 M1</v>
      </c>
      <c r="AC140" s="48" t="str">
        <f>+SPm!AA$2</f>
        <v>A3 M2</v>
      </c>
      <c r="AD140" s="48" t="str">
        <f>+SPm!AB$2</f>
        <v>A3 M3</v>
      </c>
      <c r="AE140" s="48" t="str">
        <f>+SPm!AC$2</f>
        <v>A3 M4</v>
      </c>
      <c r="AF140" s="48" t="str">
        <f>+SPm!AD$2</f>
        <v>A3 M5</v>
      </c>
      <c r="AG140" s="48" t="str">
        <f>+SPm!AE$2</f>
        <v>A3 M6</v>
      </c>
      <c r="AH140" s="48" t="str">
        <f>+SPm!AF$2</f>
        <v>A3 M7</v>
      </c>
      <c r="AI140" s="48" t="str">
        <f>+SPm!AG$2</f>
        <v>A3 M8</v>
      </c>
      <c r="AJ140" s="48" t="str">
        <f>+SPm!AH$2</f>
        <v>A3 M9</v>
      </c>
      <c r="AK140" s="48" t="str">
        <f>+SPm!AI$2</f>
        <v>A3 M10</v>
      </c>
      <c r="AL140" s="48" t="str">
        <f>+SPm!AJ$2</f>
        <v>A3 M11</v>
      </c>
      <c r="AM140" s="48" t="str">
        <f>+SPm!AK$2</f>
        <v>A3 M12</v>
      </c>
    </row>
    <row r="142" spans="2:39" ht="15" x14ac:dyDescent="0.25">
      <c r="B142" s="48" t="s">
        <v>301</v>
      </c>
      <c r="D142" s="46">
        <v>0</v>
      </c>
      <c r="E142" s="46">
        <f>+D145</f>
        <v>2605</v>
      </c>
      <c r="F142" s="46">
        <f t="shared" ref="F142:AM142" si="34">+E145</f>
        <v>2204.1</v>
      </c>
      <c r="G142" s="46">
        <f t="shared" si="34"/>
        <v>1797.5</v>
      </c>
      <c r="H142" s="46">
        <f t="shared" si="34"/>
        <v>1379.5</v>
      </c>
      <c r="I142" s="46">
        <f t="shared" si="34"/>
        <v>961</v>
      </c>
      <c r="J142" s="46">
        <f t="shared" si="34"/>
        <v>538</v>
      </c>
      <c r="K142" s="46">
        <f t="shared" si="34"/>
        <v>113.5</v>
      </c>
      <c r="L142" s="46">
        <f t="shared" si="34"/>
        <v>2689</v>
      </c>
      <c r="M142" s="46">
        <f t="shared" si="34"/>
        <v>2264.5</v>
      </c>
      <c r="N142" s="46">
        <f t="shared" si="34"/>
        <v>1840</v>
      </c>
      <c r="O142" s="46">
        <f t="shared" si="34"/>
        <v>1415.5</v>
      </c>
      <c r="P142" s="46">
        <f t="shared" si="34"/>
        <v>991</v>
      </c>
      <c r="Q142" s="46">
        <f t="shared" si="34"/>
        <v>566.5</v>
      </c>
      <c r="R142" s="46">
        <f t="shared" si="34"/>
        <v>142</v>
      </c>
      <c r="S142" s="46">
        <f t="shared" si="34"/>
        <v>2717.5</v>
      </c>
      <c r="T142" s="46">
        <f t="shared" si="34"/>
        <v>2293</v>
      </c>
      <c r="U142" s="46">
        <f t="shared" si="34"/>
        <v>1868.5</v>
      </c>
      <c r="V142" s="46">
        <f t="shared" si="34"/>
        <v>1444</v>
      </c>
      <c r="W142" s="46">
        <f t="shared" si="34"/>
        <v>1019.5</v>
      </c>
      <c r="X142" s="46">
        <f t="shared" si="34"/>
        <v>595</v>
      </c>
      <c r="Y142" s="46">
        <f t="shared" si="34"/>
        <v>170.5</v>
      </c>
      <c r="Z142" s="46">
        <f t="shared" si="34"/>
        <v>2746</v>
      </c>
      <c r="AA142" s="46">
        <f t="shared" si="34"/>
        <v>2321.5</v>
      </c>
      <c r="AB142" s="46">
        <f t="shared" si="34"/>
        <v>1897</v>
      </c>
      <c r="AC142" s="46">
        <f t="shared" si="34"/>
        <v>1472.5</v>
      </c>
      <c r="AD142" s="46">
        <f t="shared" si="34"/>
        <v>1048</v>
      </c>
      <c r="AE142" s="46">
        <f t="shared" si="34"/>
        <v>623.5</v>
      </c>
      <c r="AF142" s="46">
        <f t="shared" si="34"/>
        <v>199</v>
      </c>
      <c r="AG142" s="46">
        <f t="shared" si="34"/>
        <v>2774.5</v>
      </c>
      <c r="AH142" s="46">
        <f t="shared" si="34"/>
        <v>2350</v>
      </c>
      <c r="AI142" s="46">
        <f t="shared" si="34"/>
        <v>1925.5</v>
      </c>
      <c r="AJ142" s="46">
        <f t="shared" si="34"/>
        <v>1501</v>
      </c>
      <c r="AK142" s="46">
        <f t="shared" si="34"/>
        <v>1076.5</v>
      </c>
      <c r="AL142" s="46">
        <f t="shared" si="34"/>
        <v>652</v>
      </c>
      <c r="AM142" s="46">
        <f t="shared" si="34"/>
        <v>227.5</v>
      </c>
    </row>
    <row r="143" spans="2:39" ht="15.75" thickBot="1" x14ac:dyDescent="0.3">
      <c r="B143" s="48" t="str">
        <f>+app!$G$11&amp;" in "&amp;'An Distinta Base'!F25</f>
        <v>Consumi in Kg</v>
      </c>
      <c r="D143" s="46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395</v>
      </c>
      <c r="E143" s="46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400.9</v>
      </c>
      <c r="F143" s="46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406.59999999999997</v>
      </c>
      <c r="G143" s="46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418</v>
      </c>
      <c r="H143" s="46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418.5</v>
      </c>
      <c r="I143" s="46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423</v>
      </c>
      <c r="J143" s="46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424.5</v>
      </c>
      <c r="K143" s="46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424.5</v>
      </c>
      <c r="L143" s="46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424.5</v>
      </c>
      <c r="M143" s="46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424.5</v>
      </c>
      <c r="N143" s="46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424.5</v>
      </c>
      <c r="O143" s="46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424.5</v>
      </c>
      <c r="P143" s="46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424.5</v>
      </c>
      <c r="Q143" s="46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424.5</v>
      </c>
      <c r="R143" s="46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424.5</v>
      </c>
      <c r="S143" s="46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424.5</v>
      </c>
      <c r="T143" s="46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424.5</v>
      </c>
      <c r="U143" s="46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424.5</v>
      </c>
      <c r="V143" s="46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424.5</v>
      </c>
      <c r="W143" s="46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424.5</v>
      </c>
      <c r="X143" s="46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424.5</v>
      </c>
      <c r="Y143" s="46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424.5</v>
      </c>
      <c r="Z143" s="46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424.5</v>
      </c>
      <c r="AA143" s="46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424.5</v>
      </c>
      <c r="AB143" s="46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424.5</v>
      </c>
      <c r="AC143" s="46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424.5</v>
      </c>
      <c r="AD143" s="46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424.5</v>
      </c>
      <c r="AE143" s="46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424.5</v>
      </c>
      <c r="AF143" s="46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424.5</v>
      </c>
      <c r="AG143" s="46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424.5</v>
      </c>
      <c r="AH143" s="46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424.5</v>
      </c>
      <c r="AI143" s="46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424.5</v>
      </c>
      <c r="AJ143" s="46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424.5</v>
      </c>
      <c r="AK143" s="46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424.5</v>
      </c>
      <c r="AL143" s="46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424.5</v>
      </c>
      <c r="AM143" s="46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424.5</v>
      </c>
    </row>
    <row r="144" spans="2:39" ht="16.5" thickTop="1" thickBot="1" x14ac:dyDescent="0.3">
      <c r="B144" s="48" t="str">
        <f>+app!$G$12&amp;" in "&amp;'An Distinta Base'!F25</f>
        <v>Acquisti in Kg</v>
      </c>
      <c r="C144" s="41"/>
      <c r="D144" s="54">
        <v>3000</v>
      </c>
      <c r="E144" s="54"/>
      <c r="F144" s="54"/>
      <c r="G144" s="54"/>
      <c r="H144" s="54"/>
      <c r="I144" s="54"/>
      <c r="J144" s="54"/>
      <c r="K144" s="54">
        <v>3000</v>
      </c>
      <c r="L144" s="54"/>
      <c r="M144" s="54"/>
      <c r="N144" s="54"/>
      <c r="O144" s="54"/>
      <c r="P144" s="54"/>
      <c r="Q144" s="54"/>
      <c r="R144" s="54">
        <v>3000</v>
      </c>
      <c r="S144" s="54"/>
      <c r="T144" s="54"/>
      <c r="U144" s="54"/>
      <c r="V144" s="54"/>
      <c r="W144" s="54"/>
      <c r="X144" s="54"/>
      <c r="Y144" s="54">
        <v>3000</v>
      </c>
      <c r="Z144" s="54"/>
      <c r="AA144" s="54"/>
      <c r="AB144" s="54"/>
      <c r="AC144" s="54"/>
      <c r="AD144" s="54"/>
      <c r="AE144" s="54"/>
      <c r="AF144" s="54">
        <v>3000</v>
      </c>
      <c r="AG144" s="54"/>
      <c r="AH144" s="54"/>
      <c r="AI144" s="54"/>
      <c r="AJ144" s="54"/>
      <c r="AK144" s="54"/>
      <c r="AL144" s="54"/>
      <c r="AM144" s="54">
        <v>3000</v>
      </c>
    </row>
    <row r="145" spans="2:39" ht="15.75" thickTop="1" x14ac:dyDescent="0.25">
      <c r="B145" s="48" t="s">
        <v>302</v>
      </c>
      <c r="D145" s="46">
        <f>+D142-D143+D144</f>
        <v>2605</v>
      </c>
      <c r="E145" s="46">
        <f>+E142-E143+E144</f>
        <v>2204.1</v>
      </c>
      <c r="F145" s="46">
        <f t="shared" ref="F145:AM145" si="35">+F142-F143+F144</f>
        <v>1797.5</v>
      </c>
      <c r="G145" s="46">
        <f t="shared" si="35"/>
        <v>1379.5</v>
      </c>
      <c r="H145" s="46">
        <f t="shared" si="35"/>
        <v>961</v>
      </c>
      <c r="I145" s="46">
        <f t="shared" si="35"/>
        <v>538</v>
      </c>
      <c r="J145" s="46">
        <f t="shared" si="35"/>
        <v>113.5</v>
      </c>
      <c r="K145" s="46">
        <f t="shared" si="35"/>
        <v>2689</v>
      </c>
      <c r="L145" s="46">
        <f t="shared" si="35"/>
        <v>2264.5</v>
      </c>
      <c r="M145" s="46">
        <f t="shared" si="35"/>
        <v>1840</v>
      </c>
      <c r="N145" s="46">
        <f t="shared" si="35"/>
        <v>1415.5</v>
      </c>
      <c r="O145" s="46">
        <f t="shared" si="35"/>
        <v>991</v>
      </c>
      <c r="P145" s="46">
        <f t="shared" si="35"/>
        <v>566.5</v>
      </c>
      <c r="Q145" s="46">
        <f t="shared" si="35"/>
        <v>142</v>
      </c>
      <c r="R145" s="46">
        <f t="shared" si="35"/>
        <v>2717.5</v>
      </c>
      <c r="S145" s="46">
        <f t="shared" si="35"/>
        <v>2293</v>
      </c>
      <c r="T145" s="46">
        <f t="shared" si="35"/>
        <v>1868.5</v>
      </c>
      <c r="U145" s="46">
        <f t="shared" si="35"/>
        <v>1444</v>
      </c>
      <c r="V145" s="46">
        <f t="shared" si="35"/>
        <v>1019.5</v>
      </c>
      <c r="W145" s="46">
        <f t="shared" si="35"/>
        <v>595</v>
      </c>
      <c r="X145" s="46">
        <f t="shared" si="35"/>
        <v>170.5</v>
      </c>
      <c r="Y145" s="46">
        <f t="shared" si="35"/>
        <v>2746</v>
      </c>
      <c r="Z145" s="46">
        <f t="shared" si="35"/>
        <v>2321.5</v>
      </c>
      <c r="AA145" s="46">
        <f t="shared" si="35"/>
        <v>1897</v>
      </c>
      <c r="AB145" s="46">
        <f t="shared" si="35"/>
        <v>1472.5</v>
      </c>
      <c r="AC145" s="46">
        <f t="shared" si="35"/>
        <v>1048</v>
      </c>
      <c r="AD145" s="46">
        <f t="shared" si="35"/>
        <v>623.5</v>
      </c>
      <c r="AE145" s="46">
        <f t="shared" si="35"/>
        <v>199</v>
      </c>
      <c r="AF145" s="46">
        <f t="shared" si="35"/>
        <v>2774.5</v>
      </c>
      <c r="AG145" s="46">
        <f t="shared" si="35"/>
        <v>2350</v>
      </c>
      <c r="AH145" s="46">
        <f t="shared" si="35"/>
        <v>1925.5</v>
      </c>
      <c r="AI145" s="46">
        <f t="shared" si="35"/>
        <v>1501</v>
      </c>
      <c r="AJ145" s="46">
        <f t="shared" si="35"/>
        <v>1076.5</v>
      </c>
      <c r="AK145" s="46">
        <f t="shared" si="35"/>
        <v>652</v>
      </c>
      <c r="AL145" s="46">
        <f t="shared" si="35"/>
        <v>227.5</v>
      </c>
      <c r="AM145" s="46">
        <f t="shared" si="35"/>
        <v>2803</v>
      </c>
    </row>
    <row r="148" spans="2:39" ht="15" x14ac:dyDescent="0.25">
      <c r="B148" s="48" t="str">
        <f>+'An Distinta Base'!E26</f>
        <v>Mp19</v>
      </c>
      <c r="D148" s="48" t="str">
        <f>+SPm!B$2</f>
        <v>A1 M1</v>
      </c>
      <c r="E148" s="48" t="str">
        <f>+SPm!C$2</f>
        <v>A1 M2</v>
      </c>
      <c r="F148" s="48" t="str">
        <f>+SPm!D$2</f>
        <v>A1 M3</v>
      </c>
      <c r="G148" s="48" t="str">
        <f>+SPm!E$2</f>
        <v>A1 M4</v>
      </c>
      <c r="H148" s="48" t="str">
        <f>+SPm!F$2</f>
        <v>A1 M5</v>
      </c>
      <c r="I148" s="48" t="str">
        <f>+SPm!G$2</f>
        <v>A1 M6</v>
      </c>
      <c r="J148" s="48" t="str">
        <f>+SPm!H$2</f>
        <v>A1 M7</v>
      </c>
      <c r="K148" s="48" t="str">
        <f>+SPm!I$2</f>
        <v>A1 M8</v>
      </c>
      <c r="L148" s="48" t="str">
        <f>+SPm!J$2</f>
        <v>A1 M9</v>
      </c>
      <c r="M148" s="48" t="str">
        <f>+SPm!K$2</f>
        <v>A1 M10</v>
      </c>
      <c r="N148" s="48" t="str">
        <f>+SPm!L$2</f>
        <v>A1 M11</v>
      </c>
      <c r="O148" s="48" t="str">
        <f>+SPm!M$2</f>
        <v>A1 M12</v>
      </c>
      <c r="P148" s="48" t="str">
        <f>+SPm!N$2</f>
        <v>A2 M1</v>
      </c>
      <c r="Q148" s="48" t="str">
        <f>+SPm!O$2</f>
        <v>A2 M2</v>
      </c>
      <c r="R148" s="48" t="str">
        <f>+SPm!P$2</f>
        <v>A2 M3</v>
      </c>
      <c r="S148" s="48" t="str">
        <f>+SPm!Q$2</f>
        <v>A2 M4</v>
      </c>
      <c r="T148" s="48" t="str">
        <f>+SPm!R$2</f>
        <v>A2 M5</v>
      </c>
      <c r="U148" s="48" t="str">
        <f>+SPm!S$2</f>
        <v>A2 M6</v>
      </c>
      <c r="V148" s="48" t="str">
        <f>+SPm!T$2</f>
        <v>A2 M7</v>
      </c>
      <c r="W148" s="48" t="str">
        <f>+SPm!U$2</f>
        <v>A2 M8</v>
      </c>
      <c r="X148" s="48" t="str">
        <f>+SPm!V$2</f>
        <v>A2 M9</v>
      </c>
      <c r="Y148" s="48" t="str">
        <f>+SPm!W$2</f>
        <v>A2 M10</v>
      </c>
      <c r="Z148" s="48" t="str">
        <f>+SPm!X$2</f>
        <v>A2 M11</v>
      </c>
      <c r="AA148" s="48" t="str">
        <f>+SPm!Y$2</f>
        <v>A2 M12</v>
      </c>
      <c r="AB148" s="48" t="str">
        <f>+SPm!Z$2</f>
        <v>A3 M1</v>
      </c>
      <c r="AC148" s="48" t="str">
        <f>+SPm!AA$2</f>
        <v>A3 M2</v>
      </c>
      <c r="AD148" s="48" t="str">
        <f>+SPm!AB$2</f>
        <v>A3 M3</v>
      </c>
      <c r="AE148" s="48" t="str">
        <f>+SPm!AC$2</f>
        <v>A3 M4</v>
      </c>
      <c r="AF148" s="48" t="str">
        <f>+SPm!AD$2</f>
        <v>A3 M5</v>
      </c>
      <c r="AG148" s="48" t="str">
        <f>+SPm!AE$2</f>
        <v>A3 M6</v>
      </c>
      <c r="AH148" s="48" t="str">
        <f>+SPm!AF$2</f>
        <v>A3 M7</v>
      </c>
      <c r="AI148" s="48" t="str">
        <f>+SPm!AG$2</f>
        <v>A3 M8</v>
      </c>
      <c r="AJ148" s="48" t="str">
        <f>+SPm!AH$2</f>
        <v>A3 M9</v>
      </c>
      <c r="AK148" s="48" t="str">
        <f>+SPm!AI$2</f>
        <v>A3 M10</v>
      </c>
      <c r="AL148" s="48" t="str">
        <f>+SPm!AJ$2</f>
        <v>A3 M11</v>
      </c>
      <c r="AM148" s="48" t="str">
        <f>+SPm!AK$2</f>
        <v>A3 M12</v>
      </c>
    </row>
    <row r="150" spans="2:39" ht="15" x14ac:dyDescent="0.25">
      <c r="B150" s="48" t="s">
        <v>301</v>
      </c>
      <c r="D150" s="46">
        <v>0</v>
      </c>
      <c r="E150" s="46">
        <f>+D153</f>
        <v>1740</v>
      </c>
      <c r="F150" s="46">
        <f t="shared" ref="F150:AM150" si="36">+E153</f>
        <v>1477.3</v>
      </c>
      <c r="G150" s="46">
        <f t="shared" si="36"/>
        <v>1210.5999999999999</v>
      </c>
      <c r="H150" s="46">
        <f t="shared" si="36"/>
        <v>937.89999999999986</v>
      </c>
      <c r="I150" s="46">
        <f t="shared" si="36"/>
        <v>664.49999999999989</v>
      </c>
      <c r="J150" s="46">
        <f t="shared" si="36"/>
        <v>388.09999999999991</v>
      </c>
      <c r="K150" s="46">
        <f t="shared" si="36"/>
        <v>110.19999999999993</v>
      </c>
      <c r="L150" s="46">
        <f t="shared" si="36"/>
        <v>1832.3</v>
      </c>
      <c r="M150" s="46">
        <f t="shared" si="36"/>
        <v>1554.4</v>
      </c>
      <c r="N150" s="46">
        <f t="shared" si="36"/>
        <v>1276.5</v>
      </c>
      <c r="O150" s="46">
        <f t="shared" si="36"/>
        <v>998.6</v>
      </c>
      <c r="P150" s="46">
        <f t="shared" si="36"/>
        <v>720.7</v>
      </c>
      <c r="Q150" s="46">
        <f t="shared" si="36"/>
        <v>442.80000000000007</v>
      </c>
      <c r="R150" s="46">
        <f t="shared" si="36"/>
        <v>164.90000000000009</v>
      </c>
      <c r="S150" s="46">
        <f t="shared" si="36"/>
        <v>1887</v>
      </c>
      <c r="T150" s="46">
        <f t="shared" si="36"/>
        <v>1609.1</v>
      </c>
      <c r="U150" s="46">
        <f t="shared" si="36"/>
        <v>1331.1999999999998</v>
      </c>
      <c r="V150" s="46">
        <f t="shared" si="36"/>
        <v>1053.2999999999997</v>
      </c>
      <c r="W150" s="46">
        <f t="shared" si="36"/>
        <v>775.39999999999975</v>
      </c>
      <c r="X150" s="46">
        <f t="shared" si="36"/>
        <v>497.49999999999977</v>
      </c>
      <c r="Y150" s="46">
        <f t="shared" si="36"/>
        <v>219.5999999999998</v>
      </c>
      <c r="Z150" s="46">
        <f t="shared" si="36"/>
        <v>1941.6999999999998</v>
      </c>
      <c r="AA150" s="46">
        <f t="shared" si="36"/>
        <v>1663.7999999999997</v>
      </c>
      <c r="AB150" s="46">
        <f t="shared" si="36"/>
        <v>1385.8999999999996</v>
      </c>
      <c r="AC150" s="46">
        <f t="shared" si="36"/>
        <v>1107.9999999999995</v>
      </c>
      <c r="AD150" s="46">
        <f t="shared" si="36"/>
        <v>830.09999999999957</v>
      </c>
      <c r="AE150" s="46">
        <f t="shared" si="36"/>
        <v>552.19999999999959</v>
      </c>
      <c r="AF150" s="46">
        <f t="shared" si="36"/>
        <v>274.29999999999961</v>
      </c>
      <c r="AG150" s="46">
        <f t="shared" si="36"/>
        <v>1996.3999999999996</v>
      </c>
      <c r="AH150" s="46">
        <f t="shared" si="36"/>
        <v>1718.4999999999995</v>
      </c>
      <c r="AI150" s="46">
        <f t="shared" si="36"/>
        <v>1440.5999999999995</v>
      </c>
      <c r="AJ150" s="46">
        <f t="shared" si="36"/>
        <v>1162.6999999999994</v>
      </c>
      <c r="AK150" s="46">
        <f t="shared" si="36"/>
        <v>884.79999999999939</v>
      </c>
      <c r="AL150" s="46">
        <f t="shared" si="36"/>
        <v>606.89999999999941</v>
      </c>
      <c r="AM150" s="46">
        <f t="shared" si="36"/>
        <v>328.99999999999943</v>
      </c>
    </row>
    <row r="151" spans="2:39" ht="15.75" thickBot="1" x14ac:dyDescent="0.3">
      <c r="B151" s="48" t="str">
        <f>+app!$G$11&amp;" in "&amp;'An Distinta Base'!F26</f>
        <v>Consumi in Lt</v>
      </c>
      <c r="D151" s="46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260</v>
      </c>
      <c r="E151" s="46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262.70000000000005</v>
      </c>
      <c r="F151" s="46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266.70000000000005</v>
      </c>
      <c r="G151" s="46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272.7</v>
      </c>
      <c r="H151" s="46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273.39999999999998</v>
      </c>
      <c r="I151" s="46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276.39999999999998</v>
      </c>
      <c r="J151" s="46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277.89999999999998</v>
      </c>
      <c r="K151" s="46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277.89999999999998</v>
      </c>
      <c r="L151" s="46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277.89999999999998</v>
      </c>
      <c r="M151" s="46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277.89999999999998</v>
      </c>
      <c r="N151" s="46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277.89999999999998</v>
      </c>
      <c r="O151" s="46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277.89999999999998</v>
      </c>
      <c r="P151" s="46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277.89999999999998</v>
      </c>
      <c r="Q151" s="46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277.89999999999998</v>
      </c>
      <c r="R151" s="46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277.89999999999998</v>
      </c>
      <c r="S151" s="46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277.89999999999998</v>
      </c>
      <c r="T151" s="46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277.89999999999998</v>
      </c>
      <c r="U151" s="46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277.89999999999998</v>
      </c>
      <c r="V151" s="46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277.89999999999998</v>
      </c>
      <c r="W151" s="46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277.89999999999998</v>
      </c>
      <c r="X151" s="46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277.89999999999998</v>
      </c>
      <c r="Y151" s="46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277.89999999999998</v>
      </c>
      <c r="Z151" s="46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277.89999999999998</v>
      </c>
      <c r="AA151" s="46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277.89999999999998</v>
      </c>
      <c r="AB151" s="46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277.89999999999998</v>
      </c>
      <c r="AC151" s="46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277.89999999999998</v>
      </c>
      <c r="AD151" s="46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277.89999999999998</v>
      </c>
      <c r="AE151" s="46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277.89999999999998</v>
      </c>
      <c r="AF151" s="46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277.89999999999998</v>
      </c>
      <c r="AG151" s="46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277.89999999999998</v>
      </c>
      <c r="AH151" s="46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277.89999999999998</v>
      </c>
      <c r="AI151" s="46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277.89999999999998</v>
      </c>
      <c r="AJ151" s="46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277.89999999999998</v>
      </c>
      <c r="AK151" s="46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277.89999999999998</v>
      </c>
      <c r="AL151" s="46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277.89999999999998</v>
      </c>
      <c r="AM151" s="46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277.89999999999998</v>
      </c>
    </row>
    <row r="152" spans="2:39" ht="16.5" thickTop="1" thickBot="1" x14ac:dyDescent="0.3">
      <c r="B152" s="48" t="str">
        <f>+app!$G$12&amp;" in "&amp;'An Distinta Base'!F26</f>
        <v>Acquisti in Lt</v>
      </c>
      <c r="C152" s="41"/>
      <c r="D152" s="54">
        <v>2000</v>
      </c>
      <c r="E152" s="54"/>
      <c r="F152" s="54"/>
      <c r="G152" s="54"/>
      <c r="H152" s="54"/>
      <c r="I152" s="54"/>
      <c r="J152" s="54"/>
      <c r="K152" s="54">
        <v>2000</v>
      </c>
      <c r="L152" s="54"/>
      <c r="M152" s="54"/>
      <c r="N152" s="54"/>
      <c r="O152" s="54"/>
      <c r="P152" s="54"/>
      <c r="Q152" s="54"/>
      <c r="R152" s="54">
        <v>2000</v>
      </c>
      <c r="S152" s="54"/>
      <c r="T152" s="54"/>
      <c r="U152" s="54"/>
      <c r="V152" s="54"/>
      <c r="W152" s="54"/>
      <c r="X152" s="54"/>
      <c r="Y152" s="54">
        <v>2000</v>
      </c>
      <c r="Z152" s="54"/>
      <c r="AA152" s="54"/>
      <c r="AB152" s="54"/>
      <c r="AC152" s="54"/>
      <c r="AD152" s="54"/>
      <c r="AE152" s="54"/>
      <c r="AF152" s="54">
        <v>2000</v>
      </c>
      <c r="AG152" s="54"/>
      <c r="AH152" s="54"/>
      <c r="AI152" s="54"/>
      <c r="AJ152" s="54"/>
      <c r="AK152" s="54"/>
      <c r="AL152" s="54"/>
      <c r="AM152" s="54">
        <v>2000</v>
      </c>
    </row>
    <row r="153" spans="2:39" ht="15.75" thickTop="1" x14ac:dyDescent="0.25">
      <c r="B153" s="48" t="s">
        <v>302</v>
      </c>
      <c r="D153" s="46">
        <f>+D150-D151+D152</f>
        <v>1740</v>
      </c>
      <c r="E153" s="46">
        <f>+E150-E151+E152</f>
        <v>1477.3</v>
      </c>
      <c r="F153" s="46">
        <f t="shared" ref="F153:AM153" si="37">+F150-F151+F152</f>
        <v>1210.5999999999999</v>
      </c>
      <c r="G153" s="46">
        <f t="shared" si="37"/>
        <v>937.89999999999986</v>
      </c>
      <c r="H153" s="46">
        <f t="shared" si="37"/>
        <v>664.49999999999989</v>
      </c>
      <c r="I153" s="46">
        <f t="shared" si="37"/>
        <v>388.09999999999991</v>
      </c>
      <c r="J153" s="46">
        <f t="shared" si="37"/>
        <v>110.19999999999993</v>
      </c>
      <c r="K153" s="46">
        <f t="shared" si="37"/>
        <v>1832.3</v>
      </c>
      <c r="L153" s="46">
        <f t="shared" si="37"/>
        <v>1554.4</v>
      </c>
      <c r="M153" s="46">
        <f t="shared" si="37"/>
        <v>1276.5</v>
      </c>
      <c r="N153" s="46">
        <f t="shared" si="37"/>
        <v>998.6</v>
      </c>
      <c r="O153" s="46">
        <f t="shared" si="37"/>
        <v>720.7</v>
      </c>
      <c r="P153" s="46">
        <f t="shared" si="37"/>
        <v>442.80000000000007</v>
      </c>
      <c r="Q153" s="46">
        <f t="shared" si="37"/>
        <v>164.90000000000009</v>
      </c>
      <c r="R153" s="46">
        <f t="shared" si="37"/>
        <v>1887</v>
      </c>
      <c r="S153" s="46">
        <f t="shared" si="37"/>
        <v>1609.1</v>
      </c>
      <c r="T153" s="46">
        <f t="shared" si="37"/>
        <v>1331.1999999999998</v>
      </c>
      <c r="U153" s="46">
        <f t="shared" si="37"/>
        <v>1053.2999999999997</v>
      </c>
      <c r="V153" s="46">
        <f t="shared" si="37"/>
        <v>775.39999999999975</v>
      </c>
      <c r="W153" s="46">
        <f t="shared" si="37"/>
        <v>497.49999999999977</v>
      </c>
      <c r="X153" s="46">
        <f t="shared" si="37"/>
        <v>219.5999999999998</v>
      </c>
      <c r="Y153" s="46">
        <f t="shared" si="37"/>
        <v>1941.6999999999998</v>
      </c>
      <c r="Z153" s="46">
        <f t="shared" si="37"/>
        <v>1663.7999999999997</v>
      </c>
      <c r="AA153" s="46">
        <f t="shared" si="37"/>
        <v>1385.8999999999996</v>
      </c>
      <c r="AB153" s="46">
        <f t="shared" si="37"/>
        <v>1107.9999999999995</v>
      </c>
      <c r="AC153" s="46">
        <f t="shared" si="37"/>
        <v>830.09999999999957</v>
      </c>
      <c r="AD153" s="46">
        <f t="shared" si="37"/>
        <v>552.19999999999959</v>
      </c>
      <c r="AE153" s="46">
        <f t="shared" si="37"/>
        <v>274.29999999999961</v>
      </c>
      <c r="AF153" s="46">
        <f t="shared" si="37"/>
        <v>1996.3999999999996</v>
      </c>
      <c r="AG153" s="46">
        <f t="shared" si="37"/>
        <v>1718.4999999999995</v>
      </c>
      <c r="AH153" s="46">
        <f t="shared" si="37"/>
        <v>1440.5999999999995</v>
      </c>
      <c r="AI153" s="46">
        <f t="shared" si="37"/>
        <v>1162.6999999999994</v>
      </c>
      <c r="AJ153" s="46">
        <f t="shared" si="37"/>
        <v>884.79999999999939</v>
      </c>
      <c r="AK153" s="46">
        <f t="shared" si="37"/>
        <v>606.89999999999941</v>
      </c>
      <c r="AL153" s="46">
        <f t="shared" si="37"/>
        <v>328.99999999999943</v>
      </c>
      <c r="AM153" s="46">
        <f t="shared" si="37"/>
        <v>2051.0999999999995</v>
      </c>
    </row>
    <row r="156" spans="2:39" ht="15" x14ac:dyDescent="0.25">
      <c r="B156" s="48" t="str">
        <f>+'An Distinta Base'!E27</f>
        <v>Mp20</v>
      </c>
      <c r="D156" s="48" t="str">
        <f>+SPm!B$2</f>
        <v>A1 M1</v>
      </c>
      <c r="E156" s="48" t="str">
        <f>+SPm!C$2</f>
        <v>A1 M2</v>
      </c>
      <c r="F156" s="48" t="str">
        <f>+SPm!D$2</f>
        <v>A1 M3</v>
      </c>
      <c r="G156" s="48" t="str">
        <f>+SPm!E$2</f>
        <v>A1 M4</v>
      </c>
      <c r="H156" s="48" t="str">
        <f>+SPm!F$2</f>
        <v>A1 M5</v>
      </c>
      <c r="I156" s="48" t="str">
        <f>+SPm!G$2</f>
        <v>A1 M6</v>
      </c>
      <c r="J156" s="48" t="str">
        <f>+SPm!H$2</f>
        <v>A1 M7</v>
      </c>
      <c r="K156" s="48" t="str">
        <f>+SPm!I$2</f>
        <v>A1 M8</v>
      </c>
      <c r="L156" s="48" t="str">
        <f>+SPm!J$2</f>
        <v>A1 M9</v>
      </c>
      <c r="M156" s="48" t="str">
        <f>+SPm!K$2</f>
        <v>A1 M10</v>
      </c>
      <c r="N156" s="48" t="str">
        <f>+SPm!L$2</f>
        <v>A1 M11</v>
      </c>
      <c r="O156" s="48" t="str">
        <f>+SPm!M$2</f>
        <v>A1 M12</v>
      </c>
      <c r="P156" s="48" t="str">
        <f>+SPm!N$2</f>
        <v>A2 M1</v>
      </c>
      <c r="Q156" s="48" t="str">
        <f>+SPm!O$2</f>
        <v>A2 M2</v>
      </c>
      <c r="R156" s="48" t="str">
        <f>+SPm!P$2</f>
        <v>A2 M3</v>
      </c>
      <c r="S156" s="48" t="str">
        <f>+SPm!Q$2</f>
        <v>A2 M4</v>
      </c>
      <c r="T156" s="48" t="str">
        <f>+SPm!R$2</f>
        <v>A2 M5</v>
      </c>
      <c r="U156" s="48" t="str">
        <f>+SPm!S$2</f>
        <v>A2 M6</v>
      </c>
      <c r="V156" s="48" t="str">
        <f>+SPm!T$2</f>
        <v>A2 M7</v>
      </c>
      <c r="W156" s="48" t="str">
        <f>+SPm!U$2</f>
        <v>A2 M8</v>
      </c>
      <c r="X156" s="48" t="str">
        <f>+SPm!V$2</f>
        <v>A2 M9</v>
      </c>
      <c r="Y156" s="48" t="str">
        <f>+SPm!W$2</f>
        <v>A2 M10</v>
      </c>
      <c r="Z156" s="48" t="str">
        <f>+SPm!X$2</f>
        <v>A2 M11</v>
      </c>
      <c r="AA156" s="48" t="str">
        <f>+SPm!Y$2</f>
        <v>A2 M12</v>
      </c>
      <c r="AB156" s="48" t="str">
        <f>+SPm!Z$2</f>
        <v>A3 M1</v>
      </c>
      <c r="AC156" s="48" t="str">
        <f>+SPm!AA$2</f>
        <v>A3 M2</v>
      </c>
      <c r="AD156" s="48" t="str">
        <f>+SPm!AB$2</f>
        <v>A3 M3</v>
      </c>
      <c r="AE156" s="48" t="str">
        <f>+SPm!AC$2</f>
        <v>A3 M4</v>
      </c>
      <c r="AF156" s="48" t="str">
        <f>+SPm!AD$2</f>
        <v>A3 M5</v>
      </c>
      <c r="AG156" s="48" t="str">
        <f>+SPm!AE$2</f>
        <v>A3 M6</v>
      </c>
      <c r="AH156" s="48" t="str">
        <f>+SPm!AF$2</f>
        <v>A3 M7</v>
      </c>
      <c r="AI156" s="48" t="str">
        <f>+SPm!AG$2</f>
        <v>A3 M8</v>
      </c>
      <c r="AJ156" s="48" t="str">
        <f>+SPm!AH$2</f>
        <v>A3 M9</v>
      </c>
      <c r="AK156" s="48" t="str">
        <f>+SPm!AI$2</f>
        <v>A3 M10</v>
      </c>
      <c r="AL156" s="48" t="str">
        <f>+SPm!AJ$2</f>
        <v>A3 M11</v>
      </c>
      <c r="AM156" s="48" t="str">
        <f>+SPm!AK$2</f>
        <v>A3 M12</v>
      </c>
    </row>
    <row r="158" spans="2:39" ht="15" x14ac:dyDescent="0.25">
      <c r="B158" s="48" t="s">
        <v>301</v>
      </c>
      <c r="D158" s="46">
        <v>0</v>
      </c>
      <c r="E158" s="46">
        <f>+D161</f>
        <v>1685</v>
      </c>
      <c r="F158" s="46">
        <f t="shared" ref="F158:AM158" si="38">+E161</f>
        <v>1367.1</v>
      </c>
      <c r="G158" s="46">
        <f t="shared" si="38"/>
        <v>1045.1999999999998</v>
      </c>
      <c r="H158" s="46">
        <f t="shared" si="38"/>
        <v>717.29999999999973</v>
      </c>
      <c r="I158" s="46">
        <f t="shared" si="38"/>
        <v>388.79999999999973</v>
      </c>
      <c r="J158" s="46">
        <f t="shared" si="38"/>
        <v>57.299999999999727</v>
      </c>
      <c r="K158" s="46">
        <f t="shared" si="38"/>
        <v>1723.2999999999997</v>
      </c>
      <c r="L158" s="46">
        <f t="shared" si="38"/>
        <v>1389.2999999999997</v>
      </c>
      <c r="M158" s="46">
        <f t="shared" si="38"/>
        <v>1055.2999999999997</v>
      </c>
      <c r="N158" s="46">
        <f t="shared" si="38"/>
        <v>721.29999999999973</v>
      </c>
      <c r="O158" s="46">
        <f t="shared" si="38"/>
        <v>387.29999999999973</v>
      </c>
      <c r="P158" s="46">
        <f t="shared" si="38"/>
        <v>53.299999999999727</v>
      </c>
      <c r="Q158" s="46">
        <f t="shared" si="38"/>
        <v>1719.2999999999997</v>
      </c>
      <c r="R158" s="46">
        <f t="shared" si="38"/>
        <v>1385.2999999999997</v>
      </c>
      <c r="S158" s="46">
        <f t="shared" si="38"/>
        <v>1051.2999999999997</v>
      </c>
      <c r="T158" s="46">
        <f t="shared" si="38"/>
        <v>717.29999999999973</v>
      </c>
      <c r="U158" s="46">
        <f t="shared" si="38"/>
        <v>383.29999999999973</v>
      </c>
      <c r="V158" s="46">
        <f t="shared" si="38"/>
        <v>49.299999999999727</v>
      </c>
      <c r="W158" s="46">
        <f t="shared" si="38"/>
        <v>1715.2999999999997</v>
      </c>
      <c r="X158" s="46">
        <f t="shared" si="38"/>
        <v>1381.2999999999997</v>
      </c>
      <c r="Y158" s="46">
        <f t="shared" si="38"/>
        <v>1047.2999999999997</v>
      </c>
      <c r="Z158" s="46">
        <f t="shared" si="38"/>
        <v>713.29999999999973</v>
      </c>
      <c r="AA158" s="46">
        <f t="shared" si="38"/>
        <v>379.29999999999973</v>
      </c>
      <c r="AB158" s="46">
        <f t="shared" si="38"/>
        <v>45.299999999999727</v>
      </c>
      <c r="AC158" s="46">
        <f t="shared" si="38"/>
        <v>1711.2999999999997</v>
      </c>
      <c r="AD158" s="46">
        <f t="shared" si="38"/>
        <v>1377.2999999999997</v>
      </c>
      <c r="AE158" s="46">
        <f t="shared" si="38"/>
        <v>1043.2999999999997</v>
      </c>
      <c r="AF158" s="46">
        <f t="shared" si="38"/>
        <v>709.29999999999973</v>
      </c>
      <c r="AG158" s="46">
        <f t="shared" si="38"/>
        <v>375.29999999999973</v>
      </c>
      <c r="AH158" s="46">
        <f t="shared" si="38"/>
        <v>41.299999999999727</v>
      </c>
      <c r="AI158" s="46">
        <f t="shared" si="38"/>
        <v>1707.2999999999997</v>
      </c>
      <c r="AJ158" s="46">
        <f t="shared" si="38"/>
        <v>1373.2999999999997</v>
      </c>
      <c r="AK158" s="46">
        <f t="shared" si="38"/>
        <v>1039.2999999999997</v>
      </c>
      <c r="AL158" s="46">
        <f t="shared" si="38"/>
        <v>705.29999999999973</v>
      </c>
      <c r="AM158" s="46">
        <f t="shared" si="38"/>
        <v>371.29999999999973</v>
      </c>
    </row>
    <row r="159" spans="2:39" ht="15.75" thickBot="1" x14ac:dyDescent="0.3">
      <c r="B159" s="48" t="str">
        <f>+app!$G$11&amp;" in "&amp;'An Distinta Base'!F27</f>
        <v>Consumi in Kg</v>
      </c>
      <c r="D159" s="46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315</v>
      </c>
      <c r="E159" s="46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317.89999999999998</v>
      </c>
      <c r="F159" s="46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321.90000000000003</v>
      </c>
      <c r="G159" s="46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327.90000000000003</v>
      </c>
      <c r="H159" s="46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328.5</v>
      </c>
      <c r="I159" s="46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331.5</v>
      </c>
      <c r="J159" s="46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334</v>
      </c>
      <c r="K159" s="46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334</v>
      </c>
      <c r="L159" s="46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334</v>
      </c>
      <c r="M159" s="46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334</v>
      </c>
      <c r="N159" s="46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334</v>
      </c>
      <c r="O159" s="46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334</v>
      </c>
      <c r="P159" s="46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334</v>
      </c>
      <c r="Q159" s="46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334</v>
      </c>
      <c r="R159" s="46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334</v>
      </c>
      <c r="S159" s="46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334</v>
      </c>
      <c r="T159" s="46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334</v>
      </c>
      <c r="U159" s="46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334</v>
      </c>
      <c r="V159" s="46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334</v>
      </c>
      <c r="W159" s="46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334</v>
      </c>
      <c r="X159" s="46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334</v>
      </c>
      <c r="Y159" s="46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334</v>
      </c>
      <c r="Z159" s="46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334</v>
      </c>
      <c r="AA159" s="46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334</v>
      </c>
      <c r="AB159" s="46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334</v>
      </c>
      <c r="AC159" s="46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334</v>
      </c>
      <c r="AD159" s="46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334</v>
      </c>
      <c r="AE159" s="46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334</v>
      </c>
      <c r="AF159" s="46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334</v>
      </c>
      <c r="AG159" s="46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334</v>
      </c>
      <c r="AH159" s="46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334</v>
      </c>
      <c r="AI159" s="46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334</v>
      </c>
      <c r="AJ159" s="46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334</v>
      </c>
      <c r="AK159" s="46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334</v>
      </c>
      <c r="AL159" s="46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334</v>
      </c>
      <c r="AM159" s="46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334</v>
      </c>
    </row>
    <row r="160" spans="2:39" ht="16.5" thickTop="1" thickBot="1" x14ac:dyDescent="0.3">
      <c r="B160" s="48" t="str">
        <f>+app!$G$12&amp;" in "&amp;'An Distinta Base'!F27</f>
        <v>Acquisti in Kg</v>
      </c>
      <c r="C160" s="41"/>
      <c r="D160" s="54">
        <v>2000</v>
      </c>
      <c r="E160" s="54"/>
      <c r="F160" s="54"/>
      <c r="G160" s="54"/>
      <c r="H160" s="54"/>
      <c r="I160" s="54"/>
      <c r="J160" s="54">
        <v>2000</v>
      </c>
      <c r="K160" s="54"/>
      <c r="L160" s="54"/>
      <c r="M160" s="54"/>
      <c r="N160" s="54"/>
      <c r="O160" s="54"/>
      <c r="P160" s="54">
        <v>2000</v>
      </c>
      <c r="Q160" s="54"/>
      <c r="R160" s="54"/>
      <c r="S160" s="54"/>
      <c r="T160" s="54"/>
      <c r="U160" s="54"/>
      <c r="V160" s="54">
        <v>2000</v>
      </c>
      <c r="W160" s="54"/>
      <c r="X160" s="54"/>
      <c r="Y160" s="54"/>
      <c r="Z160" s="54"/>
      <c r="AA160" s="54"/>
      <c r="AB160" s="54">
        <v>2000</v>
      </c>
      <c r="AC160" s="54"/>
      <c r="AD160" s="54"/>
      <c r="AE160" s="54"/>
      <c r="AF160" s="54"/>
      <c r="AG160" s="54"/>
      <c r="AH160" s="54">
        <v>2000</v>
      </c>
      <c r="AI160" s="54"/>
      <c r="AJ160" s="54"/>
      <c r="AK160" s="54"/>
      <c r="AL160" s="54"/>
      <c r="AM160" s="54"/>
    </row>
    <row r="161" spans="2:39" ht="15.75" thickTop="1" x14ac:dyDescent="0.25">
      <c r="B161" s="48" t="s">
        <v>302</v>
      </c>
      <c r="D161" s="46">
        <f>+D158-D159+D160</f>
        <v>1685</v>
      </c>
      <c r="E161" s="46">
        <f>+E158-E159+E160</f>
        <v>1367.1</v>
      </c>
      <c r="F161" s="46">
        <f t="shared" ref="F161:AM161" si="39">+F158-F159+F160</f>
        <v>1045.1999999999998</v>
      </c>
      <c r="G161" s="46">
        <f t="shared" si="39"/>
        <v>717.29999999999973</v>
      </c>
      <c r="H161" s="46">
        <f t="shared" si="39"/>
        <v>388.79999999999973</v>
      </c>
      <c r="I161" s="46">
        <f t="shared" si="39"/>
        <v>57.299999999999727</v>
      </c>
      <c r="J161" s="46">
        <f t="shared" si="39"/>
        <v>1723.2999999999997</v>
      </c>
      <c r="K161" s="46">
        <f t="shared" si="39"/>
        <v>1389.2999999999997</v>
      </c>
      <c r="L161" s="46">
        <f t="shared" si="39"/>
        <v>1055.2999999999997</v>
      </c>
      <c r="M161" s="46">
        <f t="shared" si="39"/>
        <v>721.29999999999973</v>
      </c>
      <c r="N161" s="46">
        <f t="shared" si="39"/>
        <v>387.29999999999973</v>
      </c>
      <c r="O161" s="46">
        <f t="shared" si="39"/>
        <v>53.299999999999727</v>
      </c>
      <c r="P161" s="46">
        <f t="shared" si="39"/>
        <v>1719.2999999999997</v>
      </c>
      <c r="Q161" s="46">
        <f t="shared" si="39"/>
        <v>1385.2999999999997</v>
      </c>
      <c r="R161" s="46">
        <f t="shared" si="39"/>
        <v>1051.2999999999997</v>
      </c>
      <c r="S161" s="46">
        <f t="shared" si="39"/>
        <v>717.29999999999973</v>
      </c>
      <c r="T161" s="46">
        <f t="shared" si="39"/>
        <v>383.29999999999973</v>
      </c>
      <c r="U161" s="46">
        <f t="shared" si="39"/>
        <v>49.299999999999727</v>
      </c>
      <c r="V161" s="46">
        <f t="shared" si="39"/>
        <v>1715.2999999999997</v>
      </c>
      <c r="W161" s="46">
        <f t="shared" si="39"/>
        <v>1381.2999999999997</v>
      </c>
      <c r="X161" s="46">
        <f t="shared" si="39"/>
        <v>1047.2999999999997</v>
      </c>
      <c r="Y161" s="46">
        <f t="shared" si="39"/>
        <v>713.29999999999973</v>
      </c>
      <c r="Z161" s="46">
        <f t="shared" si="39"/>
        <v>379.29999999999973</v>
      </c>
      <c r="AA161" s="46">
        <f t="shared" si="39"/>
        <v>45.299999999999727</v>
      </c>
      <c r="AB161" s="46">
        <f t="shared" si="39"/>
        <v>1711.2999999999997</v>
      </c>
      <c r="AC161" s="46">
        <f t="shared" si="39"/>
        <v>1377.2999999999997</v>
      </c>
      <c r="AD161" s="46">
        <f t="shared" si="39"/>
        <v>1043.2999999999997</v>
      </c>
      <c r="AE161" s="46">
        <f t="shared" si="39"/>
        <v>709.29999999999973</v>
      </c>
      <c r="AF161" s="46">
        <f t="shared" si="39"/>
        <v>375.29999999999973</v>
      </c>
      <c r="AG161" s="46">
        <f t="shared" si="39"/>
        <v>41.299999999999727</v>
      </c>
      <c r="AH161" s="46">
        <f t="shared" si="39"/>
        <v>1707.2999999999997</v>
      </c>
      <c r="AI161" s="46">
        <f t="shared" si="39"/>
        <v>1373.2999999999997</v>
      </c>
      <c r="AJ161" s="46">
        <f t="shared" si="39"/>
        <v>1039.2999999999997</v>
      </c>
      <c r="AK161" s="46">
        <f t="shared" si="39"/>
        <v>705.29999999999973</v>
      </c>
      <c r="AL161" s="46">
        <f t="shared" si="39"/>
        <v>371.29999999999973</v>
      </c>
      <c r="AM161" s="46">
        <f t="shared" si="39"/>
        <v>37.299999999999727</v>
      </c>
    </row>
  </sheetData>
  <conditionalFormatting sqref="D9:AM9">
    <cfRule type="cellIs" dxfId="19" priority="134" operator="lessThan">
      <formula>0</formula>
    </cfRule>
  </conditionalFormatting>
  <conditionalFormatting sqref="D17:AM17">
    <cfRule type="cellIs" dxfId="18" priority="19" operator="lessThan">
      <formula>0</formula>
    </cfRule>
  </conditionalFormatting>
  <conditionalFormatting sqref="D41:AM41">
    <cfRule type="cellIs" dxfId="17" priority="16" operator="lessThan">
      <formula>0</formula>
    </cfRule>
  </conditionalFormatting>
  <conditionalFormatting sqref="D25:AM25">
    <cfRule type="cellIs" dxfId="16" priority="18" operator="lessThan">
      <formula>0</formula>
    </cfRule>
  </conditionalFormatting>
  <conditionalFormatting sqref="D33:AM33">
    <cfRule type="cellIs" dxfId="15" priority="17" operator="lessThan">
      <formula>0</formula>
    </cfRule>
  </conditionalFormatting>
  <conditionalFormatting sqref="D161:AM161">
    <cfRule type="cellIs" dxfId="14" priority="1" operator="lessThan">
      <formula>0</formula>
    </cfRule>
  </conditionalFormatting>
  <conditionalFormatting sqref="D49:AM49">
    <cfRule type="cellIs" dxfId="13" priority="15" operator="lessThan">
      <formula>0</formula>
    </cfRule>
  </conditionalFormatting>
  <conditionalFormatting sqref="D57:AM57">
    <cfRule type="cellIs" dxfId="12" priority="14" operator="lessThan">
      <formula>0</formula>
    </cfRule>
  </conditionalFormatting>
  <conditionalFormatting sqref="D65:AM65">
    <cfRule type="cellIs" dxfId="11" priority="13" operator="lessThan">
      <formula>0</formula>
    </cfRule>
  </conditionalFormatting>
  <conditionalFormatting sqref="D73:AM73">
    <cfRule type="cellIs" dxfId="10" priority="12" operator="lessThan">
      <formula>0</formula>
    </cfRule>
  </conditionalFormatting>
  <conditionalFormatting sqref="D81:AM81">
    <cfRule type="cellIs" dxfId="9" priority="11" operator="lessThan">
      <formula>0</formula>
    </cfRule>
  </conditionalFormatting>
  <conditionalFormatting sqref="D89:AM89">
    <cfRule type="cellIs" dxfId="8" priority="10" operator="lessThan">
      <formula>0</formula>
    </cfRule>
  </conditionalFormatting>
  <conditionalFormatting sqref="D97:AM97">
    <cfRule type="cellIs" dxfId="7" priority="9" operator="lessThan">
      <formula>0</formula>
    </cfRule>
  </conditionalFormatting>
  <conditionalFormatting sqref="D105:AM105">
    <cfRule type="cellIs" dxfId="6" priority="8" operator="lessThan">
      <formula>0</formula>
    </cfRule>
  </conditionalFormatting>
  <conditionalFormatting sqref="D113:AM113">
    <cfRule type="cellIs" dxfId="5" priority="7" operator="lessThan">
      <formula>0</formula>
    </cfRule>
  </conditionalFormatting>
  <conditionalFormatting sqref="D121:AM121">
    <cfRule type="cellIs" dxfId="4" priority="6" operator="lessThan">
      <formula>0</formula>
    </cfRule>
  </conditionalFormatting>
  <conditionalFormatting sqref="D129:AM129">
    <cfRule type="cellIs" dxfId="3" priority="5" operator="lessThan">
      <formula>0</formula>
    </cfRule>
  </conditionalFormatting>
  <conditionalFormatting sqref="D137:AM137">
    <cfRule type="cellIs" dxfId="2" priority="4" operator="lessThan">
      <formula>0</formula>
    </cfRule>
  </conditionalFormatting>
  <conditionalFormatting sqref="D145:AM145">
    <cfRule type="cellIs" dxfId="1" priority="3" operator="lessThan">
      <formula>0</formula>
    </cfRule>
  </conditionalFormatting>
  <conditionalFormatting sqref="D153:AM153">
    <cfRule type="cellIs" dxfId="0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I15" sqref="I15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abSelected="1" topLeftCell="A94" workbookViewId="0">
      <selection activeCell="E99" sqref="E99"/>
    </sheetView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206</v>
      </c>
    </row>
    <row r="2" spans="1:38" ht="15.75" thickBot="1" x14ac:dyDescent="0.3">
      <c r="B2" s="47" t="s">
        <v>347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Base'!D8</f>
        <v>Materia Prima 1</v>
      </c>
      <c r="C3" s="55">
        <f>+magazzino!D8</f>
        <v>1000</v>
      </c>
      <c r="D3" s="55">
        <f>+magazzino!E8</f>
        <v>0</v>
      </c>
      <c r="E3" s="55">
        <f>+magazzino!F8</f>
        <v>0</v>
      </c>
      <c r="F3" s="55">
        <f>+magazzino!G8</f>
        <v>1000</v>
      </c>
      <c r="G3" s="55">
        <f>+magazzino!H8</f>
        <v>0</v>
      </c>
      <c r="H3" s="55">
        <f>+magazzino!I8</f>
        <v>0</v>
      </c>
      <c r="I3" s="55">
        <f>+magazzino!J8</f>
        <v>1000</v>
      </c>
      <c r="J3" s="55">
        <f>+magazzino!K8</f>
        <v>0</v>
      </c>
      <c r="K3" s="55">
        <f>+magazzino!L8</f>
        <v>0</v>
      </c>
      <c r="L3" s="55">
        <f>+magazzino!M8</f>
        <v>1000</v>
      </c>
      <c r="M3" s="55">
        <f>+magazzino!N8</f>
        <v>0</v>
      </c>
      <c r="N3" s="55">
        <f>+magazzino!O8</f>
        <v>0</v>
      </c>
      <c r="O3" s="55">
        <f>+magazzino!P8</f>
        <v>1000</v>
      </c>
      <c r="P3" s="55">
        <f>+magazzino!Q8</f>
        <v>0</v>
      </c>
      <c r="Q3" s="55">
        <f>+magazzino!R8</f>
        <v>0</v>
      </c>
      <c r="R3" s="55">
        <f>+magazzino!S8</f>
        <v>1000</v>
      </c>
      <c r="S3" s="55">
        <f>+magazzino!T8</f>
        <v>0</v>
      </c>
      <c r="T3" s="55">
        <f>+magazzino!U8</f>
        <v>0</v>
      </c>
      <c r="U3" s="55">
        <f>+magazzino!V8</f>
        <v>0</v>
      </c>
      <c r="V3" s="55">
        <f>+magazzino!W8</f>
        <v>1000</v>
      </c>
      <c r="W3" s="55">
        <f>+magazzino!X8</f>
        <v>0</v>
      </c>
      <c r="X3" s="55">
        <f>+magazzino!Y8</f>
        <v>0</v>
      </c>
      <c r="Y3" s="55">
        <f>+magazzino!Z8</f>
        <v>1000</v>
      </c>
      <c r="Z3" s="55">
        <f>+magazzino!AA8</f>
        <v>0</v>
      </c>
      <c r="AA3" s="55">
        <f>+magazzino!AB8</f>
        <v>0</v>
      </c>
      <c r="AB3" s="55">
        <f>+magazzino!AC8</f>
        <v>0</v>
      </c>
      <c r="AC3" s="55">
        <f>+magazzino!AD8</f>
        <v>1000</v>
      </c>
      <c r="AD3" s="55">
        <f>+magazzino!AE8</f>
        <v>0</v>
      </c>
      <c r="AE3" s="55">
        <f>+magazzino!AF8</f>
        <v>0</v>
      </c>
      <c r="AF3" s="55">
        <f>+magazzino!AG8</f>
        <v>0</v>
      </c>
      <c r="AG3" s="55">
        <f>+magazzino!AH8</f>
        <v>1000</v>
      </c>
      <c r="AH3" s="55">
        <f>+magazzino!AI8</f>
        <v>0</v>
      </c>
      <c r="AI3" s="55">
        <f>+magazzino!AJ8</f>
        <v>0</v>
      </c>
      <c r="AJ3" s="55">
        <f>+magazzino!AK8</f>
        <v>1000</v>
      </c>
      <c r="AK3" s="55">
        <f>+magazzino!AL8</f>
        <v>0</v>
      </c>
      <c r="AL3" s="55">
        <f>+magazzino!AM8</f>
        <v>0</v>
      </c>
    </row>
    <row r="4" spans="1:38" ht="15.75" thickBot="1" x14ac:dyDescent="0.3">
      <c r="B4" s="47" t="str">
        <f>+'An Distinta Base'!D9</f>
        <v>Materia Prima 2</v>
      </c>
      <c r="C4" s="55">
        <f>+magazzino!D16</f>
        <v>7000</v>
      </c>
      <c r="D4" s="55">
        <f>+magazzino!E16</f>
        <v>0</v>
      </c>
      <c r="E4" s="55">
        <f>+magazzino!F16</f>
        <v>0</v>
      </c>
      <c r="F4" s="55">
        <f>+magazzino!G16</f>
        <v>7000</v>
      </c>
      <c r="G4" s="55">
        <f>+magazzino!H16</f>
        <v>0</v>
      </c>
      <c r="H4" s="55">
        <f>+magazzino!I16</f>
        <v>0</v>
      </c>
      <c r="I4" s="55">
        <f>+magazzino!J16</f>
        <v>7000</v>
      </c>
      <c r="J4" s="55">
        <f>+magazzino!K16</f>
        <v>0</v>
      </c>
      <c r="K4" s="55">
        <f>+magazzino!L16</f>
        <v>0</v>
      </c>
      <c r="L4" s="55">
        <f>+magazzino!M16</f>
        <v>7000</v>
      </c>
      <c r="M4" s="55">
        <f>+magazzino!N16</f>
        <v>0</v>
      </c>
      <c r="N4" s="55">
        <f>+magazzino!O16</f>
        <v>0</v>
      </c>
      <c r="O4" s="55">
        <f>+magazzino!P16</f>
        <v>7000</v>
      </c>
      <c r="P4" s="55">
        <f>+magazzino!Q16</f>
        <v>0</v>
      </c>
      <c r="Q4" s="55">
        <f>+magazzino!R16</f>
        <v>0</v>
      </c>
      <c r="R4" s="55">
        <f>+magazzino!S16</f>
        <v>7000</v>
      </c>
      <c r="S4" s="55">
        <f>+magazzino!T16</f>
        <v>0</v>
      </c>
      <c r="T4" s="55">
        <f>+magazzino!U16</f>
        <v>0</v>
      </c>
      <c r="U4" s="55">
        <f>+magazzino!V16</f>
        <v>7000</v>
      </c>
      <c r="V4" s="55">
        <f>+magazzino!W16</f>
        <v>0</v>
      </c>
      <c r="W4" s="55">
        <f>+magazzino!X16</f>
        <v>0</v>
      </c>
      <c r="X4" s="55">
        <f>+magazzino!Y16</f>
        <v>7000</v>
      </c>
      <c r="Y4" s="55">
        <f>+magazzino!Z16</f>
        <v>0</v>
      </c>
      <c r="Z4" s="55">
        <f>+magazzino!AA16</f>
        <v>0</v>
      </c>
      <c r="AA4" s="55">
        <f>+magazzino!AB16</f>
        <v>7000</v>
      </c>
      <c r="AB4" s="55">
        <f>+magazzino!AC16</f>
        <v>0</v>
      </c>
      <c r="AC4" s="55">
        <f>+magazzino!AD16</f>
        <v>0</v>
      </c>
      <c r="AD4" s="55">
        <f>+magazzino!AE16</f>
        <v>7000</v>
      </c>
      <c r="AE4" s="55">
        <f>+magazzino!AF16</f>
        <v>0</v>
      </c>
      <c r="AF4" s="55">
        <f>+magazzino!AG16</f>
        <v>0</v>
      </c>
      <c r="AG4" s="55">
        <f>+magazzino!AH16</f>
        <v>7000</v>
      </c>
      <c r="AH4" s="55">
        <f>+magazzino!AI16</f>
        <v>0</v>
      </c>
      <c r="AI4" s="55">
        <f>+magazzino!AJ16</f>
        <v>0</v>
      </c>
      <c r="AJ4" s="55">
        <f>+magazzino!AK16</f>
        <v>0</v>
      </c>
      <c r="AK4" s="55">
        <f>+magazzino!AL16</f>
        <v>0</v>
      </c>
      <c r="AL4" s="55">
        <f>+magazzino!AM16</f>
        <v>0</v>
      </c>
    </row>
    <row r="5" spans="1:38" ht="15.75" thickBot="1" x14ac:dyDescent="0.3">
      <c r="B5" s="47" t="str">
        <f>+'An Distinta Base'!D10</f>
        <v>Materia Prima 3</v>
      </c>
      <c r="C5" s="55">
        <f>+magazzino!D24</f>
        <v>3000</v>
      </c>
      <c r="D5" s="55">
        <f>+magazzino!E24</f>
        <v>0</v>
      </c>
      <c r="E5" s="55">
        <f>+magazzino!F24</f>
        <v>0</v>
      </c>
      <c r="F5" s="55">
        <f>+magazzino!G24</f>
        <v>0</v>
      </c>
      <c r="G5" s="55">
        <f>+magazzino!H24</f>
        <v>0</v>
      </c>
      <c r="H5" s="55">
        <f>+magazzino!I24</f>
        <v>0</v>
      </c>
      <c r="I5" s="55">
        <f>+magazzino!J24</f>
        <v>3000</v>
      </c>
      <c r="J5" s="55">
        <f>+magazzino!K24</f>
        <v>0</v>
      </c>
      <c r="K5" s="55">
        <f>+magazzino!L24</f>
        <v>0</v>
      </c>
      <c r="L5" s="55">
        <f>+magazzino!M24</f>
        <v>0</v>
      </c>
      <c r="M5" s="55">
        <f>+magazzino!N24</f>
        <v>0</v>
      </c>
      <c r="N5" s="55">
        <f>+magazzino!O24</f>
        <v>0</v>
      </c>
      <c r="O5" s="55">
        <f>+magazzino!P24</f>
        <v>0</v>
      </c>
      <c r="P5" s="55">
        <f>+magazzino!Q24</f>
        <v>3000</v>
      </c>
      <c r="Q5" s="55">
        <f>+magazzino!R24</f>
        <v>0</v>
      </c>
      <c r="R5" s="55">
        <f>+magazzino!S24</f>
        <v>0</v>
      </c>
      <c r="S5" s="55">
        <f>+magazzino!T24</f>
        <v>0</v>
      </c>
      <c r="T5" s="55">
        <f>+magazzino!U24</f>
        <v>0</v>
      </c>
      <c r="U5" s="55">
        <f>+magazzino!V24</f>
        <v>0</v>
      </c>
      <c r="V5" s="55">
        <f>+magazzino!W24</f>
        <v>0</v>
      </c>
      <c r="W5" s="55">
        <f>+magazzino!X24</f>
        <v>3000</v>
      </c>
      <c r="X5" s="55">
        <f>+magazzino!Y24</f>
        <v>0</v>
      </c>
      <c r="Y5" s="55">
        <f>+magazzino!Z24</f>
        <v>0</v>
      </c>
      <c r="Z5" s="55">
        <f>+magazzino!AA24</f>
        <v>0</v>
      </c>
      <c r="AA5" s="55">
        <f>+magazzino!AB24</f>
        <v>0</v>
      </c>
      <c r="AB5" s="55">
        <f>+magazzino!AC24</f>
        <v>0</v>
      </c>
      <c r="AC5" s="55">
        <f>+magazzino!AD24</f>
        <v>3000</v>
      </c>
      <c r="AD5" s="55">
        <f>+magazzino!AE24</f>
        <v>0</v>
      </c>
      <c r="AE5" s="55">
        <f>+magazzino!AF24</f>
        <v>0</v>
      </c>
      <c r="AF5" s="55">
        <f>+magazzino!AG24</f>
        <v>0</v>
      </c>
      <c r="AG5" s="55">
        <f>+magazzino!AH24</f>
        <v>0</v>
      </c>
      <c r="AH5" s="55">
        <f>+magazzino!AI24</f>
        <v>0</v>
      </c>
      <c r="AI5" s="55">
        <f>+magazzino!AJ24</f>
        <v>0</v>
      </c>
      <c r="AJ5" s="55">
        <f>+magazzino!AK24</f>
        <v>3000</v>
      </c>
      <c r="AK5" s="55">
        <f>+magazzino!AL24</f>
        <v>0</v>
      </c>
      <c r="AL5" s="55">
        <f>+magazzino!AM24</f>
        <v>0</v>
      </c>
    </row>
    <row r="6" spans="1:38" ht="15.75" thickBot="1" x14ac:dyDescent="0.3">
      <c r="B6" s="47" t="str">
        <f>+'An Distinta Base'!D11</f>
        <v>Materia Prima 4</v>
      </c>
      <c r="C6" s="55">
        <f>+magazzino!D32</f>
        <v>2000</v>
      </c>
      <c r="D6" s="55">
        <f>+magazzino!E32</f>
        <v>0</v>
      </c>
      <c r="E6" s="55">
        <f>+magazzino!F32</f>
        <v>0</v>
      </c>
      <c r="F6" s="55">
        <f>+magazzino!G32</f>
        <v>0</v>
      </c>
      <c r="G6" s="55">
        <f>+magazzino!H32</f>
        <v>0</v>
      </c>
      <c r="H6" s="55">
        <f>+magazzino!I32</f>
        <v>0</v>
      </c>
      <c r="I6" s="55">
        <f>+magazzino!J32</f>
        <v>0</v>
      </c>
      <c r="J6" s="55">
        <f>+magazzino!K32</f>
        <v>2000</v>
      </c>
      <c r="K6" s="55">
        <f>+magazzino!L32</f>
        <v>0</v>
      </c>
      <c r="L6" s="55">
        <f>+magazzino!M32</f>
        <v>0</v>
      </c>
      <c r="M6" s="55">
        <f>+magazzino!N32</f>
        <v>0</v>
      </c>
      <c r="N6" s="55">
        <f>+magazzino!O32</f>
        <v>0</v>
      </c>
      <c r="O6" s="55">
        <f>+magazzino!P32</f>
        <v>0</v>
      </c>
      <c r="P6" s="55">
        <f>+magazzino!Q32</f>
        <v>0</v>
      </c>
      <c r="Q6" s="55">
        <f>+magazzino!R32</f>
        <v>2000</v>
      </c>
      <c r="R6" s="55">
        <f>+magazzino!S32</f>
        <v>0</v>
      </c>
      <c r="S6" s="55">
        <f>+magazzino!T32</f>
        <v>0</v>
      </c>
      <c r="T6" s="55">
        <f>+magazzino!U32</f>
        <v>0</v>
      </c>
      <c r="U6" s="55">
        <f>+magazzino!V32</f>
        <v>0</v>
      </c>
      <c r="V6" s="55">
        <f>+magazzino!W32</f>
        <v>0</v>
      </c>
      <c r="W6" s="55">
        <f>+magazzino!X32</f>
        <v>0</v>
      </c>
      <c r="X6" s="55">
        <f>+magazzino!Y32</f>
        <v>2000</v>
      </c>
      <c r="Y6" s="55">
        <f>+magazzino!Z32</f>
        <v>0</v>
      </c>
      <c r="Z6" s="55">
        <f>+magazzino!AA32</f>
        <v>0</v>
      </c>
      <c r="AA6" s="55">
        <f>+magazzino!AB32</f>
        <v>0</v>
      </c>
      <c r="AB6" s="55">
        <f>+magazzino!AC32</f>
        <v>0</v>
      </c>
      <c r="AC6" s="55">
        <f>+magazzino!AD32</f>
        <v>0</v>
      </c>
      <c r="AD6" s="55">
        <f>+magazzino!AE32</f>
        <v>0</v>
      </c>
      <c r="AE6" s="55">
        <f>+magazzino!AF32</f>
        <v>2000</v>
      </c>
      <c r="AF6" s="55">
        <f>+magazzino!AG32</f>
        <v>0</v>
      </c>
      <c r="AG6" s="55">
        <f>+magazzino!AH32</f>
        <v>0</v>
      </c>
      <c r="AH6" s="55">
        <f>+magazzino!AI32</f>
        <v>0</v>
      </c>
      <c r="AI6" s="55">
        <f>+magazzino!AJ32</f>
        <v>0</v>
      </c>
      <c r="AJ6" s="55">
        <f>+magazzino!AK32</f>
        <v>0</v>
      </c>
      <c r="AK6" s="55">
        <f>+magazzino!AL32</f>
        <v>0</v>
      </c>
      <c r="AL6" s="55">
        <f>+magazzino!AM32</f>
        <v>2000</v>
      </c>
    </row>
    <row r="7" spans="1:38" ht="15.75" thickBot="1" x14ac:dyDescent="0.3">
      <c r="B7" s="47" t="str">
        <f>+'An Distinta Base'!D12</f>
        <v>Materia Prima 5</v>
      </c>
      <c r="C7" s="55">
        <f>+magazzino!D40</f>
        <v>2000</v>
      </c>
      <c r="D7" s="55">
        <f>+magazzino!E40</f>
        <v>0</v>
      </c>
      <c r="E7" s="55">
        <f>+magazzino!F40</f>
        <v>0</v>
      </c>
      <c r="F7" s="55">
        <f>+magazzino!G40</f>
        <v>0</v>
      </c>
      <c r="G7" s="55">
        <f>+magazzino!H40</f>
        <v>0</v>
      </c>
      <c r="H7" s="55">
        <f>+magazzino!I40</f>
        <v>2000</v>
      </c>
      <c r="I7" s="55">
        <f>+magazzino!J40</f>
        <v>0</v>
      </c>
      <c r="J7" s="55">
        <f>+magazzino!K40</f>
        <v>0</v>
      </c>
      <c r="K7" s="55">
        <f>+magazzino!L40</f>
        <v>0</v>
      </c>
      <c r="L7" s="55">
        <f>+magazzino!M40</f>
        <v>0</v>
      </c>
      <c r="M7" s="55">
        <f>+magazzino!N40</f>
        <v>2000</v>
      </c>
      <c r="N7" s="55">
        <f>+magazzino!O40</f>
        <v>0</v>
      </c>
      <c r="O7" s="55">
        <f>+magazzino!P40</f>
        <v>0</v>
      </c>
      <c r="P7" s="55">
        <f>+magazzino!Q40</f>
        <v>0</v>
      </c>
      <c r="Q7" s="55">
        <f>+magazzino!R40</f>
        <v>0</v>
      </c>
      <c r="R7" s="55">
        <f>+magazzino!S40</f>
        <v>0</v>
      </c>
      <c r="S7" s="55">
        <f>+magazzino!T40</f>
        <v>2000</v>
      </c>
      <c r="T7" s="55">
        <f>+magazzino!U40</f>
        <v>0</v>
      </c>
      <c r="U7" s="55">
        <f>+magazzino!V40</f>
        <v>0</v>
      </c>
      <c r="V7" s="55">
        <f>+magazzino!W40</f>
        <v>0</v>
      </c>
      <c r="W7" s="55">
        <f>+magazzino!X40</f>
        <v>0</v>
      </c>
      <c r="X7" s="55">
        <f>+magazzino!Y40</f>
        <v>2000</v>
      </c>
      <c r="Y7" s="55">
        <f>+magazzino!Z40</f>
        <v>0</v>
      </c>
      <c r="Z7" s="55">
        <f>+magazzino!AA40</f>
        <v>0</v>
      </c>
      <c r="AA7" s="55">
        <f>+magazzino!AB40</f>
        <v>0</v>
      </c>
      <c r="AB7" s="55">
        <f>+magazzino!AC40</f>
        <v>0</v>
      </c>
      <c r="AC7" s="55">
        <f>+magazzino!AD40</f>
        <v>2000</v>
      </c>
      <c r="AD7" s="55">
        <f>+magazzino!AE40</f>
        <v>0</v>
      </c>
      <c r="AE7" s="55">
        <f>+magazzino!AF40</f>
        <v>0</v>
      </c>
      <c r="AF7" s="55">
        <f>+magazzino!AG40</f>
        <v>0</v>
      </c>
      <c r="AG7" s="55">
        <f>+magazzino!AH40</f>
        <v>0</v>
      </c>
      <c r="AH7" s="55">
        <f>+magazzino!AI40</f>
        <v>2000</v>
      </c>
      <c r="AI7" s="55">
        <f>+magazzino!AJ40</f>
        <v>0</v>
      </c>
      <c r="AJ7" s="55">
        <f>+magazzino!AK40</f>
        <v>0</v>
      </c>
      <c r="AK7" s="55">
        <f>+magazzino!AL40</f>
        <v>0</v>
      </c>
      <c r="AL7" s="55">
        <f>+magazzino!AM40</f>
        <v>0</v>
      </c>
    </row>
    <row r="8" spans="1:38" ht="15.75" thickBot="1" x14ac:dyDescent="0.3">
      <c r="B8" s="47" t="str">
        <f>+'An Distinta Base'!D13</f>
        <v>Materia Prima 6</v>
      </c>
      <c r="C8" s="55">
        <f>+magazzino!D48</f>
        <v>2000</v>
      </c>
      <c r="D8" s="55">
        <f>+magazzino!E48</f>
        <v>0</v>
      </c>
      <c r="E8" s="55">
        <f>+magazzino!F48</f>
        <v>0</v>
      </c>
      <c r="F8" s="55">
        <f>+magazzino!G48</f>
        <v>0</v>
      </c>
      <c r="G8" s="55">
        <f>+magazzino!H48</f>
        <v>0</v>
      </c>
      <c r="H8" s="55">
        <f>+magazzino!I48</f>
        <v>0</v>
      </c>
      <c r="I8" s="55">
        <f>+magazzino!J48</f>
        <v>0</v>
      </c>
      <c r="J8" s="55">
        <f>+magazzino!K48</f>
        <v>0</v>
      </c>
      <c r="K8" s="55">
        <f>+magazzino!L48</f>
        <v>2000</v>
      </c>
      <c r="L8" s="55">
        <f>+magazzino!M48</f>
        <v>0</v>
      </c>
      <c r="M8" s="55">
        <f>+magazzino!N48</f>
        <v>0</v>
      </c>
      <c r="N8" s="55">
        <f>+magazzino!O48</f>
        <v>0</v>
      </c>
      <c r="O8" s="55">
        <f>+magazzino!P48</f>
        <v>0</v>
      </c>
      <c r="P8" s="55">
        <f>+magazzino!Q48</f>
        <v>0</v>
      </c>
      <c r="Q8" s="55">
        <f>+magazzino!R48</f>
        <v>0</v>
      </c>
      <c r="R8" s="55">
        <f>+magazzino!S48</f>
        <v>0</v>
      </c>
      <c r="S8" s="55">
        <f>+magazzino!T48</f>
        <v>0</v>
      </c>
      <c r="T8" s="55">
        <f>+magazzino!U48</f>
        <v>2000</v>
      </c>
      <c r="U8" s="55">
        <f>+magazzino!V48</f>
        <v>0</v>
      </c>
      <c r="V8" s="55">
        <f>+magazzino!W48</f>
        <v>0</v>
      </c>
      <c r="W8" s="55">
        <f>+magazzino!X48</f>
        <v>0</v>
      </c>
      <c r="X8" s="55">
        <f>+magazzino!Y48</f>
        <v>0</v>
      </c>
      <c r="Y8" s="55">
        <f>+magazzino!Z48</f>
        <v>0</v>
      </c>
      <c r="Z8" s="55">
        <f>+magazzino!AA48</f>
        <v>0</v>
      </c>
      <c r="AA8" s="55">
        <f>+magazzino!AB48</f>
        <v>0</v>
      </c>
      <c r="AB8" s="55">
        <f>+magazzino!AC48</f>
        <v>2000</v>
      </c>
      <c r="AC8" s="55">
        <f>+magazzino!AD48</f>
        <v>0</v>
      </c>
      <c r="AD8" s="55">
        <f>+magazzino!AE48</f>
        <v>0</v>
      </c>
      <c r="AE8" s="55">
        <f>+magazzino!AF48</f>
        <v>0</v>
      </c>
      <c r="AF8" s="55">
        <f>+magazzino!AG48</f>
        <v>0</v>
      </c>
      <c r="AG8" s="55">
        <f>+magazzino!AH48</f>
        <v>0</v>
      </c>
      <c r="AH8" s="55">
        <f>+magazzino!AI48</f>
        <v>0</v>
      </c>
      <c r="AI8" s="55">
        <f>+magazzino!AJ48</f>
        <v>0</v>
      </c>
      <c r="AJ8" s="55">
        <f>+magazzino!AK48</f>
        <v>0</v>
      </c>
      <c r="AK8" s="55">
        <f>+magazzino!AL48</f>
        <v>2000</v>
      </c>
      <c r="AL8" s="55">
        <f>+magazzino!AM48</f>
        <v>0</v>
      </c>
    </row>
    <row r="9" spans="1:38" ht="15.75" thickBot="1" x14ac:dyDescent="0.3">
      <c r="B9" s="47" t="str">
        <f>+'An Distinta Base'!D14</f>
        <v>Materia Prima 7</v>
      </c>
      <c r="C9" s="55">
        <f>+magazzino!D56</f>
        <v>3000</v>
      </c>
      <c r="D9" s="55">
        <f>+magazzino!E56</f>
        <v>0</v>
      </c>
      <c r="E9" s="55">
        <f>+magazzino!F56</f>
        <v>0</v>
      </c>
      <c r="F9" s="55">
        <f>+magazzino!G56</f>
        <v>0</v>
      </c>
      <c r="G9" s="55">
        <f>+magazzino!H56</f>
        <v>0</v>
      </c>
      <c r="H9" s="55">
        <f>+magazzino!I56</f>
        <v>0</v>
      </c>
      <c r="I9" s="55">
        <f>+magazzino!J56</f>
        <v>3000</v>
      </c>
      <c r="J9" s="55">
        <f>+magazzino!K56</f>
        <v>0</v>
      </c>
      <c r="K9" s="55">
        <f>+magazzino!L56</f>
        <v>0</v>
      </c>
      <c r="L9" s="55">
        <f>+magazzino!M56</f>
        <v>0</v>
      </c>
      <c r="M9" s="55">
        <f>+magazzino!N56</f>
        <v>0</v>
      </c>
      <c r="N9" s="55">
        <f>+magazzino!O56</f>
        <v>0</v>
      </c>
      <c r="O9" s="55">
        <f>+magazzino!P56</f>
        <v>3000</v>
      </c>
      <c r="P9" s="55">
        <f>+magazzino!Q56</f>
        <v>0</v>
      </c>
      <c r="Q9" s="55">
        <f>+magazzino!R56</f>
        <v>0</v>
      </c>
      <c r="R9" s="55">
        <f>+magazzino!S56</f>
        <v>0</v>
      </c>
      <c r="S9" s="55">
        <f>+magazzino!T56</f>
        <v>0</v>
      </c>
      <c r="T9" s="55">
        <f>+magazzino!U56</f>
        <v>0</v>
      </c>
      <c r="U9" s="55">
        <f>+magazzino!V56</f>
        <v>3000</v>
      </c>
      <c r="V9" s="55">
        <f>+magazzino!W56</f>
        <v>0</v>
      </c>
      <c r="W9" s="55">
        <f>+magazzino!X56</f>
        <v>0</v>
      </c>
      <c r="X9" s="55">
        <f>+magazzino!Y56</f>
        <v>0</v>
      </c>
      <c r="Y9" s="55">
        <f>+magazzino!Z56</f>
        <v>0</v>
      </c>
      <c r="Z9" s="55">
        <f>+magazzino!AA56</f>
        <v>0</v>
      </c>
      <c r="AA9" s="55">
        <f>+magazzino!AB56</f>
        <v>0</v>
      </c>
      <c r="AB9" s="55">
        <f>+magazzino!AC56</f>
        <v>3000</v>
      </c>
      <c r="AC9" s="55">
        <f>+magazzino!AD56</f>
        <v>0</v>
      </c>
      <c r="AD9" s="55">
        <f>+magazzino!AE56</f>
        <v>0</v>
      </c>
      <c r="AE9" s="55">
        <f>+magazzino!AF56</f>
        <v>0</v>
      </c>
      <c r="AF9" s="55">
        <f>+magazzino!AG56</f>
        <v>0</v>
      </c>
      <c r="AG9" s="55">
        <f>+magazzino!AH56</f>
        <v>0</v>
      </c>
      <c r="AH9" s="55">
        <f>+magazzino!AI56</f>
        <v>3000</v>
      </c>
      <c r="AI9" s="55">
        <f>+magazzino!AJ56</f>
        <v>0</v>
      </c>
      <c r="AJ9" s="55">
        <f>+magazzino!AK56</f>
        <v>0</v>
      </c>
      <c r="AK9" s="55">
        <f>+magazzino!AL56</f>
        <v>0</v>
      </c>
      <c r="AL9" s="55">
        <f>+magazzino!AM56</f>
        <v>0</v>
      </c>
    </row>
    <row r="10" spans="1:38" ht="15.75" thickBot="1" x14ac:dyDescent="0.3">
      <c r="B10" s="47" t="str">
        <f>+'An Distinta Base'!D15</f>
        <v>Materia Prima 8</v>
      </c>
      <c r="C10" s="55">
        <f>+magazzino!D64</f>
        <v>9000</v>
      </c>
      <c r="D10" s="55">
        <f>+magazzino!E64</f>
        <v>0</v>
      </c>
      <c r="E10" s="55">
        <f>+magazzino!F64</f>
        <v>0</v>
      </c>
      <c r="F10" s="55">
        <f>+magazzino!G64</f>
        <v>0</v>
      </c>
      <c r="G10" s="55">
        <f>+magazzino!H64</f>
        <v>9000</v>
      </c>
      <c r="H10" s="55">
        <f>+magazzino!I64</f>
        <v>0</v>
      </c>
      <c r="I10" s="55">
        <f>+magazzino!J64</f>
        <v>0</v>
      </c>
      <c r="J10" s="55">
        <f>+magazzino!K64</f>
        <v>0</v>
      </c>
      <c r="K10" s="55">
        <f>+magazzino!L64</f>
        <v>9000</v>
      </c>
      <c r="L10" s="55">
        <f>+magazzino!M64</f>
        <v>0</v>
      </c>
      <c r="M10" s="55">
        <f>+magazzino!N64</f>
        <v>0</v>
      </c>
      <c r="N10" s="55">
        <f>+magazzino!O64</f>
        <v>0</v>
      </c>
      <c r="O10" s="55">
        <f>+magazzino!P64</f>
        <v>0</v>
      </c>
      <c r="P10" s="55">
        <f>+magazzino!Q64</f>
        <v>9000</v>
      </c>
      <c r="Q10" s="55">
        <f>+magazzino!R64</f>
        <v>0</v>
      </c>
      <c r="R10" s="55">
        <f>+magazzino!S64</f>
        <v>0</v>
      </c>
      <c r="S10" s="55">
        <f>+magazzino!T64</f>
        <v>0</v>
      </c>
      <c r="T10" s="55">
        <f>+magazzino!U64</f>
        <v>9000</v>
      </c>
      <c r="U10" s="55">
        <f>+magazzino!V64</f>
        <v>0</v>
      </c>
      <c r="V10" s="55">
        <f>+magazzino!W64</f>
        <v>0</v>
      </c>
      <c r="W10" s="55">
        <f>+magazzino!X64</f>
        <v>0</v>
      </c>
      <c r="X10" s="55">
        <f>+magazzino!Y64</f>
        <v>9000</v>
      </c>
      <c r="Y10" s="55">
        <f>+magazzino!Z64</f>
        <v>0</v>
      </c>
      <c r="Z10" s="55">
        <f>+magazzino!AA64</f>
        <v>0</v>
      </c>
      <c r="AA10" s="55">
        <f>+magazzino!AB64</f>
        <v>0</v>
      </c>
      <c r="AB10" s="55">
        <f>+magazzino!AC64</f>
        <v>9000</v>
      </c>
      <c r="AC10" s="55">
        <f>+magazzino!AD64</f>
        <v>0</v>
      </c>
      <c r="AD10" s="55">
        <f>+magazzino!AE64</f>
        <v>0</v>
      </c>
      <c r="AE10" s="55">
        <f>+magazzino!AF64</f>
        <v>0</v>
      </c>
      <c r="AF10" s="55">
        <f>+magazzino!AG64</f>
        <v>0</v>
      </c>
      <c r="AG10" s="55">
        <f>+magazzino!AH64</f>
        <v>9000</v>
      </c>
      <c r="AH10" s="55">
        <f>+magazzino!AI64</f>
        <v>0</v>
      </c>
      <c r="AI10" s="55">
        <f>+magazzino!AJ64</f>
        <v>0</v>
      </c>
      <c r="AJ10" s="55">
        <f>+magazzino!AK64</f>
        <v>0</v>
      </c>
      <c r="AK10" s="55">
        <f>+magazzino!AL64</f>
        <v>9000</v>
      </c>
      <c r="AL10" s="55">
        <f>+magazzino!AM64</f>
        <v>0</v>
      </c>
    </row>
    <row r="11" spans="1:38" ht="15.75" thickBot="1" x14ac:dyDescent="0.3">
      <c r="B11" s="47" t="str">
        <f>+'An Distinta Base'!D16</f>
        <v>Materia Prima 9</v>
      </c>
      <c r="C11" s="55">
        <f>+magazzino!D72</f>
        <v>10000</v>
      </c>
      <c r="D11" s="55">
        <f>+magazzino!E72</f>
        <v>0</v>
      </c>
      <c r="E11" s="55">
        <f>+magazzino!F72</f>
        <v>0</v>
      </c>
      <c r="F11" s="55">
        <f>+magazzino!G72</f>
        <v>0</v>
      </c>
      <c r="G11" s="55">
        <f>+magazzino!H72</f>
        <v>0</v>
      </c>
      <c r="H11" s="55">
        <f>+magazzino!I72</f>
        <v>10000</v>
      </c>
      <c r="I11" s="55">
        <f>+magazzino!J72</f>
        <v>0</v>
      </c>
      <c r="J11" s="55">
        <f>+magazzino!K72</f>
        <v>0</v>
      </c>
      <c r="K11" s="55">
        <f>+magazzino!L72</f>
        <v>0</v>
      </c>
      <c r="L11" s="55">
        <f>+magazzino!M72</f>
        <v>0</v>
      </c>
      <c r="M11" s="55">
        <f>+magazzino!N72</f>
        <v>0</v>
      </c>
      <c r="N11" s="55">
        <f>+magazzino!O72</f>
        <v>10000</v>
      </c>
      <c r="O11" s="55">
        <f>+magazzino!P72</f>
        <v>0</v>
      </c>
      <c r="P11" s="55">
        <f>+magazzino!Q72</f>
        <v>0</v>
      </c>
      <c r="Q11" s="55">
        <f>+magazzino!R72</f>
        <v>0</v>
      </c>
      <c r="R11" s="55">
        <f>+magazzino!S72</f>
        <v>0</v>
      </c>
      <c r="S11" s="55">
        <f>+magazzino!T72</f>
        <v>10000</v>
      </c>
      <c r="T11" s="55">
        <f>+magazzino!U72</f>
        <v>0</v>
      </c>
      <c r="U11" s="55">
        <f>+magazzino!V72</f>
        <v>0</v>
      </c>
      <c r="V11" s="55">
        <f>+magazzino!W72</f>
        <v>0</v>
      </c>
      <c r="W11" s="55">
        <f>+magazzino!X72</f>
        <v>0</v>
      </c>
      <c r="X11" s="55">
        <f>+magazzino!Y72</f>
        <v>10000</v>
      </c>
      <c r="Y11" s="55">
        <f>+magazzino!Z72</f>
        <v>0</v>
      </c>
      <c r="Z11" s="55">
        <f>+magazzino!AA72</f>
        <v>0</v>
      </c>
      <c r="AA11" s="55">
        <f>+magazzino!AB72</f>
        <v>0</v>
      </c>
      <c r="AB11" s="55">
        <f>+magazzino!AC72</f>
        <v>0</v>
      </c>
      <c r="AC11" s="55">
        <f>+magazzino!AD72</f>
        <v>10000</v>
      </c>
      <c r="AD11" s="55">
        <f>+magazzino!AE72</f>
        <v>0</v>
      </c>
      <c r="AE11" s="55">
        <f>+magazzino!AF72</f>
        <v>0</v>
      </c>
      <c r="AF11" s="55">
        <f>+magazzino!AG72</f>
        <v>0</v>
      </c>
      <c r="AG11" s="55">
        <f>+magazzino!AH72</f>
        <v>0</v>
      </c>
      <c r="AH11" s="55">
        <f>+magazzino!AI72</f>
        <v>0</v>
      </c>
      <c r="AI11" s="55">
        <f>+magazzino!AJ72</f>
        <v>10000</v>
      </c>
      <c r="AJ11" s="55">
        <f>+magazzino!AK72</f>
        <v>0</v>
      </c>
      <c r="AK11" s="55">
        <f>+magazzino!AL72</f>
        <v>0</v>
      </c>
      <c r="AL11" s="55">
        <f>+magazzino!AM72</f>
        <v>0</v>
      </c>
    </row>
    <row r="12" spans="1:38" ht="15.75" thickBot="1" x14ac:dyDescent="0.3">
      <c r="B12" s="47" t="str">
        <f>+'An Distinta Base'!D17</f>
        <v>Materia Prima 10</v>
      </c>
      <c r="C12" s="55">
        <f>+magazzino!D80</f>
        <v>10000</v>
      </c>
      <c r="D12" s="55">
        <f>+magazzino!E80</f>
        <v>0</v>
      </c>
      <c r="E12" s="55">
        <f>+magazzino!F80</f>
        <v>0</v>
      </c>
      <c r="F12" s="55">
        <f>+magazzino!G80</f>
        <v>0</v>
      </c>
      <c r="G12" s="55">
        <f>+magazzino!H80</f>
        <v>10000</v>
      </c>
      <c r="H12" s="55">
        <f>+magazzino!I80</f>
        <v>0</v>
      </c>
      <c r="I12" s="55">
        <f>+magazzino!J80</f>
        <v>0</v>
      </c>
      <c r="J12" s="55">
        <f>+magazzino!K80</f>
        <v>0</v>
      </c>
      <c r="K12" s="55">
        <f>+magazzino!L80</f>
        <v>10000</v>
      </c>
      <c r="L12" s="55">
        <f>+magazzino!M80</f>
        <v>0</v>
      </c>
      <c r="M12" s="55">
        <f>+magazzino!N80</f>
        <v>0</v>
      </c>
      <c r="N12" s="55">
        <f>+magazzino!O80</f>
        <v>0</v>
      </c>
      <c r="O12" s="55">
        <f>+magazzino!P80</f>
        <v>0</v>
      </c>
      <c r="P12" s="55">
        <f>+magazzino!Q80</f>
        <v>10000</v>
      </c>
      <c r="Q12" s="55">
        <f>+magazzino!R80</f>
        <v>0</v>
      </c>
      <c r="R12" s="55">
        <f>+magazzino!S80</f>
        <v>0</v>
      </c>
      <c r="S12" s="55">
        <f>+magazzino!T80</f>
        <v>0</v>
      </c>
      <c r="T12" s="55">
        <f>+magazzino!U80</f>
        <v>10000</v>
      </c>
      <c r="U12" s="55">
        <f>+magazzino!V80</f>
        <v>0</v>
      </c>
      <c r="V12" s="55">
        <f>+magazzino!W80</f>
        <v>0</v>
      </c>
      <c r="W12" s="55">
        <f>+magazzino!X80</f>
        <v>0</v>
      </c>
      <c r="X12" s="55">
        <f>+magazzino!Y80</f>
        <v>0</v>
      </c>
      <c r="Y12" s="55">
        <f>+magazzino!Z80</f>
        <v>10000</v>
      </c>
      <c r="Z12" s="55">
        <f>+magazzino!AA80</f>
        <v>0</v>
      </c>
      <c r="AA12" s="55">
        <f>+magazzino!AB80</f>
        <v>0</v>
      </c>
      <c r="AB12" s="55">
        <f>+magazzino!AC80</f>
        <v>0</v>
      </c>
      <c r="AC12" s="55">
        <f>+magazzino!AD80</f>
        <v>10000</v>
      </c>
      <c r="AD12" s="55">
        <f>+magazzino!AE80</f>
        <v>0</v>
      </c>
      <c r="AE12" s="55">
        <f>+magazzino!AF80</f>
        <v>0</v>
      </c>
      <c r="AF12" s="55">
        <f>+magazzino!AG80</f>
        <v>0</v>
      </c>
      <c r="AG12" s="55">
        <f>+magazzino!AH80</f>
        <v>10000</v>
      </c>
      <c r="AH12" s="55">
        <f>+magazzino!AI80</f>
        <v>0</v>
      </c>
      <c r="AI12" s="55">
        <f>+magazzino!AJ80</f>
        <v>0</v>
      </c>
      <c r="AJ12" s="55">
        <f>+magazzino!AK80</f>
        <v>0</v>
      </c>
      <c r="AK12" s="55">
        <f>+magazzino!AL80</f>
        <v>0</v>
      </c>
      <c r="AL12" s="55">
        <f>+magazzino!AM80</f>
        <v>10000</v>
      </c>
    </row>
    <row r="13" spans="1:38" ht="15.75" thickBot="1" x14ac:dyDescent="0.3">
      <c r="B13" s="47" t="str">
        <f>+'An Distinta Base'!D18</f>
        <v>Materia Prima 11</v>
      </c>
      <c r="C13" s="55">
        <f>+magazzino!D88</f>
        <v>3000</v>
      </c>
      <c r="D13" s="55">
        <f>+magazzino!E88</f>
        <v>0</v>
      </c>
      <c r="E13" s="55">
        <f>+magazzino!F88</f>
        <v>0</v>
      </c>
      <c r="F13" s="55">
        <f>+magazzino!G88</f>
        <v>0</v>
      </c>
      <c r="G13" s="55">
        <f>+magazzino!H88</f>
        <v>0</v>
      </c>
      <c r="H13" s="55">
        <f>+magazzino!I88</f>
        <v>0</v>
      </c>
      <c r="I13" s="55">
        <f>+magazzino!J88</f>
        <v>0</v>
      </c>
      <c r="J13" s="55">
        <f>+magazzino!K88</f>
        <v>3000</v>
      </c>
      <c r="K13" s="55">
        <f>+magazzino!L88</f>
        <v>0</v>
      </c>
      <c r="L13" s="55">
        <f>+magazzino!M88</f>
        <v>0</v>
      </c>
      <c r="M13" s="55">
        <f>+magazzino!N88</f>
        <v>0</v>
      </c>
      <c r="N13" s="55">
        <f>+magazzino!O88</f>
        <v>0</v>
      </c>
      <c r="O13" s="55">
        <f>+magazzino!P88</f>
        <v>0</v>
      </c>
      <c r="P13" s="55">
        <f>+magazzino!Q88</f>
        <v>0</v>
      </c>
      <c r="Q13" s="55">
        <f>+magazzino!R88</f>
        <v>0</v>
      </c>
      <c r="R13" s="55">
        <f>+magazzino!S88</f>
        <v>3000</v>
      </c>
      <c r="S13" s="55">
        <f>+magazzino!T88</f>
        <v>0</v>
      </c>
      <c r="T13" s="55">
        <f>+magazzino!U88</f>
        <v>0</v>
      </c>
      <c r="U13" s="55">
        <f>+magazzino!V88</f>
        <v>0</v>
      </c>
      <c r="V13" s="55">
        <f>+magazzino!W88</f>
        <v>0</v>
      </c>
      <c r="W13" s="55">
        <f>+magazzino!X88</f>
        <v>0</v>
      </c>
      <c r="X13" s="55">
        <f>+magazzino!Y88</f>
        <v>0</v>
      </c>
      <c r="Y13" s="55">
        <f>+magazzino!Z88</f>
        <v>3000</v>
      </c>
      <c r="Z13" s="55">
        <f>+magazzino!AA88</f>
        <v>0</v>
      </c>
      <c r="AA13" s="55">
        <f>+magazzino!AB88</f>
        <v>0</v>
      </c>
      <c r="AB13" s="55">
        <f>+magazzino!AC88</f>
        <v>0</v>
      </c>
      <c r="AC13" s="55">
        <f>+magazzino!AD88</f>
        <v>0</v>
      </c>
      <c r="AD13" s="55">
        <f>+magazzino!AE88</f>
        <v>0</v>
      </c>
      <c r="AE13" s="55">
        <f>+magazzino!AF88</f>
        <v>0</v>
      </c>
      <c r="AF13" s="55">
        <f>+magazzino!AG88</f>
        <v>3000</v>
      </c>
      <c r="AG13" s="55">
        <f>+magazzino!AH88</f>
        <v>0</v>
      </c>
      <c r="AH13" s="55">
        <f>+magazzino!AI88</f>
        <v>0</v>
      </c>
      <c r="AI13" s="55">
        <f>+magazzino!AJ88</f>
        <v>0</v>
      </c>
      <c r="AJ13" s="55">
        <f>+magazzino!AK88</f>
        <v>0</v>
      </c>
      <c r="AK13" s="55">
        <f>+magazzino!AL88</f>
        <v>0</v>
      </c>
      <c r="AL13" s="55">
        <f>+magazzino!AM88</f>
        <v>0</v>
      </c>
    </row>
    <row r="14" spans="1:38" ht="15.75" thickBot="1" x14ac:dyDescent="0.3">
      <c r="B14" s="47" t="str">
        <f>+'An Distinta Base'!D19</f>
        <v>Materia Prima 12</v>
      </c>
      <c r="C14" s="55">
        <f>+magazzino!D96</f>
        <v>5000</v>
      </c>
      <c r="D14" s="55">
        <f>+magazzino!E96</f>
        <v>0</v>
      </c>
      <c r="E14" s="55">
        <f>+magazzino!F96</f>
        <v>0</v>
      </c>
      <c r="F14" s="55">
        <f>+magazzino!G96</f>
        <v>0</v>
      </c>
      <c r="G14" s="55">
        <f>+magazzino!H96</f>
        <v>0</v>
      </c>
      <c r="H14" s="55">
        <f>+magazzino!I96</f>
        <v>0</v>
      </c>
      <c r="I14" s="55">
        <f>+magazzino!J96</f>
        <v>0</v>
      </c>
      <c r="J14" s="55">
        <f>+magazzino!K96</f>
        <v>0</v>
      </c>
      <c r="K14" s="55">
        <f>+magazzino!L96</f>
        <v>0</v>
      </c>
      <c r="L14" s="55">
        <f>+magazzino!M96</f>
        <v>0</v>
      </c>
      <c r="M14" s="55">
        <f>+magazzino!N96</f>
        <v>0</v>
      </c>
      <c r="N14" s="55">
        <f>+magazzino!O96</f>
        <v>0</v>
      </c>
      <c r="O14" s="55">
        <f>+magazzino!P96</f>
        <v>0</v>
      </c>
      <c r="P14" s="55">
        <f>+magazzino!Q96</f>
        <v>5000</v>
      </c>
      <c r="Q14" s="55">
        <f>+magazzino!R96</f>
        <v>0</v>
      </c>
      <c r="R14" s="55">
        <f>+magazzino!S96</f>
        <v>0</v>
      </c>
      <c r="S14" s="55">
        <f>+magazzino!T96</f>
        <v>0</v>
      </c>
      <c r="T14" s="55">
        <f>+magazzino!U96</f>
        <v>0</v>
      </c>
      <c r="U14" s="55">
        <f>+magazzino!V96</f>
        <v>0</v>
      </c>
      <c r="V14" s="55">
        <f>+magazzino!W96</f>
        <v>0</v>
      </c>
      <c r="W14" s="55">
        <f>+magazzino!X96</f>
        <v>0</v>
      </c>
      <c r="X14" s="55">
        <f>+magazzino!Y96</f>
        <v>0</v>
      </c>
      <c r="Y14" s="55">
        <f>+magazzino!Z96</f>
        <v>0</v>
      </c>
      <c r="Z14" s="55">
        <f>+magazzino!AA96</f>
        <v>0</v>
      </c>
      <c r="AA14" s="55">
        <f>+magazzino!AB96</f>
        <v>0</v>
      </c>
      <c r="AB14" s="55">
        <f>+magazzino!AC96</f>
        <v>5000</v>
      </c>
      <c r="AC14" s="55">
        <f>+magazzino!AD96</f>
        <v>0</v>
      </c>
      <c r="AD14" s="55">
        <f>+magazzino!AE96</f>
        <v>0</v>
      </c>
      <c r="AE14" s="55">
        <f>+magazzino!AF96</f>
        <v>0</v>
      </c>
      <c r="AF14" s="55">
        <f>+magazzino!AG96</f>
        <v>0</v>
      </c>
      <c r="AG14" s="55">
        <f>+magazzino!AH96</f>
        <v>0</v>
      </c>
      <c r="AH14" s="55">
        <f>+magazzino!AI96</f>
        <v>0</v>
      </c>
      <c r="AI14" s="55">
        <f>+magazzino!AJ96</f>
        <v>0</v>
      </c>
      <c r="AJ14" s="55">
        <f>+magazzino!AK96</f>
        <v>0</v>
      </c>
      <c r="AK14" s="55">
        <f>+magazzino!AL96</f>
        <v>0</v>
      </c>
      <c r="AL14" s="55">
        <f>+magazzino!AM96</f>
        <v>0</v>
      </c>
    </row>
    <row r="15" spans="1:38" ht="15.75" thickBot="1" x14ac:dyDescent="0.3">
      <c r="B15" s="47" t="str">
        <f>+'An Distinta Base'!D20</f>
        <v>Materia Prima 13</v>
      </c>
      <c r="C15" s="55">
        <f>+magazzino!D104</f>
        <v>2000</v>
      </c>
      <c r="D15" s="55">
        <f>+magazzino!E104</f>
        <v>0</v>
      </c>
      <c r="E15" s="55">
        <f>+magazzino!F104</f>
        <v>0</v>
      </c>
      <c r="F15" s="55">
        <f>+magazzino!G104</f>
        <v>0</v>
      </c>
      <c r="G15" s="55">
        <f>+magazzino!H104</f>
        <v>0</v>
      </c>
      <c r="H15" s="55">
        <f>+magazzino!I104</f>
        <v>0</v>
      </c>
      <c r="I15" s="55">
        <f>+magazzino!J104</f>
        <v>0</v>
      </c>
      <c r="J15" s="55">
        <f>+magazzino!K104</f>
        <v>0</v>
      </c>
      <c r="K15" s="55">
        <f>+magazzino!L104</f>
        <v>2000</v>
      </c>
      <c r="L15" s="55">
        <f>+magazzino!M104</f>
        <v>0</v>
      </c>
      <c r="M15" s="55">
        <f>+magazzino!N104</f>
        <v>0</v>
      </c>
      <c r="N15" s="55">
        <f>+magazzino!O104</f>
        <v>0</v>
      </c>
      <c r="O15" s="55">
        <f>+magazzino!P104</f>
        <v>0</v>
      </c>
      <c r="P15" s="55">
        <f>+magazzino!Q104</f>
        <v>0</v>
      </c>
      <c r="Q15" s="55">
        <f>+magazzino!R104</f>
        <v>0</v>
      </c>
      <c r="R15" s="55">
        <f>+magazzino!S104</f>
        <v>0</v>
      </c>
      <c r="S15" s="55">
        <f>+magazzino!T104</f>
        <v>2000</v>
      </c>
      <c r="T15" s="55">
        <f>+magazzino!U104</f>
        <v>0</v>
      </c>
      <c r="U15" s="55">
        <f>+magazzino!V104</f>
        <v>0</v>
      </c>
      <c r="V15" s="55">
        <f>+magazzino!W104</f>
        <v>0</v>
      </c>
      <c r="W15" s="55">
        <f>+magazzino!X104</f>
        <v>0</v>
      </c>
      <c r="X15" s="55">
        <f>+magazzino!Y104</f>
        <v>0</v>
      </c>
      <c r="Y15" s="55">
        <f>+magazzino!Z104</f>
        <v>0</v>
      </c>
      <c r="Z15" s="55">
        <f>+magazzino!AA104</f>
        <v>0</v>
      </c>
      <c r="AA15" s="55">
        <f>+magazzino!AB104</f>
        <v>2000</v>
      </c>
      <c r="AB15" s="55">
        <f>+magazzino!AC104</f>
        <v>0</v>
      </c>
      <c r="AC15" s="55">
        <f>+magazzino!AD104</f>
        <v>0</v>
      </c>
      <c r="AD15" s="55">
        <f>+magazzino!AE104</f>
        <v>0</v>
      </c>
      <c r="AE15" s="55">
        <f>+magazzino!AF104</f>
        <v>0</v>
      </c>
      <c r="AF15" s="55">
        <f>+magazzino!AG104</f>
        <v>0</v>
      </c>
      <c r="AG15" s="55">
        <f>+magazzino!AH104</f>
        <v>0</v>
      </c>
      <c r="AH15" s="55">
        <f>+magazzino!AI104</f>
        <v>0</v>
      </c>
      <c r="AI15" s="55">
        <f>+magazzino!AJ104</f>
        <v>2000</v>
      </c>
      <c r="AJ15" s="55">
        <f>+magazzino!AK104</f>
        <v>0</v>
      </c>
      <c r="AK15" s="55">
        <f>+magazzino!AL104</f>
        <v>0</v>
      </c>
      <c r="AL15" s="55">
        <f>+magazzino!AM104</f>
        <v>0</v>
      </c>
    </row>
    <row r="16" spans="1:38" ht="15.75" thickBot="1" x14ac:dyDescent="0.3">
      <c r="B16" s="47" t="str">
        <f>+'An Distinta Base'!D21</f>
        <v>Materia Prima 14</v>
      </c>
      <c r="C16" s="55">
        <f>+magazzino!D112</f>
        <v>2000</v>
      </c>
      <c r="D16" s="55">
        <f>+magazzino!E112</f>
        <v>0</v>
      </c>
      <c r="E16" s="55">
        <f>+magazzino!F112</f>
        <v>0</v>
      </c>
      <c r="F16" s="55">
        <f>+magazzino!G112</f>
        <v>0</v>
      </c>
      <c r="G16" s="55">
        <f>+magazzino!H112</f>
        <v>0</v>
      </c>
      <c r="H16" s="55">
        <f>+magazzino!I112</f>
        <v>2000</v>
      </c>
      <c r="I16" s="55">
        <f>+magazzino!J112</f>
        <v>0</v>
      </c>
      <c r="J16" s="55">
        <f>+magazzino!K112</f>
        <v>0</v>
      </c>
      <c r="K16" s="55">
        <f>+magazzino!L112</f>
        <v>0</v>
      </c>
      <c r="L16" s="55">
        <f>+magazzino!M112</f>
        <v>0</v>
      </c>
      <c r="M16" s="55">
        <f>+magazzino!N112</f>
        <v>2000</v>
      </c>
      <c r="N16" s="55">
        <f>+magazzino!O112</f>
        <v>0</v>
      </c>
      <c r="O16" s="55">
        <f>+magazzino!P112</f>
        <v>0</v>
      </c>
      <c r="P16" s="55">
        <f>+magazzino!Q112</f>
        <v>0</v>
      </c>
      <c r="Q16" s="55">
        <f>+magazzino!R112</f>
        <v>0</v>
      </c>
      <c r="R16" s="55">
        <f>+magazzino!S112</f>
        <v>2000</v>
      </c>
      <c r="S16" s="55">
        <f>+magazzino!T112</f>
        <v>0</v>
      </c>
      <c r="T16" s="55">
        <f>+magazzino!U112</f>
        <v>0</v>
      </c>
      <c r="U16" s="55">
        <f>+magazzino!V112</f>
        <v>0</v>
      </c>
      <c r="V16" s="55">
        <f>+magazzino!W112</f>
        <v>0</v>
      </c>
      <c r="W16" s="55">
        <f>+magazzino!X112</f>
        <v>2000</v>
      </c>
      <c r="X16" s="55">
        <f>+magazzino!Y112</f>
        <v>0</v>
      </c>
      <c r="Y16" s="55">
        <f>+magazzino!Z112</f>
        <v>0</v>
      </c>
      <c r="Z16" s="55">
        <f>+magazzino!AA112</f>
        <v>0</v>
      </c>
      <c r="AA16" s="55">
        <f>+magazzino!AB112</f>
        <v>0</v>
      </c>
      <c r="AB16" s="55">
        <f>+magazzino!AC112</f>
        <v>0</v>
      </c>
      <c r="AC16" s="55">
        <f>+magazzino!AD112</f>
        <v>2000</v>
      </c>
      <c r="AD16" s="55">
        <f>+magazzino!AE112</f>
        <v>0</v>
      </c>
      <c r="AE16" s="55">
        <f>+magazzino!AF112</f>
        <v>0</v>
      </c>
      <c r="AF16" s="55">
        <f>+magazzino!AG112</f>
        <v>0</v>
      </c>
      <c r="AG16" s="55">
        <f>+magazzino!AH112</f>
        <v>0</v>
      </c>
      <c r="AH16" s="55">
        <f>+magazzino!AI112</f>
        <v>2000</v>
      </c>
      <c r="AI16" s="55">
        <f>+magazzino!AJ112</f>
        <v>0</v>
      </c>
      <c r="AJ16" s="55">
        <f>+magazzino!AK112</f>
        <v>0</v>
      </c>
      <c r="AK16" s="55">
        <f>+magazzino!AL112</f>
        <v>0</v>
      </c>
      <c r="AL16" s="55">
        <f>+magazzino!AM112</f>
        <v>0</v>
      </c>
    </row>
    <row r="17" spans="2:38" ht="15.75" thickBot="1" x14ac:dyDescent="0.3">
      <c r="B17" s="47" t="str">
        <f>+'An Distinta Base'!D22</f>
        <v>Materia Prima 15</v>
      </c>
      <c r="C17" s="55">
        <f>+magazzino!D120</f>
        <v>9000</v>
      </c>
      <c r="D17" s="55">
        <f>+magazzino!E120</f>
        <v>0</v>
      </c>
      <c r="E17" s="55">
        <f>+magazzino!F120</f>
        <v>0</v>
      </c>
      <c r="F17" s="55">
        <f>+magazzino!G120</f>
        <v>0</v>
      </c>
      <c r="G17" s="55">
        <f>+magazzino!H120</f>
        <v>0</v>
      </c>
      <c r="H17" s="55">
        <f>+magazzino!I120</f>
        <v>9000</v>
      </c>
      <c r="I17" s="55">
        <f>+magazzino!J120</f>
        <v>0</v>
      </c>
      <c r="J17" s="55">
        <f>+magazzino!K120</f>
        <v>0</v>
      </c>
      <c r="K17" s="55">
        <f>+magazzino!L120</f>
        <v>0</v>
      </c>
      <c r="L17" s="55">
        <f>+magazzino!M120</f>
        <v>0</v>
      </c>
      <c r="M17" s="55">
        <f>+magazzino!N120</f>
        <v>9000</v>
      </c>
      <c r="N17" s="55">
        <f>+magazzino!O120</f>
        <v>0</v>
      </c>
      <c r="O17" s="55">
        <f>+magazzino!P120</f>
        <v>0</v>
      </c>
      <c r="P17" s="55">
        <f>+magazzino!Q120</f>
        <v>0</v>
      </c>
      <c r="Q17" s="55">
        <f>+magazzino!R120</f>
        <v>0</v>
      </c>
      <c r="R17" s="55">
        <f>+magazzino!S120</f>
        <v>9000</v>
      </c>
      <c r="S17" s="55">
        <f>+magazzino!T120</f>
        <v>0</v>
      </c>
      <c r="T17" s="55">
        <f>+magazzino!U120</f>
        <v>0</v>
      </c>
      <c r="U17" s="55">
        <f>+magazzino!V120</f>
        <v>0</v>
      </c>
      <c r="V17" s="55">
        <f>+magazzino!W120</f>
        <v>0</v>
      </c>
      <c r="W17" s="55">
        <f>+magazzino!X120</f>
        <v>9000</v>
      </c>
      <c r="X17" s="55">
        <f>+magazzino!Y120</f>
        <v>0</v>
      </c>
      <c r="Y17" s="55">
        <f>+magazzino!Z120</f>
        <v>0</v>
      </c>
      <c r="Z17" s="55">
        <f>+magazzino!AA120</f>
        <v>0</v>
      </c>
      <c r="AA17" s="55">
        <f>+magazzino!AB120</f>
        <v>0</v>
      </c>
      <c r="AB17" s="55">
        <f>+magazzino!AC120</f>
        <v>9000</v>
      </c>
      <c r="AC17" s="55">
        <f>+magazzino!AD120</f>
        <v>0</v>
      </c>
      <c r="AD17" s="55">
        <f>+magazzino!AE120</f>
        <v>0</v>
      </c>
      <c r="AE17" s="55">
        <f>+magazzino!AF120</f>
        <v>0</v>
      </c>
      <c r="AF17" s="55">
        <f>+magazzino!AG120</f>
        <v>0</v>
      </c>
      <c r="AG17" s="55">
        <f>+magazzino!AH120</f>
        <v>9000</v>
      </c>
      <c r="AH17" s="55">
        <f>+magazzino!AI120</f>
        <v>0</v>
      </c>
      <c r="AI17" s="55">
        <f>+magazzino!AJ120</f>
        <v>0</v>
      </c>
      <c r="AJ17" s="55">
        <f>+magazzino!AK120</f>
        <v>0</v>
      </c>
      <c r="AK17" s="55">
        <f>+magazzino!AL120</f>
        <v>0</v>
      </c>
      <c r="AL17" s="55">
        <f>+magazzino!AM120</f>
        <v>9000</v>
      </c>
    </row>
    <row r="18" spans="2:38" ht="15.75" thickBot="1" x14ac:dyDescent="0.3">
      <c r="B18" s="47" t="str">
        <f>+'An Distinta Base'!D23</f>
        <v>Materia Prima 16</v>
      </c>
      <c r="C18" s="55">
        <f>+magazzino!D128</f>
        <v>9000</v>
      </c>
      <c r="D18" s="55">
        <f>+magazzino!E128</f>
        <v>0</v>
      </c>
      <c r="E18" s="55">
        <f>+magazzino!F128</f>
        <v>0</v>
      </c>
      <c r="F18" s="55">
        <f>+magazzino!G128</f>
        <v>9000</v>
      </c>
      <c r="G18" s="55">
        <f>+magazzino!H128</f>
        <v>0</v>
      </c>
      <c r="H18" s="55">
        <f>+magazzino!I128</f>
        <v>0</v>
      </c>
      <c r="I18" s="55">
        <f>+magazzino!J128</f>
        <v>0</v>
      </c>
      <c r="J18" s="55">
        <f>+magazzino!K128</f>
        <v>9000</v>
      </c>
      <c r="K18" s="55">
        <f>+magazzino!L128</f>
        <v>0</v>
      </c>
      <c r="L18" s="55">
        <f>+magazzino!M128</f>
        <v>0</v>
      </c>
      <c r="M18" s="55">
        <f>+magazzino!N128</f>
        <v>9000</v>
      </c>
      <c r="N18" s="55">
        <f>+magazzino!O128</f>
        <v>0</v>
      </c>
      <c r="O18" s="55">
        <f>+magazzino!P128</f>
        <v>0</v>
      </c>
      <c r="P18" s="55">
        <f>+magazzino!Q128</f>
        <v>9000</v>
      </c>
      <c r="Q18" s="55">
        <f>+magazzino!R128</f>
        <v>0</v>
      </c>
      <c r="R18" s="55">
        <f>+magazzino!S128</f>
        <v>0</v>
      </c>
      <c r="S18" s="55">
        <f>+magazzino!T128</f>
        <v>0</v>
      </c>
      <c r="T18" s="55">
        <f>+magazzino!U128</f>
        <v>9000</v>
      </c>
      <c r="U18" s="55">
        <f>+magazzino!V128</f>
        <v>0</v>
      </c>
      <c r="V18" s="55">
        <f>+magazzino!W128</f>
        <v>0</v>
      </c>
      <c r="W18" s="55">
        <f>+magazzino!X128</f>
        <v>0</v>
      </c>
      <c r="X18" s="55">
        <f>+magazzino!Y128</f>
        <v>9000</v>
      </c>
      <c r="Y18" s="55">
        <f>+magazzino!Z128</f>
        <v>0</v>
      </c>
      <c r="Z18" s="55">
        <f>+magazzino!AA128</f>
        <v>0</v>
      </c>
      <c r="AA18" s="55">
        <f>+magazzino!AB128</f>
        <v>9000</v>
      </c>
      <c r="AB18" s="55">
        <f>+magazzino!AC128</f>
        <v>0</v>
      </c>
      <c r="AC18" s="55">
        <f>+magazzino!AD128</f>
        <v>0</v>
      </c>
      <c r="AD18" s="55">
        <f>+magazzino!AE128</f>
        <v>9000</v>
      </c>
      <c r="AE18" s="55">
        <f>+magazzino!AF128</f>
        <v>0</v>
      </c>
      <c r="AF18" s="55">
        <f>+magazzino!AG128</f>
        <v>0</v>
      </c>
      <c r="AG18" s="55">
        <f>+magazzino!AH128</f>
        <v>0</v>
      </c>
      <c r="AH18" s="55">
        <f>+magazzino!AI128</f>
        <v>9000</v>
      </c>
      <c r="AI18" s="55">
        <f>+magazzino!AJ128</f>
        <v>0</v>
      </c>
      <c r="AJ18" s="55">
        <f>+magazzino!AK128</f>
        <v>0</v>
      </c>
      <c r="AK18" s="55">
        <f>+magazzino!AL128</f>
        <v>9000</v>
      </c>
      <c r="AL18" s="55">
        <f>+magazzino!AM128</f>
        <v>0</v>
      </c>
    </row>
    <row r="19" spans="2:38" ht="15.75" thickBot="1" x14ac:dyDescent="0.3">
      <c r="B19" s="47" t="str">
        <f>+'An Distinta Base'!D24</f>
        <v>Materia Prima 17</v>
      </c>
      <c r="C19" s="55">
        <f>+magazzino!D136</f>
        <v>9000</v>
      </c>
      <c r="D19" s="55">
        <f>+magazzino!E136</f>
        <v>0</v>
      </c>
      <c r="E19" s="55">
        <f>+magazzino!F136</f>
        <v>0</v>
      </c>
      <c r="F19" s="55">
        <f>+magazzino!G136</f>
        <v>0</v>
      </c>
      <c r="G19" s="55">
        <f>+magazzino!H136</f>
        <v>0</v>
      </c>
      <c r="H19" s="55">
        <f>+magazzino!I136</f>
        <v>9000</v>
      </c>
      <c r="I19" s="55">
        <f>+magazzino!J136</f>
        <v>0</v>
      </c>
      <c r="J19" s="55">
        <f>+magazzino!K136</f>
        <v>0</v>
      </c>
      <c r="K19" s="55">
        <f>+magazzino!L136</f>
        <v>0</v>
      </c>
      <c r="L19" s="55">
        <f>+magazzino!M136</f>
        <v>0</v>
      </c>
      <c r="M19" s="55">
        <f>+magazzino!N136</f>
        <v>9000</v>
      </c>
      <c r="N19" s="55">
        <f>+magazzino!O136</f>
        <v>0</v>
      </c>
      <c r="O19" s="55">
        <f>+magazzino!P136</f>
        <v>0</v>
      </c>
      <c r="P19" s="55">
        <f>+magazzino!Q136</f>
        <v>0</v>
      </c>
      <c r="Q19" s="55">
        <f>+magazzino!R136</f>
        <v>0</v>
      </c>
      <c r="R19" s="55">
        <f>+magazzino!S136</f>
        <v>9000</v>
      </c>
      <c r="S19" s="55">
        <f>+magazzino!T136</f>
        <v>0</v>
      </c>
      <c r="T19" s="55">
        <f>+magazzino!U136</f>
        <v>0</v>
      </c>
      <c r="U19" s="55">
        <f>+magazzino!V136</f>
        <v>0</v>
      </c>
      <c r="V19" s="55">
        <f>+magazzino!W136</f>
        <v>0</v>
      </c>
      <c r="W19" s="55">
        <f>+magazzino!X136</f>
        <v>9000</v>
      </c>
      <c r="X19" s="55">
        <f>+magazzino!Y136</f>
        <v>0</v>
      </c>
      <c r="Y19" s="55">
        <f>+magazzino!Z136</f>
        <v>0</v>
      </c>
      <c r="Z19" s="55">
        <f>+magazzino!AA136</f>
        <v>0</v>
      </c>
      <c r="AA19" s="55">
        <f>+magazzino!AB136</f>
        <v>0</v>
      </c>
      <c r="AB19" s="55">
        <f>+magazzino!AC136</f>
        <v>9000</v>
      </c>
      <c r="AC19" s="55">
        <f>+magazzino!AD136</f>
        <v>0</v>
      </c>
      <c r="AD19" s="55">
        <f>+magazzino!AE136</f>
        <v>0</v>
      </c>
      <c r="AE19" s="55">
        <f>+magazzino!AF136</f>
        <v>0</v>
      </c>
      <c r="AF19" s="55">
        <f>+magazzino!AG136</f>
        <v>0</v>
      </c>
      <c r="AG19" s="55">
        <f>+magazzino!AH136</f>
        <v>0</v>
      </c>
      <c r="AH19" s="55">
        <f>+magazzino!AI136</f>
        <v>9000</v>
      </c>
      <c r="AI19" s="55">
        <f>+magazzino!AJ136</f>
        <v>0</v>
      </c>
      <c r="AJ19" s="55">
        <f>+magazzino!AK136</f>
        <v>0</v>
      </c>
      <c r="AK19" s="55">
        <f>+magazzino!AL136</f>
        <v>0</v>
      </c>
      <c r="AL19" s="55">
        <f>+magazzino!AM136</f>
        <v>0</v>
      </c>
    </row>
    <row r="20" spans="2:38" ht="15.75" thickBot="1" x14ac:dyDescent="0.3">
      <c r="B20" s="47" t="str">
        <f>+'An Distinta Base'!D25</f>
        <v>Materia Prima 18</v>
      </c>
      <c r="C20" s="55">
        <f>+magazzino!D144</f>
        <v>3000</v>
      </c>
      <c r="D20" s="55">
        <f>+magazzino!E144</f>
        <v>0</v>
      </c>
      <c r="E20" s="55">
        <f>+magazzino!F144</f>
        <v>0</v>
      </c>
      <c r="F20" s="55">
        <f>+magazzino!G144</f>
        <v>0</v>
      </c>
      <c r="G20" s="55">
        <f>+magazzino!H144</f>
        <v>0</v>
      </c>
      <c r="H20" s="55">
        <f>+magazzino!I144</f>
        <v>0</v>
      </c>
      <c r="I20" s="55">
        <f>+magazzino!J144</f>
        <v>0</v>
      </c>
      <c r="J20" s="55">
        <f>+magazzino!K144</f>
        <v>3000</v>
      </c>
      <c r="K20" s="55">
        <f>+magazzino!L144</f>
        <v>0</v>
      </c>
      <c r="L20" s="55">
        <f>+magazzino!M144</f>
        <v>0</v>
      </c>
      <c r="M20" s="55">
        <f>+magazzino!N144</f>
        <v>0</v>
      </c>
      <c r="N20" s="55">
        <f>+magazzino!O144</f>
        <v>0</v>
      </c>
      <c r="O20" s="55">
        <f>+magazzino!P144</f>
        <v>0</v>
      </c>
      <c r="P20" s="55">
        <f>+magazzino!Q144</f>
        <v>0</v>
      </c>
      <c r="Q20" s="55">
        <f>+magazzino!R144</f>
        <v>3000</v>
      </c>
      <c r="R20" s="55">
        <f>+magazzino!S144</f>
        <v>0</v>
      </c>
      <c r="S20" s="55">
        <f>+magazzino!T144</f>
        <v>0</v>
      </c>
      <c r="T20" s="55">
        <f>+magazzino!U144</f>
        <v>0</v>
      </c>
      <c r="U20" s="55">
        <f>+magazzino!V144</f>
        <v>0</v>
      </c>
      <c r="V20" s="55">
        <f>+magazzino!W144</f>
        <v>0</v>
      </c>
      <c r="W20" s="55">
        <f>+magazzino!X144</f>
        <v>0</v>
      </c>
      <c r="X20" s="55">
        <f>+magazzino!Y144</f>
        <v>3000</v>
      </c>
      <c r="Y20" s="55">
        <f>+magazzino!Z144</f>
        <v>0</v>
      </c>
      <c r="Z20" s="55">
        <f>+magazzino!AA144</f>
        <v>0</v>
      </c>
      <c r="AA20" s="55">
        <f>+magazzino!AB144</f>
        <v>0</v>
      </c>
      <c r="AB20" s="55">
        <f>+magazzino!AC144</f>
        <v>0</v>
      </c>
      <c r="AC20" s="55">
        <f>+magazzino!AD144</f>
        <v>0</v>
      </c>
      <c r="AD20" s="55">
        <f>+magazzino!AE144</f>
        <v>0</v>
      </c>
      <c r="AE20" s="55">
        <f>+magazzino!AF144</f>
        <v>3000</v>
      </c>
      <c r="AF20" s="55">
        <f>+magazzino!AG144</f>
        <v>0</v>
      </c>
      <c r="AG20" s="55">
        <f>+magazzino!AH144</f>
        <v>0</v>
      </c>
      <c r="AH20" s="55">
        <f>+magazzino!AI144</f>
        <v>0</v>
      </c>
      <c r="AI20" s="55">
        <f>+magazzino!AJ144</f>
        <v>0</v>
      </c>
      <c r="AJ20" s="55">
        <f>+magazzino!AK144</f>
        <v>0</v>
      </c>
      <c r="AK20" s="55">
        <f>+magazzino!AL144</f>
        <v>0</v>
      </c>
      <c r="AL20" s="55">
        <f>+magazzino!AM144</f>
        <v>3000</v>
      </c>
    </row>
    <row r="21" spans="2:38" ht="15.75" thickBot="1" x14ac:dyDescent="0.3">
      <c r="B21" s="47" t="str">
        <f>+'An Distinta Base'!D26</f>
        <v>Materia Prima 19</v>
      </c>
      <c r="C21" s="55">
        <f>+magazzino!D152</f>
        <v>2000</v>
      </c>
      <c r="D21" s="55">
        <f>+magazzino!E152</f>
        <v>0</v>
      </c>
      <c r="E21" s="55">
        <f>+magazzino!F152</f>
        <v>0</v>
      </c>
      <c r="F21" s="55">
        <f>+magazzino!G152</f>
        <v>0</v>
      </c>
      <c r="G21" s="55">
        <f>+magazzino!H152</f>
        <v>0</v>
      </c>
      <c r="H21" s="55">
        <f>+magazzino!I152</f>
        <v>0</v>
      </c>
      <c r="I21" s="55">
        <f>+magazzino!J152</f>
        <v>0</v>
      </c>
      <c r="J21" s="55">
        <f>+magazzino!K152</f>
        <v>2000</v>
      </c>
      <c r="K21" s="55">
        <f>+magazzino!L152</f>
        <v>0</v>
      </c>
      <c r="L21" s="55">
        <f>+magazzino!M152</f>
        <v>0</v>
      </c>
      <c r="M21" s="55">
        <f>+magazzino!N152</f>
        <v>0</v>
      </c>
      <c r="N21" s="55">
        <f>+magazzino!O152</f>
        <v>0</v>
      </c>
      <c r="O21" s="55">
        <f>+magazzino!P152</f>
        <v>0</v>
      </c>
      <c r="P21" s="55">
        <f>+magazzino!Q152</f>
        <v>0</v>
      </c>
      <c r="Q21" s="55">
        <f>+magazzino!R152</f>
        <v>2000</v>
      </c>
      <c r="R21" s="55">
        <f>+magazzino!S152</f>
        <v>0</v>
      </c>
      <c r="S21" s="55">
        <f>+magazzino!T152</f>
        <v>0</v>
      </c>
      <c r="T21" s="55">
        <f>+magazzino!U152</f>
        <v>0</v>
      </c>
      <c r="U21" s="55">
        <f>+magazzino!V152</f>
        <v>0</v>
      </c>
      <c r="V21" s="55">
        <f>+magazzino!W152</f>
        <v>0</v>
      </c>
      <c r="W21" s="55">
        <f>+magazzino!X152</f>
        <v>0</v>
      </c>
      <c r="X21" s="55">
        <f>+magazzino!Y152</f>
        <v>2000</v>
      </c>
      <c r="Y21" s="55">
        <f>+magazzino!Z152</f>
        <v>0</v>
      </c>
      <c r="Z21" s="55">
        <f>+magazzino!AA152</f>
        <v>0</v>
      </c>
      <c r="AA21" s="55">
        <f>+magazzino!AB152</f>
        <v>0</v>
      </c>
      <c r="AB21" s="55">
        <f>+magazzino!AC152</f>
        <v>0</v>
      </c>
      <c r="AC21" s="55">
        <f>+magazzino!AD152</f>
        <v>0</v>
      </c>
      <c r="AD21" s="55">
        <f>+magazzino!AE152</f>
        <v>0</v>
      </c>
      <c r="AE21" s="55">
        <f>+magazzino!AF152</f>
        <v>2000</v>
      </c>
      <c r="AF21" s="55">
        <f>+magazzino!AG152</f>
        <v>0</v>
      </c>
      <c r="AG21" s="55">
        <f>+magazzino!AH152</f>
        <v>0</v>
      </c>
      <c r="AH21" s="55">
        <f>+magazzino!AI152</f>
        <v>0</v>
      </c>
      <c r="AI21" s="55">
        <f>+magazzino!AJ152</f>
        <v>0</v>
      </c>
      <c r="AJ21" s="55">
        <f>+magazzino!AK152</f>
        <v>0</v>
      </c>
      <c r="AK21" s="55">
        <f>+magazzino!AL152</f>
        <v>0</v>
      </c>
      <c r="AL21" s="55">
        <f>+magazzino!AM152</f>
        <v>2000</v>
      </c>
    </row>
    <row r="22" spans="2:38" x14ac:dyDescent="0.25">
      <c r="B22" s="47" t="str">
        <f>+'An Distinta Base'!D27</f>
        <v>Materia Prima 20</v>
      </c>
      <c r="C22" s="55">
        <f>+magazzino!D160</f>
        <v>2000</v>
      </c>
      <c r="D22" s="55">
        <f>+magazzino!E160</f>
        <v>0</v>
      </c>
      <c r="E22" s="55">
        <f>+magazzino!F160</f>
        <v>0</v>
      </c>
      <c r="F22" s="55">
        <f>+magazzino!G160</f>
        <v>0</v>
      </c>
      <c r="G22" s="55">
        <f>+magazzino!H160</f>
        <v>0</v>
      </c>
      <c r="H22" s="55">
        <f>+magazzino!I160</f>
        <v>0</v>
      </c>
      <c r="I22" s="55">
        <f>+magazzino!J160</f>
        <v>2000</v>
      </c>
      <c r="J22" s="55">
        <f>+magazzino!K160</f>
        <v>0</v>
      </c>
      <c r="K22" s="55">
        <f>+magazzino!L160</f>
        <v>0</v>
      </c>
      <c r="L22" s="55">
        <f>+magazzino!M160</f>
        <v>0</v>
      </c>
      <c r="M22" s="55">
        <f>+magazzino!N160</f>
        <v>0</v>
      </c>
      <c r="N22" s="55">
        <f>+magazzino!O160</f>
        <v>0</v>
      </c>
      <c r="O22" s="55">
        <f>+magazzino!P160</f>
        <v>2000</v>
      </c>
      <c r="P22" s="55">
        <f>+magazzino!Q160</f>
        <v>0</v>
      </c>
      <c r="Q22" s="55">
        <f>+magazzino!R160</f>
        <v>0</v>
      </c>
      <c r="R22" s="55">
        <f>+magazzino!S160</f>
        <v>0</v>
      </c>
      <c r="S22" s="55">
        <f>+magazzino!T160</f>
        <v>0</v>
      </c>
      <c r="T22" s="55">
        <f>+magazzino!U160</f>
        <v>0</v>
      </c>
      <c r="U22" s="55">
        <f>+magazzino!V160</f>
        <v>2000</v>
      </c>
      <c r="V22" s="55">
        <f>+magazzino!W160</f>
        <v>0</v>
      </c>
      <c r="W22" s="55">
        <f>+magazzino!X160</f>
        <v>0</v>
      </c>
      <c r="X22" s="55">
        <f>+magazzino!Y160</f>
        <v>0</v>
      </c>
      <c r="Y22" s="55">
        <f>+magazzino!Z160</f>
        <v>0</v>
      </c>
      <c r="Z22" s="55">
        <f>+magazzino!AA160</f>
        <v>0</v>
      </c>
      <c r="AA22" s="55">
        <f>+magazzino!AB160</f>
        <v>2000</v>
      </c>
      <c r="AB22" s="55">
        <f>+magazzino!AC160</f>
        <v>0</v>
      </c>
      <c r="AC22" s="55">
        <f>+magazzino!AD160</f>
        <v>0</v>
      </c>
      <c r="AD22" s="55">
        <f>+magazzino!AE160</f>
        <v>0</v>
      </c>
      <c r="AE22" s="55">
        <f>+magazzino!AF160</f>
        <v>0</v>
      </c>
      <c r="AF22" s="55">
        <f>+magazzino!AG160</f>
        <v>0</v>
      </c>
      <c r="AG22" s="55">
        <f>+magazzino!AH160</f>
        <v>2000</v>
      </c>
      <c r="AH22" s="55">
        <f>+magazzino!AI160</f>
        <v>0</v>
      </c>
      <c r="AI22" s="55">
        <f>+magazzino!AJ160</f>
        <v>0</v>
      </c>
      <c r="AJ22" s="55">
        <f>+magazzino!AK160</f>
        <v>0</v>
      </c>
      <c r="AK22" s="55">
        <f>+magazzino!AL160</f>
        <v>0</v>
      </c>
      <c r="AL22" s="55">
        <f>+magazzino!AM160</f>
        <v>0</v>
      </c>
    </row>
    <row r="26" spans="2:38" ht="15.75" thickBot="1" x14ac:dyDescent="0.3">
      <c r="B26" s="47" t="s">
        <v>311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Materia Prima 1</v>
      </c>
      <c r="C27" s="60">
        <f>+'An Distinta Base'!J8</f>
        <v>2</v>
      </c>
      <c r="D27" s="60">
        <f>+C27*(1+'An Distinta Base'!L8)</f>
        <v>2</v>
      </c>
      <c r="E27" s="60">
        <f>+D27*(1+'An Distinta Base'!M8)</f>
        <v>2</v>
      </c>
      <c r="F27" s="60">
        <f>+E27*(1+'An Distinta Base'!N8)</f>
        <v>2</v>
      </c>
      <c r="G27" s="60">
        <f>+F27*(1+'An Distinta Base'!O8)</f>
        <v>2</v>
      </c>
      <c r="H27" s="60">
        <f>+G27*(1+'An Distinta Base'!P8)</f>
        <v>2</v>
      </c>
      <c r="I27" s="60">
        <f>+H27*(1+'An Distinta Base'!Q8)</f>
        <v>2.1</v>
      </c>
      <c r="J27" s="60">
        <f>+I27*(1+'An Distinta Base'!R8)</f>
        <v>2.1</v>
      </c>
      <c r="K27" s="60">
        <f>+J27*(1+'An Distinta Base'!S8)</f>
        <v>2.1</v>
      </c>
      <c r="L27" s="60">
        <f>+K27*(1+'An Distinta Base'!T8)</f>
        <v>2.1</v>
      </c>
      <c r="M27" s="60">
        <f>+L27*(1+'An Distinta Base'!U8)</f>
        <v>2.1</v>
      </c>
      <c r="N27" s="60">
        <f>+M27*(1+'An Distinta Base'!V8)</f>
        <v>2.1</v>
      </c>
      <c r="O27" s="60">
        <f>+N27*(1+'An Distinta Base'!W8)</f>
        <v>2.1</v>
      </c>
      <c r="P27" s="60">
        <f>+O27*(1+'An Distinta Base'!X8)</f>
        <v>2.1</v>
      </c>
      <c r="Q27" s="60">
        <f>+P27*(1+'An Distinta Base'!Y8)</f>
        <v>2.1</v>
      </c>
      <c r="R27" s="60">
        <f>+Q27*(1+'An Distinta Base'!Z8)</f>
        <v>2.1</v>
      </c>
      <c r="S27" s="60">
        <f>+R27*(1+'An Distinta Base'!AA8)</f>
        <v>2.1</v>
      </c>
      <c r="T27" s="60">
        <f>+S27*(1+'An Distinta Base'!AB8)</f>
        <v>2.1</v>
      </c>
      <c r="U27" s="60">
        <f>+T27*(1+'An Distinta Base'!AC8)</f>
        <v>2.1</v>
      </c>
      <c r="V27" s="60">
        <f>+U27*(1+'An Distinta Base'!AD8)</f>
        <v>2.1</v>
      </c>
      <c r="W27" s="60">
        <f>+V27*(1+'An Distinta Base'!AE8)</f>
        <v>2.1</v>
      </c>
      <c r="X27" s="60">
        <f>+W27*(1+'An Distinta Base'!AF8)</f>
        <v>2.1</v>
      </c>
      <c r="Y27" s="60">
        <f>+X27*(1+'An Distinta Base'!AG8)</f>
        <v>2.1</v>
      </c>
      <c r="Z27" s="60">
        <f>+Y27*(1+'An Distinta Base'!AH8)</f>
        <v>2.1</v>
      </c>
      <c r="AA27" s="60">
        <f>+Z27*(1+'An Distinta Base'!AI8)</f>
        <v>2.1</v>
      </c>
      <c r="AB27" s="60">
        <f>+AA27*(1+'An Distinta Base'!AJ8)</f>
        <v>2.1</v>
      </c>
      <c r="AC27" s="60">
        <f>+AB27*(1+'An Distinta Base'!AK8)</f>
        <v>2.1</v>
      </c>
      <c r="AD27" s="60">
        <f>+AC27*(1+'An Distinta Base'!AL8)</f>
        <v>2.1</v>
      </c>
      <c r="AE27" s="60">
        <f>+AD27*(1+'An Distinta Base'!AM8)</f>
        <v>2.1</v>
      </c>
      <c r="AF27" s="60">
        <f>+AE27*(1+'An Distinta Base'!AN8)</f>
        <v>2.1</v>
      </c>
      <c r="AG27" s="60">
        <f>+AF27*(1+'An Distinta Base'!AO8)</f>
        <v>2.1</v>
      </c>
      <c r="AH27" s="60">
        <f>+AG27*(1+'An Distinta Base'!AP8)</f>
        <v>2.1</v>
      </c>
      <c r="AI27" s="60">
        <f>+AH27*(1+'An Distinta Base'!AQ8)</f>
        <v>2.1</v>
      </c>
      <c r="AJ27" s="60">
        <f>+AI27*(1+'An Distinta Base'!AR8)</f>
        <v>2.1</v>
      </c>
      <c r="AK27" s="60">
        <f>+AJ27*(1+'An Distinta Base'!AS8)</f>
        <v>2.1</v>
      </c>
      <c r="AL27" s="60">
        <f>+AK27*(1+'An Distinta Base'!AT8)</f>
        <v>2.1</v>
      </c>
    </row>
    <row r="28" spans="2:38" ht="15.75" thickBot="1" x14ac:dyDescent="0.3">
      <c r="B28" s="47" t="str">
        <f t="shared" ref="B28:B46" si="0">+B4</f>
        <v>Materia Prima 2</v>
      </c>
      <c r="C28" s="60">
        <f>+'An Distinta Base'!J9</f>
        <v>3</v>
      </c>
      <c r="D28" s="60">
        <f>+C28*(1+'An Distinta Base'!L9)</f>
        <v>3</v>
      </c>
      <c r="E28" s="60">
        <f>+D28*(1+'An Distinta Base'!M9)</f>
        <v>3</v>
      </c>
      <c r="F28" s="60">
        <f>+E28*(1+'An Distinta Base'!N9)</f>
        <v>3</v>
      </c>
      <c r="G28" s="60">
        <f>+F28*(1+'An Distinta Base'!O9)</f>
        <v>3</v>
      </c>
      <c r="H28" s="60">
        <f>+G28*(1+'An Distinta Base'!P9)</f>
        <v>3</v>
      </c>
      <c r="I28" s="60">
        <f>+H28*(1+'An Distinta Base'!Q9)</f>
        <v>3</v>
      </c>
      <c r="J28" s="60">
        <f>+I28*(1+'An Distinta Base'!R9)</f>
        <v>3</v>
      </c>
      <c r="K28" s="60">
        <f>+J28*(1+'An Distinta Base'!S9)</f>
        <v>3.06</v>
      </c>
      <c r="L28" s="60">
        <f>+K28*(1+'An Distinta Base'!T9)</f>
        <v>3.06</v>
      </c>
      <c r="M28" s="60">
        <f>+L28*(1+'An Distinta Base'!U9)</f>
        <v>3.06</v>
      </c>
      <c r="N28" s="60">
        <f>+M28*(1+'An Distinta Base'!V9)</f>
        <v>3.06</v>
      </c>
      <c r="O28" s="60">
        <f>+N28*(1+'An Distinta Base'!W9)</f>
        <v>3.06</v>
      </c>
      <c r="P28" s="60">
        <f>+O28*(1+'An Distinta Base'!X9)</f>
        <v>3.06</v>
      </c>
      <c r="Q28" s="60">
        <f>+P28*(1+'An Distinta Base'!Y9)</f>
        <v>3.06</v>
      </c>
      <c r="R28" s="60">
        <f>+Q28*(1+'An Distinta Base'!Z9)</f>
        <v>3.06</v>
      </c>
      <c r="S28" s="60">
        <f>+R28*(1+'An Distinta Base'!AA9)</f>
        <v>3.06</v>
      </c>
      <c r="T28" s="60">
        <f>+S28*(1+'An Distinta Base'!AB9)</f>
        <v>3.06</v>
      </c>
      <c r="U28" s="60">
        <f>+T28*(1+'An Distinta Base'!AC9)</f>
        <v>3.06</v>
      </c>
      <c r="V28" s="60">
        <f>+U28*(1+'An Distinta Base'!AD9)</f>
        <v>3.06</v>
      </c>
      <c r="W28" s="60">
        <f>+V28*(1+'An Distinta Base'!AE9)</f>
        <v>3.06</v>
      </c>
      <c r="X28" s="60">
        <f>+W28*(1+'An Distinta Base'!AF9)</f>
        <v>3.06</v>
      </c>
      <c r="Y28" s="60">
        <f>+X28*(1+'An Distinta Base'!AG9)</f>
        <v>3.06</v>
      </c>
      <c r="Z28" s="60">
        <f>+Y28*(1+'An Distinta Base'!AH9)</f>
        <v>3.06</v>
      </c>
      <c r="AA28" s="60">
        <f>+Z28*(1+'An Distinta Base'!AI9)</f>
        <v>3.06</v>
      </c>
      <c r="AB28" s="60">
        <f>+AA28*(1+'An Distinta Base'!AJ9)</f>
        <v>3.06</v>
      </c>
      <c r="AC28" s="60">
        <f>+AB28*(1+'An Distinta Base'!AK9)</f>
        <v>3.06</v>
      </c>
      <c r="AD28" s="60">
        <f>+AC28*(1+'An Distinta Base'!AL9)</f>
        <v>3.06</v>
      </c>
      <c r="AE28" s="60">
        <f>+AD28*(1+'An Distinta Base'!AM9)</f>
        <v>3.06</v>
      </c>
      <c r="AF28" s="60">
        <f>+AE28*(1+'An Distinta Base'!AN9)</f>
        <v>3.06</v>
      </c>
      <c r="AG28" s="60">
        <f>+AF28*(1+'An Distinta Base'!AO9)</f>
        <v>3.06</v>
      </c>
      <c r="AH28" s="60">
        <f>+AG28*(1+'An Distinta Base'!AP9)</f>
        <v>3.06</v>
      </c>
      <c r="AI28" s="60">
        <f>+AH28*(1+'An Distinta Base'!AQ9)</f>
        <v>3.06</v>
      </c>
      <c r="AJ28" s="60">
        <f>+AI28*(1+'An Distinta Base'!AR9)</f>
        <v>3.06</v>
      </c>
      <c r="AK28" s="60">
        <f>+AJ28*(1+'An Distinta Base'!AS9)</f>
        <v>3.06</v>
      </c>
      <c r="AL28" s="60">
        <f>+AK28*(1+'An Distinta Base'!AT9)</f>
        <v>3.06</v>
      </c>
    </row>
    <row r="29" spans="2:38" ht="15.75" thickBot="1" x14ac:dyDescent="0.3">
      <c r="B29" s="47" t="str">
        <f t="shared" si="0"/>
        <v>Materia Prima 3</v>
      </c>
      <c r="C29" s="60">
        <f>+'An Distinta Base'!J10</f>
        <v>3.5</v>
      </c>
      <c r="D29" s="60">
        <f>+C29*(1+'An Distinta Base'!L10)</f>
        <v>3.5</v>
      </c>
      <c r="E29" s="60">
        <f>+D29*(1+'An Distinta Base'!M10)</f>
        <v>3.5</v>
      </c>
      <c r="F29" s="60">
        <f>+E29*(1+'An Distinta Base'!N10)</f>
        <v>3.5</v>
      </c>
      <c r="G29" s="60">
        <f>+F29*(1+'An Distinta Base'!O10)</f>
        <v>3.5</v>
      </c>
      <c r="H29" s="60">
        <f>+G29*(1+'An Distinta Base'!P10)</f>
        <v>3.5</v>
      </c>
      <c r="I29" s="60">
        <f>+H29*(1+'An Distinta Base'!Q10)</f>
        <v>3.5</v>
      </c>
      <c r="J29" s="60">
        <f>+I29*(1+'An Distinta Base'!R10)</f>
        <v>3.5700000000000003</v>
      </c>
      <c r="K29" s="60">
        <f>+J29*(1+'An Distinta Base'!S10)</f>
        <v>3.5700000000000003</v>
      </c>
      <c r="L29" s="60">
        <f>+K29*(1+'An Distinta Base'!T10)</f>
        <v>3.5700000000000003</v>
      </c>
      <c r="M29" s="60">
        <f>+L29*(1+'An Distinta Base'!U10)</f>
        <v>3.6414000000000004</v>
      </c>
      <c r="N29" s="60">
        <f>+M29*(1+'An Distinta Base'!V10)</f>
        <v>3.6414000000000004</v>
      </c>
      <c r="O29" s="60">
        <f>+N29*(1+'An Distinta Base'!W10)</f>
        <v>3.6414000000000004</v>
      </c>
      <c r="P29" s="60">
        <f>+O29*(1+'An Distinta Base'!X10)</f>
        <v>3.6414000000000004</v>
      </c>
      <c r="Q29" s="60">
        <f>+P29*(1+'An Distinta Base'!Y10)</f>
        <v>3.6414000000000004</v>
      </c>
      <c r="R29" s="60">
        <f>+Q29*(1+'An Distinta Base'!Z10)</f>
        <v>3.6414000000000004</v>
      </c>
      <c r="S29" s="60">
        <f>+R29*(1+'An Distinta Base'!AA10)</f>
        <v>3.6414000000000004</v>
      </c>
      <c r="T29" s="60">
        <f>+S29*(1+'An Distinta Base'!AB10)</f>
        <v>3.6414000000000004</v>
      </c>
      <c r="U29" s="60">
        <f>+T29*(1+'An Distinta Base'!AC10)</f>
        <v>3.6414000000000004</v>
      </c>
      <c r="V29" s="60">
        <f>+U29*(1+'An Distinta Base'!AD10)</f>
        <v>3.6414000000000004</v>
      </c>
      <c r="W29" s="60">
        <f>+V29*(1+'An Distinta Base'!AE10)</f>
        <v>3.6414000000000004</v>
      </c>
      <c r="X29" s="60">
        <f>+W29*(1+'An Distinta Base'!AF10)</f>
        <v>3.6414000000000004</v>
      </c>
      <c r="Y29" s="60">
        <f>+X29*(1+'An Distinta Base'!AG10)</f>
        <v>3.6414000000000004</v>
      </c>
      <c r="Z29" s="60">
        <f>+Y29*(1+'An Distinta Base'!AH10)</f>
        <v>3.6414000000000004</v>
      </c>
      <c r="AA29" s="60">
        <f>+Z29*(1+'An Distinta Base'!AI10)</f>
        <v>3.6414000000000004</v>
      </c>
      <c r="AB29" s="60">
        <f>+AA29*(1+'An Distinta Base'!AJ10)</f>
        <v>3.6414000000000004</v>
      </c>
      <c r="AC29" s="60">
        <f>+AB29*(1+'An Distinta Base'!AK10)</f>
        <v>3.6414000000000004</v>
      </c>
      <c r="AD29" s="60">
        <f>+AC29*(1+'An Distinta Base'!AL10)</f>
        <v>3.6414000000000004</v>
      </c>
      <c r="AE29" s="60">
        <f>+AD29*(1+'An Distinta Base'!AM10)</f>
        <v>3.6414000000000004</v>
      </c>
      <c r="AF29" s="60">
        <f>+AE29*(1+'An Distinta Base'!AN10)</f>
        <v>3.6414000000000004</v>
      </c>
      <c r="AG29" s="60">
        <f>+AF29*(1+'An Distinta Base'!AO10)</f>
        <v>3.6414000000000004</v>
      </c>
      <c r="AH29" s="60">
        <f>+AG29*(1+'An Distinta Base'!AP10)</f>
        <v>3.6414000000000004</v>
      </c>
      <c r="AI29" s="60">
        <f>+AH29*(1+'An Distinta Base'!AQ10)</f>
        <v>3.6414000000000004</v>
      </c>
      <c r="AJ29" s="60">
        <f>+AI29*(1+'An Distinta Base'!AR10)</f>
        <v>3.6414000000000004</v>
      </c>
      <c r="AK29" s="60">
        <f>+AJ29*(1+'An Distinta Base'!AS10)</f>
        <v>3.6414000000000004</v>
      </c>
      <c r="AL29" s="60">
        <f>+AK29*(1+'An Distinta Base'!AT10)</f>
        <v>3.6414000000000004</v>
      </c>
    </row>
    <row r="30" spans="2:38" ht="15.75" thickBot="1" x14ac:dyDescent="0.3">
      <c r="B30" s="47" t="str">
        <f t="shared" si="0"/>
        <v>Materia Prima 4</v>
      </c>
      <c r="C30" s="60">
        <f>+'An Distinta Base'!J11</f>
        <v>2</v>
      </c>
      <c r="D30" s="60">
        <f>+C30*(1+'An Distinta Base'!L11)</f>
        <v>2</v>
      </c>
      <c r="E30" s="60">
        <f>+D30*(1+'An Distinta Base'!M11)</f>
        <v>2</v>
      </c>
      <c r="F30" s="60">
        <f>+E30*(1+'An Distinta Base'!N11)</f>
        <v>2</v>
      </c>
      <c r="G30" s="60">
        <f>+F30*(1+'An Distinta Base'!O11)</f>
        <v>2</v>
      </c>
      <c r="H30" s="60">
        <f>+G30*(1+'An Distinta Base'!P11)</f>
        <v>2</v>
      </c>
      <c r="I30" s="60">
        <f>+H30*(1+'An Distinta Base'!Q11)</f>
        <v>2</v>
      </c>
      <c r="J30" s="60">
        <f>+I30*(1+'An Distinta Base'!R11)</f>
        <v>2</v>
      </c>
      <c r="K30" s="60">
        <f>+J30*(1+'An Distinta Base'!S11)</f>
        <v>2.06</v>
      </c>
      <c r="L30" s="60">
        <f>+K30*(1+'An Distinta Base'!T11)</f>
        <v>2.06</v>
      </c>
      <c r="M30" s="60">
        <f>+L30*(1+'An Distinta Base'!U11)</f>
        <v>2.06</v>
      </c>
      <c r="N30" s="60">
        <f>+M30*(1+'An Distinta Base'!V11)</f>
        <v>2.06</v>
      </c>
      <c r="O30" s="60">
        <f>+N30*(1+'An Distinta Base'!W11)</f>
        <v>2.06</v>
      </c>
      <c r="P30" s="60">
        <f>+O30*(1+'An Distinta Base'!X11)</f>
        <v>2.06</v>
      </c>
      <c r="Q30" s="60">
        <f>+P30*(1+'An Distinta Base'!Y11)</f>
        <v>2.06</v>
      </c>
      <c r="R30" s="60">
        <f>+Q30*(1+'An Distinta Base'!Z11)</f>
        <v>2.06</v>
      </c>
      <c r="S30" s="60">
        <f>+R30*(1+'An Distinta Base'!AA11)</f>
        <v>2.06</v>
      </c>
      <c r="T30" s="60">
        <f>+S30*(1+'An Distinta Base'!AB11)</f>
        <v>2.06</v>
      </c>
      <c r="U30" s="60">
        <f>+T30*(1+'An Distinta Base'!AC11)</f>
        <v>2.06</v>
      </c>
      <c r="V30" s="60">
        <f>+U30*(1+'An Distinta Base'!AD11)</f>
        <v>2.06</v>
      </c>
      <c r="W30" s="60">
        <f>+V30*(1+'An Distinta Base'!AE11)</f>
        <v>2.06</v>
      </c>
      <c r="X30" s="60">
        <f>+W30*(1+'An Distinta Base'!AF11)</f>
        <v>2.06</v>
      </c>
      <c r="Y30" s="60">
        <f>+X30*(1+'An Distinta Base'!AG11)</f>
        <v>2.06</v>
      </c>
      <c r="Z30" s="60">
        <f>+Y30*(1+'An Distinta Base'!AH11)</f>
        <v>2.06</v>
      </c>
      <c r="AA30" s="60">
        <f>+Z30*(1+'An Distinta Base'!AI11)</f>
        <v>2.06</v>
      </c>
      <c r="AB30" s="60">
        <f>+AA30*(1+'An Distinta Base'!AJ11)</f>
        <v>2.06</v>
      </c>
      <c r="AC30" s="60">
        <f>+AB30*(1+'An Distinta Base'!AK11)</f>
        <v>2.06</v>
      </c>
      <c r="AD30" s="60">
        <f>+AC30*(1+'An Distinta Base'!AL11)</f>
        <v>2.06</v>
      </c>
      <c r="AE30" s="60">
        <f>+AD30*(1+'An Distinta Base'!AM11)</f>
        <v>2.06</v>
      </c>
      <c r="AF30" s="60">
        <f>+AE30*(1+'An Distinta Base'!AN11)</f>
        <v>2.06</v>
      </c>
      <c r="AG30" s="60">
        <f>+AF30*(1+'An Distinta Base'!AO11)</f>
        <v>2.06</v>
      </c>
      <c r="AH30" s="60">
        <f>+AG30*(1+'An Distinta Base'!AP11)</f>
        <v>2.06</v>
      </c>
      <c r="AI30" s="60">
        <f>+AH30*(1+'An Distinta Base'!AQ11)</f>
        <v>2.06</v>
      </c>
      <c r="AJ30" s="60">
        <f>+AI30*(1+'An Distinta Base'!AR11)</f>
        <v>2.06</v>
      </c>
      <c r="AK30" s="60">
        <f>+AJ30*(1+'An Distinta Base'!AS11)</f>
        <v>2.06</v>
      </c>
      <c r="AL30" s="60">
        <f>+AK30*(1+'An Distinta Base'!AT11)</f>
        <v>2.06</v>
      </c>
    </row>
    <row r="31" spans="2:38" ht="15.75" thickBot="1" x14ac:dyDescent="0.3">
      <c r="B31" s="47" t="str">
        <f t="shared" si="0"/>
        <v>Materia Prima 5</v>
      </c>
      <c r="C31" s="60">
        <f>+'An Distinta Base'!J12</f>
        <v>1</v>
      </c>
      <c r="D31" s="60">
        <f>+C31*(1+'An Distinta Base'!L12)</f>
        <v>1</v>
      </c>
      <c r="E31" s="60">
        <f>+D31*(1+'An Distinta Base'!M12)</f>
        <v>1</v>
      </c>
      <c r="F31" s="60">
        <f>+E31*(1+'An Distinta Base'!N12)</f>
        <v>1</v>
      </c>
      <c r="G31" s="60">
        <f>+F31*(1+'An Distinta Base'!O12)</f>
        <v>1</v>
      </c>
      <c r="H31" s="60">
        <f>+G31*(1+'An Distinta Base'!P12)</f>
        <v>1</v>
      </c>
      <c r="I31" s="60">
        <f>+H31*(1+'An Distinta Base'!Q12)</f>
        <v>1</v>
      </c>
      <c r="J31" s="60">
        <f>+I31*(1+'An Distinta Base'!R12)</f>
        <v>1.02</v>
      </c>
      <c r="K31" s="60">
        <f>+J31*(1+'An Distinta Base'!S12)</f>
        <v>1.02</v>
      </c>
      <c r="L31" s="60">
        <f>+K31*(1+'An Distinta Base'!T12)</f>
        <v>1.02</v>
      </c>
      <c r="M31" s="60">
        <f>+L31*(1+'An Distinta Base'!U12)</f>
        <v>1.02</v>
      </c>
      <c r="N31" s="60">
        <f>+M31*(1+'An Distinta Base'!V12)</f>
        <v>1.02</v>
      </c>
      <c r="O31" s="60">
        <f>+N31*(1+'An Distinta Base'!W12)</f>
        <v>1.02</v>
      </c>
      <c r="P31" s="60">
        <f>+O31*(1+'An Distinta Base'!X12)</f>
        <v>1.02</v>
      </c>
      <c r="Q31" s="60">
        <f>+P31*(1+'An Distinta Base'!Y12)</f>
        <v>1.02</v>
      </c>
      <c r="R31" s="60">
        <f>+Q31*(1+'An Distinta Base'!Z12)</f>
        <v>1.02</v>
      </c>
      <c r="S31" s="60">
        <f>+R31*(1+'An Distinta Base'!AA12)</f>
        <v>1.02</v>
      </c>
      <c r="T31" s="60">
        <f>+S31*(1+'An Distinta Base'!AB12)</f>
        <v>1.02</v>
      </c>
      <c r="U31" s="60">
        <f>+T31*(1+'An Distinta Base'!AC12)</f>
        <v>1.02</v>
      </c>
      <c r="V31" s="60">
        <f>+U31*(1+'An Distinta Base'!AD12)</f>
        <v>1.02</v>
      </c>
      <c r="W31" s="60">
        <f>+V31*(1+'An Distinta Base'!AE12)</f>
        <v>1.02</v>
      </c>
      <c r="X31" s="60">
        <f>+W31*(1+'An Distinta Base'!AF12)</f>
        <v>1.02</v>
      </c>
      <c r="Y31" s="60">
        <f>+X31*(1+'An Distinta Base'!AG12)</f>
        <v>1.02</v>
      </c>
      <c r="Z31" s="60">
        <f>+Y31*(1+'An Distinta Base'!AH12)</f>
        <v>1.02</v>
      </c>
      <c r="AA31" s="60">
        <f>+Z31*(1+'An Distinta Base'!AI12)</f>
        <v>1.02</v>
      </c>
      <c r="AB31" s="60">
        <f>+AA31*(1+'An Distinta Base'!AJ12)</f>
        <v>1.02</v>
      </c>
      <c r="AC31" s="60">
        <f>+AB31*(1+'An Distinta Base'!AK12)</f>
        <v>1.02</v>
      </c>
      <c r="AD31" s="60">
        <f>+AC31*(1+'An Distinta Base'!AL12)</f>
        <v>1.02</v>
      </c>
      <c r="AE31" s="60">
        <f>+AD31*(1+'An Distinta Base'!AM12)</f>
        <v>1.02</v>
      </c>
      <c r="AF31" s="60">
        <f>+AE31*(1+'An Distinta Base'!AN12)</f>
        <v>1.02</v>
      </c>
      <c r="AG31" s="60">
        <f>+AF31*(1+'An Distinta Base'!AO12)</f>
        <v>1.02</v>
      </c>
      <c r="AH31" s="60">
        <f>+AG31*(1+'An Distinta Base'!AP12)</f>
        <v>1.02</v>
      </c>
      <c r="AI31" s="60">
        <f>+AH31*(1+'An Distinta Base'!AQ12)</f>
        <v>1.02</v>
      </c>
      <c r="AJ31" s="60">
        <f>+AI31*(1+'An Distinta Base'!AR12)</f>
        <v>1.02</v>
      </c>
      <c r="AK31" s="60">
        <f>+AJ31*(1+'An Distinta Base'!AS12)</f>
        <v>1.02</v>
      </c>
      <c r="AL31" s="60">
        <f>+AK31*(1+'An Distinta Base'!AT12)</f>
        <v>1.02</v>
      </c>
    </row>
    <row r="32" spans="2:38" ht="15.75" thickBot="1" x14ac:dyDescent="0.3">
      <c r="B32" s="47" t="str">
        <f t="shared" si="0"/>
        <v>Materia Prima 6</v>
      </c>
      <c r="C32" s="60">
        <f>+'An Distinta Base'!J13</f>
        <v>2</v>
      </c>
      <c r="D32" s="60">
        <f>+C32*(1+'An Distinta Base'!L13)</f>
        <v>2</v>
      </c>
      <c r="E32" s="60">
        <f>+D32*(1+'An Distinta Base'!M13)</f>
        <v>2</v>
      </c>
      <c r="F32" s="60">
        <f>+E32*(1+'An Distinta Base'!N13)</f>
        <v>2</v>
      </c>
      <c r="G32" s="60">
        <f>+F32*(1+'An Distinta Base'!O13)</f>
        <v>2</v>
      </c>
      <c r="H32" s="60">
        <f>+G32*(1+'An Distinta Base'!P13)</f>
        <v>2</v>
      </c>
      <c r="I32" s="60">
        <f>+H32*(1+'An Distinta Base'!Q13)</f>
        <v>2</v>
      </c>
      <c r="J32" s="60">
        <f>+I32*(1+'An Distinta Base'!R13)</f>
        <v>2</v>
      </c>
      <c r="K32" s="60">
        <f>+J32*(1+'An Distinta Base'!S13)</f>
        <v>2</v>
      </c>
      <c r="L32" s="60">
        <f>+K32*(1+'An Distinta Base'!T13)</f>
        <v>2</v>
      </c>
      <c r="M32" s="60">
        <f>+L32*(1+'An Distinta Base'!U13)</f>
        <v>2.02</v>
      </c>
      <c r="N32" s="60">
        <f>+M32*(1+'An Distinta Base'!V13)</f>
        <v>2.02</v>
      </c>
      <c r="O32" s="60">
        <f>+N32*(1+'An Distinta Base'!W13)</f>
        <v>2.02</v>
      </c>
      <c r="P32" s="60">
        <f>+O32*(1+'An Distinta Base'!X13)</f>
        <v>2.02</v>
      </c>
      <c r="Q32" s="60">
        <f>+P32*(1+'An Distinta Base'!Y13)</f>
        <v>2.02</v>
      </c>
      <c r="R32" s="60">
        <f>+Q32*(1+'An Distinta Base'!Z13)</f>
        <v>2.02</v>
      </c>
      <c r="S32" s="60">
        <f>+R32*(1+'An Distinta Base'!AA13)</f>
        <v>2.02</v>
      </c>
      <c r="T32" s="60">
        <f>+S32*(1+'An Distinta Base'!AB13)</f>
        <v>2.02</v>
      </c>
      <c r="U32" s="60">
        <f>+T32*(1+'An Distinta Base'!AC13)</f>
        <v>2.02</v>
      </c>
      <c r="V32" s="60">
        <f>+U32*(1+'An Distinta Base'!AD13)</f>
        <v>2.02</v>
      </c>
      <c r="W32" s="60">
        <f>+V32*(1+'An Distinta Base'!AE13)</f>
        <v>2.02</v>
      </c>
      <c r="X32" s="60">
        <f>+W32*(1+'An Distinta Base'!AF13)</f>
        <v>2.02</v>
      </c>
      <c r="Y32" s="60">
        <f>+X32*(1+'An Distinta Base'!AG13)</f>
        <v>2.02</v>
      </c>
      <c r="Z32" s="60">
        <f>+Y32*(1+'An Distinta Base'!AH13)</f>
        <v>2.02</v>
      </c>
      <c r="AA32" s="60">
        <f>+Z32*(1+'An Distinta Base'!AI13)</f>
        <v>2.02</v>
      </c>
      <c r="AB32" s="60">
        <f>+AA32*(1+'An Distinta Base'!AJ13)</f>
        <v>2.02</v>
      </c>
      <c r="AC32" s="60">
        <f>+AB32*(1+'An Distinta Base'!AK13)</f>
        <v>2.02</v>
      </c>
      <c r="AD32" s="60">
        <f>+AC32*(1+'An Distinta Base'!AL13)</f>
        <v>2.02</v>
      </c>
      <c r="AE32" s="60">
        <f>+AD32*(1+'An Distinta Base'!AM13)</f>
        <v>2.02</v>
      </c>
      <c r="AF32" s="60">
        <f>+AE32*(1+'An Distinta Base'!AN13)</f>
        <v>2.02</v>
      </c>
      <c r="AG32" s="60">
        <f>+AF32*(1+'An Distinta Base'!AO13)</f>
        <v>2.02</v>
      </c>
      <c r="AH32" s="60">
        <f>+AG32*(1+'An Distinta Base'!AP13)</f>
        <v>2.02</v>
      </c>
      <c r="AI32" s="60">
        <f>+AH32*(1+'An Distinta Base'!AQ13)</f>
        <v>2.02</v>
      </c>
      <c r="AJ32" s="60">
        <f>+AI32*(1+'An Distinta Base'!AR13)</f>
        <v>2.02</v>
      </c>
      <c r="AK32" s="60">
        <f>+AJ32*(1+'An Distinta Base'!AS13)</f>
        <v>2.02</v>
      </c>
      <c r="AL32" s="60">
        <f>+AK32*(1+'An Distinta Base'!AT13)</f>
        <v>2.02</v>
      </c>
    </row>
    <row r="33" spans="2:38" ht="15.75" thickBot="1" x14ac:dyDescent="0.3">
      <c r="B33" s="47" t="str">
        <f t="shared" si="0"/>
        <v>Materia Prima 7</v>
      </c>
      <c r="C33" s="60">
        <f>+'An Distinta Base'!J14</f>
        <v>2.2000000000000002</v>
      </c>
      <c r="D33" s="60">
        <f>+C33*(1+'An Distinta Base'!L14)</f>
        <v>2.2000000000000002</v>
      </c>
      <c r="E33" s="60">
        <f>+D33*(1+'An Distinta Base'!M14)</f>
        <v>2.2000000000000002</v>
      </c>
      <c r="F33" s="60">
        <f>+E33*(1+'An Distinta Base'!N14)</f>
        <v>2.2000000000000002</v>
      </c>
      <c r="G33" s="60">
        <f>+F33*(1+'An Distinta Base'!O14)</f>
        <v>2.2000000000000002</v>
      </c>
      <c r="H33" s="60">
        <f>+G33*(1+'An Distinta Base'!P14)</f>
        <v>2.2440000000000002</v>
      </c>
      <c r="I33" s="60">
        <f>+H33*(1+'An Distinta Base'!Q14)</f>
        <v>2.2440000000000002</v>
      </c>
      <c r="J33" s="60">
        <f>+I33*(1+'An Distinta Base'!R14)</f>
        <v>2.2440000000000002</v>
      </c>
      <c r="K33" s="60">
        <f>+J33*(1+'An Distinta Base'!S14)</f>
        <v>2.2440000000000002</v>
      </c>
      <c r="L33" s="60">
        <f>+K33*(1+'An Distinta Base'!T14)</f>
        <v>2.2440000000000002</v>
      </c>
      <c r="M33" s="60">
        <f>+L33*(1+'An Distinta Base'!U14)</f>
        <v>2.2440000000000002</v>
      </c>
      <c r="N33" s="60">
        <f>+M33*(1+'An Distinta Base'!V14)</f>
        <v>2.2440000000000002</v>
      </c>
      <c r="O33" s="60">
        <f>+N33*(1+'An Distinta Base'!W14)</f>
        <v>2.2440000000000002</v>
      </c>
      <c r="P33" s="60">
        <f>+O33*(1+'An Distinta Base'!X14)</f>
        <v>2.2440000000000002</v>
      </c>
      <c r="Q33" s="60">
        <f>+P33*(1+'An Distinta Base'!Y14)</f>
        <v>2.2440000000000002</v>
      </c>
      <c r="R33" s="60">
        <f>+Q33*(1+'An Distinta Base'!Z14)</f>
        <v>2.2440000000000002</v>
      </c>
      <c r="S33" s="60">
        <f>+R33*(1+'An Distinta Base'!AA14)</f>
        <v>2.2440000000000002</v>
      </c>
      <c r="T33" s="60">
        <f>+S33*(1+'An Distinta Base'!AB14)</f>
        <v>2.2440000000000002</v>
      </c>
      <c r="U33" s="60">
        <f>+T33*(1+'An Distinta Base'!AC14)</f>
        <v>2.2440000000000002</v>
      </c>
      <c r="V33" s="60">
        <f>+U33*(1+'An Distinta Base'!AD14)</f>
        <v>2.2440000000000002</v>
      </c>
      <c r="W33" s="60">
        <f>+V33*(1+'An Distinta Base'!AE14)</f>
        <v>2.2440000000000002</v>
      </c>
      <c r="X33" s="60">
        <f>+W33*(1+'An Distinta Base'!AF14)</f>
        <v>2.2440000000000002</v>
      </c>
      <c r="Y33" s="60">
        <f>+X33*(1+'An Distinta Base'!AG14)</f>
        <v>2.2440000000000002</v>
      </c>
      <c r="Z33" s="60">
        <f>+Y33*(1+'An Distinta Base'!AH14)</f>
        <v>2.2440000000000002</v>
      </c>
      <c r="AA33" s="60">
        <f>+Z33*(1+'An Distinta Base'!AI14)</f>
        <v>2.2440000000000002</v>
      </c>
      <c r="AB33" s="60">
        <f>+AA33*(1+'An Distinta Base'!AJ14)</f>
        <v>2.2440000000000002</v>
      </c>
      <c r="AC33" s="60">
        <f>+AB33*(1+'An Distinta Base'!AK14)</f>
        <v>2.2440000000000002</v>
      </c>
      <c r="AD33" s="60">
        <f>+AC33*(1+'An Distinta Base'!AL14)</f>
        <v>2.2440000000000002</v>
      </c>
      <c r="AE33" s="60">
        <f>+AD33*(1+'An Distinta Base'!AM14)</f>
        <v>2.2440000000000002</v>
      </c>
      <c r="AF33" s="60">
        <f>+AE33*(1+'An Distinta Base'!AN14)</f>
        <v>2.2440000000000002</v>
      </c>
      <c r="AG33" s="60">
        <f>+AF33*(1+'An Distinta Base'!AO14)</f>
        <v>2.2440000000000002</v>
      </c>
      <c r="AH33" s="60">
        <f>+AG33*(1+'An Distinta Base'!AP14)</f>
        <v>2.2440000000000002</v>
      </c>
      <c r="AI33" s="60">
        <f>+AH33*(1+'An Distinta Base'!AQ14)</f>
        <v>2.2440000000000002</v>
      </c>
      <c r="AJ33" s="60">
        <f>+AI33*(1+'An Distinta Base'!AR14)</f>
        <v>2.2440000000000002</v>
      </c>
      <c r="AK33" s="60">
        <f>+AJ33*(1+'An Distinta Base'!AS14)</f>
        <v>2.2440000000000002</v>
      </c>
      <c r="AL33" s="60">
        <f>+AK33*(1+'An Distinta Base'!AT14)</f>
        <v>2.2440000000000002</v>
      </c>
    </row>
    <row r="34" spans="2:38" ht="15.75" thickBot="1" x14ac:dyDescent="0.3">
      <c r="B34" s="47" t="str">
        <f t="shared" si="0"/>
        <v>Materia Prima 8</v>
      </c>
      <c r="C34" s="60">
        <f>+'An Distinta Base'!J15</f>
        <v>2</v>
      </c>
      <c r="D34" s="60">
        <f>+C34*(1+'An Distinta Base'!L15)</f>
        <v>2</v>
      </c>
      <c r="E34" s="60">
        <f>+D34*(1+'An Distinta Base'!M15)</f>
        <v>2</v>
      </c>
      <c r="F34" s="60">
        <f>+E34*(1+'An Distinta Base'!N15)</f>
        <v>2</v>
      </c>
      <c r="G34" s="60">
        <f>+F34*(1+'An Distinta Base'!O15)</f>
        <v>2</v>
      </c>
      <c r="H34" s="60">
        <f>+G34*(1+'An Distinta Base'!P15)</f>
        <v>2.04</v>
      </c>
      <c r="I34" s="60">
        <f>+H34*(1+'An Distinta Base'!Q15)</f>
        <v>2.04</v>
      </c>
      <c r="J34" s="60">
        <f>+I34*(1+'An Distinta Base'!R15)</f>
        <v>2.04</v>
      </c>
      <c r="K34" s="60">
        <f>+J34*(1+'An Distinta Base'!S15)</f>
        <v>2.04</v>
      </c>
      <c r="L34" s="60">
        <f>+K34*(1+'An Distinta Base'!T15)</f>
        <v>2.04</v>
      </c>
      <c r="M34" s="60">
        <f>+L34*(1+'An Distinta Base'!U15)</f>
        <v>2.04</v>
      </c>
      <c r="N34" s="60">
        <f>+M34*(1+'An Distinta Base'!V15)</f>
        <v>2.04</v>
      </c>
      <c r="O34" s="60">
        <f>+N34*(1+'An Distinta Base'!W15)</f>
        <v>2.04</v>
      </c>
      <c r="P34" s="60">
        <f>+O34*(1+'An Distinta Base'!X15)</f>
        <v>2.04</v>
      </c>
      <c r="Q34" s="60">
        <f>+P34*(1+'An Distinta Base'!Y15)</f>
        <v>2.04</v>
      </c>
      <c r="R34" s="60">
        <f>+Q34*(1+'An Distinta Base'!Z15)</f>
        <v>2.04</v>
      </c>
      <c r="S34" s="60">
        <f>+R34*(1+'An Distinta Base'!AA15)</f>
        <v>2.04</v>
      </c>
      <c r="T34" s="60">
        <f>+S34*(1+'An Distinta Base'!AB15)</f>
        <v>2.04</v>
      </c>
      <c r="U34" s="60">
        <f>+T34*(1+'An Distinta Base'!AC15)</f>
        <v>2.04</v>
      </c>
      <c r="V34" s="60">
        <f>+U34*(1+'An Distinta Base'!AD15)</f>
        <v>2.04</v>
      </c>
      <c r="W34" s="60">
        <f>+V34*(1+'An Distinta Base'!AE15)</f>
        <v>2.04</v>
      </c>
      <c r="X34" s="60">
        <f>+W34*(1+'An Distinta Base'!AF15)</f>
        <v>2.04</v>
      </c>
      <c r="Y34" s="60">
        <f>+X34*(1+'An Distinta Base'!AG15)</f>
        <v>2.04</v>
      </c>
      <c r="Z34" s="60">
        <f>+Y34*(1+'An Distinta Base'!AH15)</f>
        <v>2.04</v>
      </c>
      <c r="AA34" s="60">
        <f>+Z34*(1+'An Distinta Base'!AI15)</f>
        <v>2.04</v>
      </c>
      <c r="AB34" s="60">
        <f>+AA34*(1+'An Distinta Base'!AJ15)</f>
        <v>2.04</v>
      </c>
      <c r="AC34" s="60">
        <f>+AB34*(1+'An Distinta Base'!AK15)</f>
        <v>2.04</v>
      </c>
      <c r="AD34" s="60">
        <f>+AC34*(1+'An Distinta Base'!AL15)</f>
        <v>2.04</v>
      </c>
      <c r="AE34" s="60">
        <f>+AD34*(1+'An Distinta Base'!AM15)</f>
        <v>2.04</v>
      </c>
      <c r="AF34" s="60">
        <f>+AE34*(1+'An Distinta Base'!AN15)</f>
        <v>2.04</v>
      </c>
      <c r="AG34" s="60">
        <f>+AF34*(1+'An Distinta Base'!AO15)</f>
        <v>2.04</v>
      </c>
      <c r="AH34" s="60">
        <f>+AG34*(1+'An Distinta Base'!AP15)</f>
        <v>2.04</v>
      </c>
      <c r="AI34" s="60">
        <f>+AH34*(1+'An Distinta Base'!AQ15)</f>
        <v>2.04</v>
      </c>
      <c r="AJ34" s="60">
        <f>+AI34*(1+'An Distinta Base'!AR15)</f>
        <v>2.04</v>
      </c>
      <c r="AK34" s="60">
        <f>+AJ34*(1+'An Distinta Base'!AS15)</f>
        <v>2.04</v>
      </c>
      <c r="AL34" s="60">
        <f>+AK34*(1+'An Distinta Base'!AT15)</f>
        <v>2.04</v>
      </c>
    </row>
    <row r="35" spans="2:38" ht="15.75" thickBot="1" x14ac:dyDescent="0.3">
      <c r="B35" s="47" t="str">
        <f t="shared" si="0"/>
        <v>Materia Prima 9</v>
      </c>
      <c r="C35" s="60">
        <f>+'An Distinta Base'!J16</f>
        <v>1</v>
      </c>
      <c r="D35" s="60">
        <f>+C35*(1+'An Distinta Base'!L16)</f>
        <v>1</v>
      </c>
      <c r="E35" s="60">
        <f>+D35*(1+'An Distinta Base'!M16)</f>
        <v>1</v>
      </c>
      <c r="F35" s="60">
        <f>+E35*(1+'An Distinta Base'!N16)</f>
        <v>1</v>
      </c>
      <c r="G35" s="60">
        <f>+F35*(1+'An Distinta Base'!O16)</f>
        <v>1</v>
      </c>
      <c r="H35" s="60">
        <f>+G35*(1+'An Distinta Base'!P16)</f>
        <v>1.02</v>
      </c>
      <c r="I35" s="60">
        <f>+H35*(1+'An Distinta Base'!Q16)</f>
        <v>1.02</v>
      </c>
      <c r="J35" s="60">
        <f>+I35*(1+'An Distinta Base'!R16)</f>
        <v>1.02</v>
      </c>
      <c r="K35" s="60">
        <f>+J35*(1+'An Distinta Base'!S16)</f>
        <v>1.02</v>
      </c>
      <c r="L35" s="60">
        <f>+K35*(1+'An Distinta Base'!T16)</f>
        <v>1.02</v>
      </c>
      <c r="M35" s="60">
        <f>+L35*(1+'An Distinta Base'!U16)</f>
        <v>1.02</v>
      </c>
      <c r="N35" s="60">
        <f>+M35*(1+'An Distinta Base'!V16)</f>
        <v>1.02</v>
      </c>
      <c r="O35" s="60">
        <f>+N35*(1+'An Distinta Base'!W16)</f>
        <v>1.02</v>
      </c>
      <c r="P35" s="60">
        <f>+O35*(1+'An Distinta Base'!X16)</f>
        <v>1.02</v>
      </c>
      <c r="Q35" s="60">
        <f>+P35*(1+'An Distinta Base'!Y16)</f>
        <v>1.02</v>
      </c>
      <c r="R35" s="60">
        <f>+Q35*(1+'An Distinta Base'!Z16)</f>
        <v>1.02</v>
      </c>
      <c r="S35" s="60">
        <f>+R35*(1+'An Distinta Base'!AA16)</f>
        <v>1.02</v>
      </c>
      <c r="T35" s="60">
        <f>+S35*(1+'An Distinta Base'!AB16)</f>
        <v>1.02</v>
      </c>
      <c r="U35" s="60">
        <f>+T35*(1+'An Distinta Base'!AC16)</f>
        <v>1.02</v>
      </c>
      <c r="V35" s="60">
        <f>+U35*(1+'An Distinta Base'!AD16)</f>
        <v>1.02</v>
      </c>
      <c r="W35" s="60">
        <f>+V35*(1+'An Distinta Base'!AE16)</f>
        <v>1.02</v>
      </c>
      <c r="X35" s="60">
        <f>+W35*(1+'An Distinta Base'!AF16)</f>
        <v>1.02</v>
      </c>
      <c r="Y35" s="60">
        <f>+X35*(1+'An Distinta Base'!AG16)</f>
        <v>1.02</v>
      </c>
      <c r="Z35" s="60">
        <f>+Y35*(1+'An Distinta Base'!AH16)</f>
        <v>1.02</v>
      </c>
      <c r="AA35" s="60">
        <f>+Z35*(1+'An Distinta Base'!AI16)</f>
        <v>1.02</v>
      </c>
      <c r="AB35" s="60">
        <f>+AA35*(1+'An Distinta Base'!AJ16)</f>
        <v>1.02</v>
      </c>
      <c r="AC35" s="60">
        <f>+AB35*(1+'An Distinta Base'!AK16)</f>
        <v>1.02</v>
      </c>
      <c r="AD35" s="60">
        <f>+AC35*(1+'An Distinta Base'!AL16)</f>
        <v>1.02</v>
      </c>
      <c r="AE35" s="60">
        <f>+AD35*(1+'An Distinta Base'!AM16)</f>
        <v>1.02</v>
      </c>
      <c r="AF35" s="60">
        <f>+AE35*(1+'An Distinta Base'!AN16)</f>
        <v>1.02</v>
      </c>
      <c r="AG35" s="60">
        <f>+AF35*(1+'An Distinta Base'!AO16)</f>
        <v>1.02</v>
      </c>
      <c r="AH35" s="60">
        <f>+AG35*(1+'An Distinta Base'!AP16)</f>
        <v>1.02</v>
      </c>
      <c r="AI35" s="60">
        <f>+AH35*(1+'An Distinta Base'!AQ16)</f>
        <v>1.02</v>
      </c>
      <c r="AJ35" s="60">
        <f>+AI35*(1+'An Distinta Base'!AR16)</f>
        <v>1.02</v>
      </c>
      <c r="AK35" s="60">
        <f>+AJ35*(1+'An Distinta Base'!AS16)</f>
        <v>1.02</v>
      </c>
      <c r="AL35" s="60">
        <f>+AK35*(1+'An Distinta Base'!AT16)</f>
        <v>1.02</v>
      </c>
    </row>
    <row r="36" spans="2:38" ht="15.75" thickBot="1" x14ac:dyDescent="0.3">
      <c r="B36" s="47" t="str">
        <f t="shared" si="0"/>
        <v>Materia Prima 10</v>
      </c>
      <c r="C36" s="60">
        <f>+'An Distinta Base'!J17</f>
        <v>1.5</v>
      </c>
      <c r="D36" s="60">
        <f>+C36*(1+'An Distinta Base'!L17)</f>
        <v>1.5</v>
      </c>
      <c r="E36" s="60">
        <f>+D36*(1+'An Distinta Base'!M17)</f>
        <v>1.5</v>
      </c>
      <c r="F36" s="60">
        <f>+E36*(1+'An Distinta Base'!N17)</f>
        <v>1.5</v>
      </c>
      <c r="G36" s="60">
        <f>+F36*(1+'An Distinta Base'!O17)</f>
        <v>1.5</v>
      </c>
      <c r="H36" s="60">
        <f>+G36*(1+'An Distinta Base'!P17)</f>
        <v>1.5</v>
      </c>
      <c r="I36" s="60">
        <f>+H36*(1+'An Distinta Base'!Q17)</f>
        <v>1.5</v>
      </c>
      <c r="J36" s="60">
        <f>+I36*(1+'An Distinta Base'!R17)</f>
        <v>1.5</v>
      </c>
      <c r="K36" s="60">
        <f>+J36*(1+'An Distinta Base'!S17)</f>
        <v>1.53</v>
      </c>
      <c r="L36" s="60">
        <f>+K36*(1+'An Distinta Base'!T17)</f>
        <v>1.53</v>
      </c>
      <c r="M36" s="60">
        <f>+L36*(1+'An Distinta Base'!U17)</f>
        <v>1.53</v>
      </c>
      <c r="N36" s="60">
        <f>+M36*(1+'An Distinta Base'!V17)</f>
        <v>1.53</v>
      </c>
      <c r="O36" s="60">
        <f>+N36*(1+'An Distinta Base'!W17)</f>
        <v>1.53</v>
      </c>
      <c r="P36" s="60">
        <f>+O36*(1+'An Distinta Base'!X17)</f>
        <v>1.53</v>
      </c>
      <c r="Q36" s="60">
        <f>+P36*(1+'An Distinta Base'!Y17)</f>
        <v>1.53</v>
      </c>
      <c r="R36" s="60">
        <f>+Q36*(1+'An Distinta Base'!Z17)</f>
        <v>1.53</v>
      </c>
      <c r="S36" s="60">
        <f>+R36*(1+'An Distinta Base'!AA17)</f>
        <v>1.53</v>
      </c>
      <c r="T36" s="60">
        <f>+S36*(1+'An Distinta Base'!AB17)</f>
        <v>1.53</v>
      </c>
      <c r="U36" s="60">
        <f>+T36*(1+'An Distinta Base'!AC17)</f>
        <v>1.53</v>
      </c>
      <c r="V36" s="60">
        <f>+U36*(1+'An Distinta Base'!AD17)</f>
        <v>1.53</v>
      </c>
      <c r="W36" s="60">
        <f>+V36*(1+'An Distinta Base'!AE17)</f>
        <v>1.53</v>
      </c>
      <c r="X36" s="60">
        <f>+W36*(1+'An Distinta Base'!AF17)</f>
        <v>1.53</v>
      </c>
      <c r="Y36" s="60">
        <f>+X36*(1+'An Distinta Base'!AG17)</f>
        <v>1.53</v>
      </c>
      <c r="Z36" s="60">
        <f>+Y36*(1+'An Distinta Base'!AH17)</f>
        <v>1.53</v>
      </c>
      <c r="AA36" s="60">
        <f>+Z36*(1+'An Distinta Base'!AI17)</f>
        <v>1.53</v>
      </c>
      <c r="AB36" s="60">
        <f>+AA36*(1+'An Distinta Base'!AJ17)</f>
        <v>1.53</v>
      </c>
      <c r="AC36" s="60">
        <f>+AB36*(1+'An Distinta Base'!AK17)</f>
        <v>1.53</v>
      </c>
      <c r="AD36" s="60">
        <f>+AC36*(1+'An Distinta Base'!AL17)</f>
        <v>1.53</v>
      </c>
      <c r="AE36" s="60">
        <f>+AD36*(1+'An Distinta Base'!AM17)</f>
        <v>1.53</v>
      </c>
      <c r="AF36" s="60">
        <f>+AE36*(1+'An Distinta Base'!AN17)</f>
        <v>1.53</v>
      </c>
      <c r="AG36" s="60">
        <f>+AF36*(1+'An Distinta Base'!AO17)</f>
        <v>1.53</v>
      </c>
      <c r="AH36" s="60">
        <f>+AG36*(1+'An Distinta Base'!AP17)</f>
        <v>1.53</v>
      </c>
      <c r="AI36" s="60">
        <f>+AH36*(1+'An Distinta Base'!AQ17)</f>
        <v>1.53</v>
      </c>
      <c r="AJ36" s="60">
        <f>+AI36*(1+'An Distinta Base'!AR17)</f>
        <v>1.53</v>
      </c>
      <c r="AK36" s="60">
        <f>+AJ36*(1+'An Distinta Base'!AS17)</f>
        <v>1.53</v>
      </c>
      <c r="AL36" s="60">
        <f>+AK36*(1+'An Distinta Base'!AT17)</f>
        <v>1.53</v>
      </c>
    </row>
    <row r="37" spans="2:38" ht="15.75" thickBot="1" x14ac:dyDescent="0.3">
      <c r="B37" s="47" t="str">
        <f t="shared" si="0"/>
        <v>Materia Prima 11</v>
      </c>
      <c r="C37" s="60">
        <f>+'An Distinta Base'!J18</f>
        <v>1.4</v>
      </c>
      <c r="D37" s="60">
        <f>+C37*(1+'An Distinta Base'!L18)</f>
        <v>1.4</v>
      </c>
      <c r="E37" s="60">
        <f>+D37*(1+'An Distinta Base'!M18)</f>
        <v>1.4</v>
      </c>
      <c r="F37" s="60">
        <f>+E37*(1+'An Distinta Base'!N18)</f>
        <v>1.4</v>
      </c>
      <c r="G37" s="60">
        <f>+F37*(1+'An Distinta Base'!O18)</f>
        <v>1.4</v>
      </c>
      <c r="H37" s="60">
        <f>+G37*(1+'An Distinta Base'!P18)</f>
        <v>1.4</v>
      </c>
      <c r="I37" s="60">
        <f>+H37*(1+'An Distinta Base'!Q18)</f>
        <v>1.4</v>
      </c>
      <c r="J37" s="60">
        <f>+I37*(1+'An Distinta Base'!R18)</f>
        <v>1.4</v>
      </c>
      <c r="K37" s="60">
        <f>+J37*(1+'An Distinta Base'!S18)</f>
        <v>1.4</v>
      </c>
      <c r="L37" s="60">
        <f>+K37*(1+'An Distinta Base'!T18)</f>
        <v>1.4279999999999999</v>
      </c>
      <c r="M37" s="60">
        <f>+L37*(1+'An Distinta Base'!U18)</f>
        <v>1.4279999999999999</v>
      </c>
      <c r="N37" s="60">
        <f>+M37*(1+'An Distinta Base'!V18)</f>
        <v>1.4279999999999999</v>
      </c>
      <c r="O37" s="60">
        <f>+N37*(1+'An Distinta Base'!W18)</f>
        <v>1.4279999999999999</v>
      </c>
      <c r="P37" s="60">
        <f>+O37*(1+'An Distinta Base'!X18)</f>
        <v>1.4279999999999999</v>
      </c>
      <c r="Q37" s="60">
        <f>+P37*(1+'An Distinta Base'!Y18)</f>
        <v>1.4279999999999999</v>
      </c>
      <c r="R37" s="60">
        <f>+Q37*(1+'An Distinta Base'!Z18)</f>
        <v>1.4279999999999999</v>
      </c>
      <c r="S37" s="60">
        <f>+R37*(1+'An Distinta Base'!AA18)</f>
        <v>1.4279999999999999</v>
      </c>
      <c r="T37" s="60">
        <f>+S37*(1+'An Distinta Base'!AB18)</f>
        <v>1.4279999999999999</v>
      </c>
      <c r="U37" s="60">
        <f>+T37*(1+'An Distinta Base'!AC18)</f>
        <v>1.4279999999999999</v>
      </c>
      <c r="V37" s="60">
        <f>+U37*(1+'An Distinta Base'!AD18)</f>
        <v>1.4279999999999999</v>
      </c>
      <c r="W37" s="60">
        <f>+V37*(1+'An Distinta Base'!AE18)</f>
        <v>1.4279999999999999</v>
      </c>
      <c r="X37" s="60">
        <f>+W37*(1+'An Distinta Base'!AF18)</f>
        <v>1.4279999999999999</v>
      </c>
      <c r="Y37" s="60">
        <f>+X37*(1+'An Distinta Base'!AG18)</f>
        <v>1.4279999999999999</v>
      </c>
      <c r="Z37" s="60">
        <f>+Y37*(1+'An Distinta Base'!AH18)</f>
        <v>1.4279999999999999</v>
      </c>
      <c r="AA37" s="60">
        <f>+Z37*(1+'An Distinta Base'!AI18)</f>
        <v>1.4279999999999999</v>
      </c>
      <c r="AB37" s="60">
        <f>+AA37*(1+'An Distinta Base'!AJ18)</f>
        <v>1.4279999999999999</v>
      </c>
      <c r="AC37" s="60">
        <f>+AB37*(1+'An Distinta Base'!AK18)</f>
        <v>1.4279999999999999</v>
      </c>
      <c r="AD37" s="60">
        <f>+AC37*(1+'An Distinta Base'!AL18)</f>
        <v>1.4279999999999999</v>
      </c>
      <c r="AE37" s="60">
        <f>+AD37*(1+'An Distinta Base'!AM18)</f>
        <v>1.4279999999999999</v>
      </c>
      <c r="AF37" s="60">
        <f>+AE37*(1+'An Distinta Base'!AN18)</f>
        <v>1.4279999999999999</v>
      </c>
      <c r="AG37" s="60">
        <f>+AF37*(1+'An Distinta Base'!AO18)</f>
        <v>1.4279999999999999</v>
      </c>
      <c r="AH37" s="60">
        <f>+AG37*(1+'An Distinta Base'!AP18)</f>
        <v>1.4279999999999999</v>
      </c>
      <c r="AI37" s="60">
        <f>+AH37*(1+'An Distinta Base'!AQ18)</f>
        <v>1.4279999999999999</v>
      </c>
      <c r="AJ37" s="60">
        <f>+AI37*(1+'An Distinta Base'!AR18)</f>
        <v>1.4279999999999999</v>
      </c>
      <c r="AK37" s="60">
        <f>+AJ37*(1+'An Distinta Base'!AS18)</f>
        <v>1.4279999999999999</v>
      </c>
      <c r="AL37" s="60">
        <f>+AK37*(1+'An Distinta Base'!AT18)</f>
        <v>1.4279999999999999</v>
      </c>
    </row>
    <row r="38" spans="2:38" ht="15.75" thickBot="1" x14ac:dyDescent="0.3">
      <c r="B38" s="47" t="str">
        <f t="shared" si="0"/>
        <v>Materia Prima 12</v>
      </c>
      <c r="C38" s="60">
        <f>+'An Distinta Base'!J19</f>
        <v>1.7</v>
      </c>
      <c r="D38" s="60">
        <f>+C38*(1+'An Distinta Base'!L19)</f>
        <v>1.7</v>
      </c>
      <c r="E38" s="60">
        <f>+D38*(1+'An Distinta Base'!M19)</f>
        <v>1.7</v>
      </c>
      <c r="F38" s="60">
        <f>+E38*(1+'An Distinta Base'!N19)</f>
        <v>1.7</v>
      </c>
      <c r="G38" s="60">
        <f>+F38*(1+'An Distinta Base'!O19)</f>
        <v>1.7</v>
      </c>
      <c r="H38" s="60">
        <f>+G38*(1+'An Distinta Base'!P19)</f>
        <v>1.7</v>
      </c>
      <c r="I38" s="60">
        <f>+H38*(1+'An Distinta Base'!Q19)</f>
        <v>1.7</v>
      </c>
      <c r="J38" s="60">
        <f>+I38*(1+'An Distinta Base'!R19)</f>
        <v>1.7</v>
      </c>
      <c r="K38" s="60">
        <f>+J38*(1+'An Distinta Base'!S19)</f>
        <v>1.7</v>
      </c>
      <c r="L38" s="60">
        <f>+K38*(1+'An Distinta Base'!T19)</f>
        <v>1.7</v>
      </c>
      <c r="M38" s="60">
        <f>+L38*(1+'An Distinta Base'!U19)</f>
        <v>1.734</v>
      </c>
      <c r="N38" s="60">
        <f>+M38*(1+'An Distinta Base'!V19)</f>
        <v>1.734</v>
      </c>
      <c r="O38" s="60">
        <f>+N38*(1+'An Distinta Base'!W19)</f>
        <v>1.734</v>
      </c>
      <c r="P38" s="60">
        <f>+O38*(1+'An Distinta Base'!X19)</f>
        <v>1.734</v>
      </c>
      <c r="Q38" s="60">
        <f>+P38*(1+'An Distinta Base'!Y19)</f>
        <v>1.734</v>
      </c>
      <c r="R38" s="60">
        <f>+Q38*(1+'An Distinta Base'!Z19)</f>
        <v>1.734</v>
      </c>
      <c r="S38" s="60">
        <f>+R38*(1+'An Distinta Base'!AA19)</f>
        <v>1.734</v>
      </c>
      <c r="T38" s="60">
        <f>+S38*(1+'An Distinta Base'!AB19)</f>
        <v>1.734</v>
      </c>
      <c r="U38" s="60">
        <f>+T38*(1+'An Distinta Base'!AC19)</f>
        <v>1.734</v>
      </c>
      <c r="V38" s="60">
        <f>+U38*(1+'An Distinta Base'!AD19)</f>
        <v>1.734</v>
      </c>
      <c r="W38" s="60">
        <f>+V38*(1+'An Distinta Base'!AE19)</f>
        <v>1.734</v>
      </c>
      <c r="X38" s="60">
        <f>+W38*(1+'An Distinta Base'!AF19)</f>
        <v>1.734</v>
      </c>
      <c r="Y38" s="60">
        <f>+X38*(1+'An Distinta Base'!AG19)</f>
        <v>1.734</v>
      </c>
      <c r="Z38" s="60">
        <f>+Y38*(1+'An Distinta Base'!AH19)</f>
        <v>1.734</v>
      </c>
      <c r="AA38" s="60">
        <f>+Z38*(1+'An Distinta Base'!AI19)</f>
        <v>1.734</v>
      </c>
      <c r="AB38" s="60">
        <f>+AA38*(1+'An Distinta Base'!AJ19)</f>
        <v>1.734</v>
      </c>
      <c r="AC38" s="60">
        <f>+AB38*(1+'An Distinta Base'!AK19)</f>
        <v>1.734</v>
      </c>
      <c r="AD38" s="60">
        <f>+AC38*(1+'An Distinta Base'!AL19)</f>
        <v>1.734</v>
      </c>
      <c r="AE38" s="60">
        <f>+AD38*(1+'An Distinta Base'!AM19)</f>
        <v>1.734</v>
      </c>
      <c r="AF38" s="60">
        <f>+AE38*(1+'An Distinta Base'!AN19)</f>
        <v>1.734</v>
      </c>
      <c r="AG38" s="60">
        <f>+AF38*(1+'An Distinta Base'!AO19)</f>
        <v>1.734</v>
      </c>
      <c r="AH38" s="60">
        <f>+AG38*(1+'An Distinta Base'!AP19)</f>
        <v>1.734</v>
      </c>
      <c r="AI38" s="60">
        <f>+AH38*(1+'An Distinta Base'!AQ19)</f>
        <v>1.734</v>
      </c>
      <c r="AJ38" s="60">
        <f>+AI38*(1+'An Distinta Base'!AR19)</f>
        <v>1.734</v>
      </c>
      <c r="AK38" s="60">
        <f>+AJ38*(1+'An Distinta Base'!AS19)</f>
        <v>1.734</v>
      </c>
      <c r="AL38" s="60">
        <f>+AK38*(1+'An Distinta Base'!AT19)</f>
        <v>1.734</v>
      </c>
    </row>
    <row r="39" spans="2:38" ht="15.75" thickBot="1" x14ac:dyDescent="0.3">
      <c r="B39" s="47" t="str">
        <f t="shared" si="0"/>
        <v>Materia Prima 13</v>
      </c>
      <c r="C39" s="60">
        <f>+'An Distinta Base'!J20</f>
        <v>2.2999999999999998</v>
      </c>
      <c r="D39" s="60">
        <f>+C39*(1+'An Distinta Base'!L20)</f>
        <v>2.2999999999999998</v>
      </c>
      <c r="E39" s="60">
        <f>+D39*(1+'An Distinta Base'!M20)</f>
        <v>2.2999999999999998</v>
      </c>
      <c r="F39" s="60">
        <f>+E39*(1+'An Distinta Base'!N20)</f>
        <v>2.2999999999999998</v>
      </c>
      <c r="G39" s="60">
        <f>+F39*(1+'An Distinta Base'!O20)</f>
        <v>2.2999999999999998</v>
      </c>
      <c r="H39" s="60">
        <f>+G39*(1+'An Distinta Base'!P20)</f>
        <v>2.2999999999999998</v>
      </c>
      <c r="I39" s="60">
        <f>+H39*(1+'An Distinta Base'!Q20)</f>
        <v>2.2999999999999998</v>
      </c>
      <c r="J39" s="60">
        <f>+I39*(1+'An Distinta Base'!R20)</f>
        <v>2.2999999999999998</v>
      </c>
      <c r="K39" s="60">
        <f>+J39*(1+'An Distinta Base'!S20)</f>
        <v>2.2999999999999998</v>
      </c>
      <c r="L39" s="60">
        <f>+K39*(1+'An Distinta Base'!T20)</f>
        <v>2.3459999999999996</v>
      </c>
      <c r="M39" s="60">
        <f>+L39*(1+'An Distinta Base'!U20)</f>
        <v>2.3459999999999996</v>
      </c>
      <c r="N39" s="60">
        <f>+M39*(1+'An Distinta Base'!V20)</f>
        <v>2.3459999999999996</v>
      </c>
      <c r="O39" s="60">
        <f>+N39*(1+'An Distinta Base'!W20)</f>
        <v>2.3459999999999996</v>
      </c>
      <c r="P39" s="60">
        <f>+O39*(1+'An Distinta Base'!X20)</f>
        <v>2.3459999999999996</v>
      </c>
      <c r="Q39" s="60">
        <f>+P39*(1+'An Distinta Base'!Y20)</f>
        <v>2.3459999999999996</v>
      </c>
      <c r="R39" s="60">
        <f>+Q39*(1+'An Distinta Base'!Z20)</f>
        <v>2.3459999999999996</v>
      </c>
      <c r="S39" s="60">
        <f>+R39*(1+'An Distinta Base'!AA20)</f>
        <v>2.3459999999999996</v>
      </c>
      <c r="T39" s="60">
        <f>+S39*(1+'An Distinta Base'!AB20)</f>
        <v>2.3459999999999996</v>
      </c>
      <c r="U39" s="60">
        <f>+T39*(1+'An Distinta Base'!AC20)</f>
        <v>2.3459999999999996</v>
      </c>
      <c r="V39" s="60">
        <f>+U39*(1+'An Distinta Base'!AD20)</f>
        <v>2.3459999999999996</v>
      </c>
      <c r="W39" s="60">
        <f>+V39*(1+'An Distinta Base'!AE20)</f>
        <v>2.3459999999999996</v>
      </c>
      <c r="X39" s="60">
        <f>+W39*(1+'An Distinta Base'!AF20)</f>
        <v>2.3459999999999996</v>
      </c>
      <c r="Y39" s="60">
        <f>+X39*(1+'An Distinta Base'!AG20)</f>
        <v>2.3459999999999996</v>
      </c>
      <c r="Z39" s="60">
        <f>+Y39*(1+'An Distinta Base'!AH20)</f>
        <v>2.3459999999999996</v>
      </c>
      <c r="AA39" s="60">
        <f>+Z39*(1+'An Distinta Base'!AI20)</f>
        <v>2.3459999999999996</v>
      </c>
      <c r="AB39" s="60">
        <f>+AA39*(1+'An Distinta Base'!AJ20)</f>
        <v>2.3459999999999996</v>
      </c>
      <c r="AC39" s="60">
        <f>+AB39*(1+'An Distinta Base'!AK20)</f>
        <v>2.3459999999999996</v>
      </c>
      <c r="AD39" s="60">
        <f>+AC39*(1+'An Distinta Base'!AL20)</f>
        <v>2.3459999999999996</v>
      </c>
      <c r="AE39" s="60">
        <f>+AD39*(1+'An Distinta Base'!AM20)</f>
        <v>2.3459999999999996</v>
      </c>
      <c r="AF39" s="60">
        <f>+AE39*(1+'An Distinta Base'!AN20)</f>
        <v>2.3459999999999996</v>
      </c>
      <c r="AG39" s="60">
        <f>+AF39*(1+'An Distinta Base'!AO20)</f>
        <v>2.3459999999999996</v>
      </c>
      <c r="AH39" s="60">
        <f>+AG39*(1+'An Distinta Base'!AP20)</f>
        <v>2.3459999999999996</v>
      </c>
      <c r="AI39" s="60">
        <f>+AH39*(1+'An Distinta Base'!AQ20)</f>
        <v>2.3459999999999996</v>
      </c>
      <c r="AJ39" s="60">
        <f>+AI39*(1+'An Distinta Base'!AR20)</f>
        <v>2.3459999999999996</v>
      </c>
      <c r="AK39" s="60">
        <f>+AJ39*(1+'An Distinta Base'!AS20)</f>
        <v>2.3459999999999996</v>
      </c>
      <c r="AL39" s="60">
        <f>+AK39*(1+'An Distinta Base'!AT20)</f>
        <v>2.3459999999999996</v>
      </c>
    </row>
    <row r="40" spans="2:38" ht="15.75" thickBot="1" x14ac:dyDescent="0.3">
      <c r="B40" s="47" t="str">
        <f t="shared" si="0"/>
        <v>Materia Prima 14</v>
      </c>
      <c r="C40" s="60">
        <f>+'An Distinta Base'!J21</f>
        <v>2</v>
      </c>
      <c r="D40" s="60">
        <f>+C40*(1+'An Distinta Base'!L21)</f>
        <v>2</v>
      </c>
      <c r="E40" s="60">
        <f>+D40*(1+'An Distinta Base'!M21)</f>
        <v>2</v>
      </c>
      <c r="F40" s="60">
        <f>+E40*(1+'An Distinta Base'!N21)</f>
        <v>2</v>
      </c>
      <c r="G40" s="60">
        <f>+F40*(1+'An Distinta Base'!O21)</f>
        <v>2</v>
      </c>
      <c r="H40" s="60">
        <f>+G40*(1+'An Distinta Base'!P21)</f>
        <v>2</v>
      </c>
      <c r="I40" s="60">
        <f>+H40*(1+'An Distinta Base'!Q21)</f>
        <v>2</v>
      </c>
      <c r="J40" s="60">
        <f>+I40*(1+'An Distinta Base'!R21)</f>
        <v>2</v>
      </c>
      <c r="K40" s="60">
        <f>+J40*(1+'An Distinta Base'!S21)</f>
        <v>2.04</v>
      </c>
      <c r="L40" s="60">
        <f>+K40*(1+'An Distinta Base'!T21)</f>
        <v>2.04</v>
      </c>
      <c r="M40" s="60">
        <f>+L40*(1+'An Distinta Base'!U21)</f>
        <v>2.04</v>
      </c>
      <c r="N40" s="60">
        <f>+M40*(1+'An Distinta Base'!V21)</f>
        <v>2.04</v>
      </c>
      <c r="O40" s="60">
        <f>+N40*(1+'An Distinta Base'!W21)</f>
        <v>2.04</v>
      </c>
      <c r="P40" s="60">
        <f>+O40*(1+'An Distinta Base'!X21)</f>
        <v>2.04</v>
      </c>
      <c r="Q40" s="60">
        <f>+P40*(1+'An Distinta Base'!Y21)</f>
        <v>2.04</v>
      </c>
      <c r="R40" s="60">
        <f>+Q40*(1+'An Distinta Base'!Z21)</f>
        <v>2.04</v>
      </c>
      <c r="S40" s="60">
        <f>+R40*(1+'An Distinta Base'!AA21)</f>
        <v>2.04</v>
      </c>
      <c r="T40" s="60">
        <f>+S40*(1+'An Distinta Base'!AB21)</f>
        <v>2.04</v>
      </c>
      <c r="U40" s="60">
        <f>+T40*(1+'An Distinta Base'!AC21)</f>
        <v>2.04</v>
      </c>
      <c r="V40" s="60">
        <f>+U40*(1+'An Distinta Base'!AD21)</f>
        <v>2.04</v>
      </c>
      <c r="W40" s="60">
        <f>+V40*(1+'An Distinta Base'!AE21)</f>
        <v>2.04</v>
      </c>
      <c r="X40" s="60">
        <f>+W40*(1+'An Distinta Base'!AF21)</f>
        <v>2.04</v>
      </c>
      <c r="Y40" s="60">
        <f>+X40*(1+'An Distinta Base'!AG21)</f>
        <v>2.04</v>
      </c>
      <c r="Z40" s="60">
        <f>+Y40*(1+'An Distinta Base'!AH21)</f>
        <v>2.04</v>
      </c>
      <c r="AA40" s="60">
        <f>+Z40*(1+'An Distinta Base'!AI21)</f>
        <v>2.04</v>
      </c>
      <c r="AB40" s="60">
        <f>+AA40*(1+'An Distinta Base'!AJ21)</f>
        <v>2.04</v>
      </c>
      <c r="AC40" s="60">
        <f>+AB40*(1+'An Distinta Base'!AK21)</f>
        <v>2.04</v>
      </c>
      <c r="AD40" s="60">
        <f>+AC40*(1+'An Distinta Base'!AL21)</f>
        <v>2.04</v>
      </c>
      <c r="AE40" s="60">
        <f>+AD40*(1+'An Distinta Base'!AM21)</f>
        <v>2.04</v>
      </c>
      <c r="AF40" s="60">
        <f>+AE40*(1+'An Distinta Base'!AN21)</f>
        <v>2.04</v>
      </c>
      <c r="AG40" s="60">
        <f>+AF40*(1+'An Distinta Base'!AO21)</f>
        <v>2.04</v>
      </c>
      <c r="AH40" s="60">
        <f>+AG40*(1+'An Distinta Base'!AP21)</f>
        <v>2.04</v>
      </c>
      <c r="AI40" s="60">
        <f>+AH40*(1+'An Distinta Base'!AQ21)</f>
        <v>2.04</v>
      </c>
      <c r="AJ40" s="60">
        <f>+AI40*(1+'An Distinta Base'!AR21)</f>
        <v>2.04</v>
      </c>
      <c r="AK40" s="60">
        <f>+AJ40*(1+'An Distinta Base'!AS21)</f>
        <v>2.04</v>
      </c>
      <c r="AL40" s="60">
        <f>+AK40*(1+'An Distinta Base'!AT21)</f>
        <v>2.04</v>
      </c>
    </row>
    <row r="41" spans="2:38" ht="15.75" thickBot="1" x14ac:dyDescent="0.3">
      <c r="B41" s="47" t="str">
        <f t="shared" si="0"/>
        <v>Materia Prima 15</v>
      </c>
      <c r="C41" s="60">
        <f>+'An Distinta Base'!J22</f>
        <v>3.2</v>
      </c>
      <c r="D41" s="60">
        <f>+C41*(1+'An Distinta Base'!L22)</f>
        <v>3.2</v>
      </c>
      <c r="E41" s="60">
        <f>+D41*(1+'An Distinta Base'!M22)</f>
        <v>3.2</v>
      </c>
      <c r="F41" s="60">
        <f>+E41*(1+'An Distinta Base'!N22)</f>
        <v>3.2</v>
      </c>
      <c r="G41" s="60">
        <f>+F41*(1+'An Distinta Base'!O22)</f>
        <v>3.2</v>
      </c>
      <c r="H41" s="60">
        <f>+G41*(1+'An Distinta Base'!P22)</f>
        <v>3.2</v>
      </c>
      <c r="I41" s="60">
        <f>+H41*(1+'An Distinta Base'!Q22)</f>
        <v>3.2</v>
      </c>
      <c r="J41" s="60">
        <f>+I41*(1+'An Distinta Base'!R22)</f>
        <v>3.2</v>
      </c>
      <c r="K41" s="60">
        <f>+J41*(1+'An Distinta Base'!S22)</f>
        <v>3.2</v>
      </c>
      <c r="L41" s="60">
        <f>+K41*(1+'An Distinta Base'!T22)</f>
        <v>3.2</v>
      </c>
      <c r="M41" s="60">
        <f>+L41*(1+'An Distinta Base'!U22)</f>
        <v>3.2960000000000003</v>
      </c>
      <c r="N41" s="60">
        <f>+M41*(1+'An Distinta Base'!V22)</f>
        <v>3.2960000000000003</v>
      </c>
      <c r="O41" s="60">
        <f>+N41*(1+'An Distinta Base'!W22)</f>
        <v>3.2960000000000003</v>
      </c>
      <c r="P41" s="60">
        <f>+O41*(1+'An Distinta Base'!X22)</f>
        <v>3.2960000000000003</v>
      </c>
      <c r="Q41" s="60">
        <f>+P41*(1+'An Distinta Base'!Y22)</f>
        <v>3.2960000000000003</v>
      </c>
      <c r="R41" s="60">
        <f>+Q41*(1+'An Distinta Base'!Z22)</f>
        <v>3.2960000000000003</v>
      </c>
      <c r="S41" s="60">
        <f>+R41*(1+'An Distinta Base'!AA22)</f>
        <v>3.2960000000000003</v>
      </c>
      <c r="T41" s="60">
        <f>+S41*(1+'An Distinta Base'!AB22)</f>
        <v>3.2960000000000003</v>
      </c>
      <c r="U41" s="60">
        <f>+T41*(1+'An Distinta Base'!AC22)</f>
        <v>3.2960000000000003</v>
      </c>
      <c r="V41" s="60">
        <f>+U41*(1+'An Distinta Base'!AD22)</f>
        <v>3.2960000000000003</v>
      </c>
      <c r="W41" s="60">
        <f>+V41*(1+'An Distinta Base'!AE22)</f>
        <v>3.2960000000000003</v>
      </c>
      <c r="X41" s="60">
        <f>+W41*(1+'An Distinta Base'!AF22)</f>
        <v>3.2960000000000003</v>
      </c>
      <c r="Y41" s="60">
        <f>+X41*(1+'An Distinta Base'!AG22)</f>
        <v>3.2960000000000003</v>
      </c>
      <c r="Z41" s="60">
        <f>+Y41*(1+'An Distinta Base'!AH22)</f>
        <v>3.2960000000000003</v>
      </c>
      <c r="AA41" s="60">
        <f>+Z41*(1+'An Distinta Base'!AI22)</f>
        <v>3.2960000000000003</v>
      </c>
      <c r="AB41" s="60">
        <f>+AA41*(1+'An Distinta Base'!AJ22)</f>
        <v>3.2960000000000003</v>
      </c>
      <c r="AC41" s="60">
        <f>+AB41*(1+'An Distinta Base'!AK22)</f>
        <v>3.2960000000000003</v>
      </c>
      <c r="AD41" s="60">
        <f>+AC41*(1+'An Distinta Base'!AL22)</f>
        <v>3.2960000000000003</v>
      </c>
      <c r="AE41" s="60">
        <f>+AD41*(1+'An Distinta Base'!AM22)</f>
        <v>3.2960000000000003</v>
      </c>
      <c r="AF41" s="60">
        <f>+AE41*(1+'An Distinta Base'!AN22)</f>
        <v>3.2960000000000003</v>
      </c>
      <c r="AG41" s="60">
        <f>+AF41*(1+'An Distinta Base'!AO22)</f>
        <v>3.2960000000000003</v>
      </c>
      <c r="AH41" s="60">
        <f>+AG41*(1+'An Distinta Base'!AP22)</f>
        <v>3.2960000000000003</v>
      </c>
      <c r="AI41" s="60">
        <f>+AH41*(1+'An Distinta Base'!AQ22)</f>
        <v>3.2960000000000003</v>
      </c>
      <c r="AJ41" s="60">
        <f>+AI41*(1+'An Distinta Base'!AR22)</f>
        <v>3.2960000000000003</v>
      </c>
      <c r="AK41" s="60">
        <f>+AJ41*(1+'An Distinta Base'!AS22)</f>
        <v>3.2960000000000003</v>
      </c>
      <c r="AL41" s="60">
        <f>+AK41*(1+'An Distinta Base'!AT22)</f>
        <v>3.2960000000000003</v>
      </c>
    </row>
    <row r="42" spans="2:38" ht="15.75" thickBot="1" x14ac:dyDescent="0.3">
      <c r="B42" s="47" t="str">
        <f t="shared" si="0"/>
        <v>Materia Prima 16</v>
      </c>
      <c r="C42" s="60">
        <f>+'An Distinta Base'!J23</f>
        <v>1.8</v>
      </c>
      <c r="D42" s="60">
        <f>+C42*(1+'An Distinta Base'!L23)</f>
        <v>1.8</v>
      </c>
      <c r="E42" s="60">
        <f>+D42*(1+'An Distinta Base'!M23)</f>
        <v>1.8</v>
      </c>
      <c r="F42" s="60">
        <f>+E42*(1+'An Distinta Base'!N23)</f>
        <v>1.8</v>
      </c>
      <c r="G42" s="60">
        <f>+F42*(1+'An Distinta Base'!O23)</f>
        <v>1.8</v>
      </c>
      <c r="H42" s="60">
        <f>+G42*(1+'An Distinta Base'!P23)</f>
        <v>1.8</v>
      </c>
      <c r="I42" s="60">
        <f>+H42*(1+'An Distinta Base'!Q23)</f>
        <v>1.8</v>
      </c>
      <c r="J42" s="60">
        <f>+I42*(1+'An Distinta Base'!R23)</f>
        <v>1.8</v>
      </c>
      <c r="K42" s="60">
        <f>+J42*(1+'An Distinta Base'!S23)</f>
        <v>1.8</v>
      </c>
      <c r="L42" s="60">
        <f>+K42*(1+'An Distinta Base'!T23)</f>
        <v>1.8</v>
      </c>
      <c r="M42" s="60">
        <f>+L42*(1+'An Distinta Base'!U23)</f>
        <v>1.8180000000000001</v>
      </c>
      <c r="N42" s="60">
        <f>+M42*(1+'An Distinta Base'!V23)</f>
        <v>1.8180000000000001</v>
      </c>
      <c r="O42" s="60">
        <f>+N42*(1+'An Distinta Base'!W23)</f>
        <v>1.8180000000000001</v>
      </c>
      <c r="P42" s="60">
        <f>+O42*(1+'An Distinta Base'!X23)</f>
        <v>1.8180000000000001</v>
      </c>
      <c r="Q42" s="60">
        <f>+P42*(1+'An Distinta Base'!Y23)</f>
        <v>1.8180000000000001</v>
      </c>
      <c r="R42" s="60">
        <f>+Q42*(1+'An Distinta Base'!Z23)</f>
        <v>1.8180000000000001</v>
      </c>
      <c r="S42" s="60">
        <f>+R42*(1+'An Distinta Base'!AA23)</f>
        <v>1.8180000000000001</v>
      </c>
      <c r="T42" s="60">
        <f>+S42*(1+'An Distinta Base'!AB23)</f>
        <v>1.8180000000000001</v>
      </c>
      <c r="U42" s="60">
        <f>+T42*(1+'An Distinta Base'!AC23)</f>
        <v>1.8180000000000001</v>
      </c>
      <c r="V42" s="60">
        <f>+U42*(1+'An Distinta Base'!AD23)</f>
        <v>1.8180000000000001</v>
      </c>
      <c r="W42" s="60">
        <f>+V42*(1+'An Distinta Base'!AE23)</f>
        <v>1.8180000000000001</v>
      </c>
      <c r="X42" s="60">
        <f>+W42*(1+'An Distinta Base'!AF23)</f>
        <v>1.8180000000000001</v>
      </c>
      <c r="Y42" s="60">
        <f>+X42*(1+'An Distinta Base'!AG23)</f>
        <v>1.8180000000000001</v>
      </c>
      <c r="Z42" s="60">
        <f>+Y42*(1+'An Distinta Base'!AH23)</f>
        <v>1.8180000000000001</v>
      </c>
      <c r="AA42" s="60">
        <f>+Z42*(1+'An Distinta Base'!AI23)</f>
        <v>1.8180000000000001</v>
      </c>
      <c r="AB42" s="60">
        <f>+AA42*(1+'An Distinta Base'!AJ23)</f>
        <v>1.8180000000000001</v>
      </c>
      <c r="AC42" s="60">
        <f>+AB42*(1+'An Distinta Base'!AK23)</f>
        <v>1.8180000000000001</v>
      </c>
      <c r="AD42" s="60">
        <f>+AC42*(1+'An Distinta Base'!AL23)</f>
        <v>1.8180000000000001</v>
      </c>
      <c r="AE42" s="60">
        <f>+AD42*(1+'An Distinta Base'!AM23)</f>
        <v>1.8180000000000001</v>
      </c>
      <c r="AF42" s="60">
        <f>+AE42*(1+'An Distinta Base'!AN23)</f>
        <v>1.8180000000000001</v>
      </c>
      <c r="AG42" s="60">
        <f>+AF42*(1+'An Distinta Base'!AO23)</f>
        <v>1.8180000000000001</v>
      </c>
      <c r="AH42" s="60">
        <f>+AG42*(1+'An Distinta Base'!AP23)</f>
        <v>1.8180000000000001</v>
      </c>
      <c r="AI42" s="60">
        <f>+AH42*(1+'An Distinta Base'!AQ23)</f>
        <v>1.8180000000000001</v>
      </c>
      <c r="AJ42" s="60">
        <f>+AI42*(1+'An Distinta Base'!AR23)</f>
        <v>1.8180000000000001</v>
      </c>
      <c r="AK42" s="60">
        <f>+AJ42*(1+'An Distinta Base'!AS23)</f>
        <v>1.8180000000000001</v>
      </c>
      <c r="AL42" s="60">
        <f>+AK42*(1+'An Distinta Base'!AT23)</f>
        <v>1.8180000000000001</v>
      </c>
    </row>
    <row r="43" spans="2:38" ht="15.75" thickBot="1" x14ac:dyDescent="0.3">
      <c r="B43" s="47" t="str">
        <f t="shared" si="0"/>
        <v>Materia Prima 17</v>
      </c>
      <c r="C43" s="60">
        <f>+'An Distinta Base'!J24</f>
        <v>0.7</v>
      </c>
      <c r="D43" s="60">
        <f>+C43*(1+'An Distinta Base'!L24)</f>
        <v>0.7</v>
      </c>
      <c r="E43" s="60">
        <f>+D43*(1+'An Distinta Base'!M24)</f>
        <v>0.7</v>
      </c>
      <c r="F43" s="60">
        <f>+E43*(1+'An Distinta Base'!N24)</f>
        <v>0.7</v>
      </c>
      <c r="G43" s="60">
        <f>+F43*(1+'An Distinta Base'!O24)</f>
        <v>0.7</v>
      </c>
      <c r="H43" s="60">
        <f>+G43*(1+'An Distinta Base'!P24)</f>
        <v>0.7</v>
      </c>
      <c r="I43" s="60">
        <f>+H43*(1+'An Distinta Base'!Q24)</f>
        <v>0.7</v>
      </c>
      <c r="J43" s="60">
        <f>+I43*(1+'An Distinta Base'!R24)</f>
        <v>0.7</v>
      </c>
      <c r="K43" s="60">
        <f>+J43*(1+'An Distinta Base'!S24)</f>
        <v>0.7</v>
      </c>
      <c r="L43" s="60">
        <f>+K43*(1+'An Distinta Base'!T24)</f>
        <v>0.7</v>
      </c>
      <c r="M43" s="60">
        <f>+L43*(1+'An Distinta Base'!U24)</f>
        <v>0.7</v>
      </c>
      <c r="N43" s="60">
        <f>+M43*(1+'An Distinta Base'!V24)</f>
        <v>0.70699999999999996</v>
      </c>
      <c r="O43" s="60">
        <f>+N43*(1+'An Distinta Base'!W24)</f>
        <v>0.70699999999999996</v>
      </c>
      <c r="P43" s="60">
        <f>+O43*(1+'An Distinta Base'!X24)</f>
        <v>0.70699999999999996</v>
      </c>
      <c r="Q43" s="60">
        <f>+P43*(1+'An Distinta Base'!Y24)</f>
        <v>0.70699999999999996</v>
      </c>
      <c r="R43" s="60">
        <f>+Q43*(1+'An Distinta Base'!Z24)</f>
        <v>0.70699999999999996</v>
      </c>
      <c r="S43" s="60">
        <f>+R43*(1+'An Distinta Base'!AA24)</f>
        <v>0.70699999999999996</v>
      </c>
      <c r="T43" s="60">
        <f>+S43*(1+'An Distinta Base'!AB24)</f>
        <v>0.70699999999999996</v>
      </c>
      <c r="U43" s="60">
        <f>+T43*(1+'An Distinta Base'!AC24)</f>
        <v>0.70699999999999996</v>
      </c>
      <c r="V43" s="60">
        <f>+U43*(1+'An Distinta Base'!AD24)</f>
        <v>0.70699999999999996</v>
      </c>
      <c r="W43" s="60">
        <f>+V43*(1+'An Distinta Base'!AE24)</f>
        <v>0.70699999999999996</v>
      </c>
      <c r="X43" s="60">
        <f>+W43*(1+'An Distinta Base'!AF24)</f>
        <v>0.70699999999999996</v>
      </c>
      <c r="Y43" s="60">
        <f>+X43*(1+'An Distinta Base'!AG24)</f>
        <v>0.70699999999999996</v>
      </c>
      <c r="Z43" s="60">
        <f>+Y43*(1+'An Distinta Base'!AH24)</f>
        <v>0.70699999999999996</v>
      </c>
      <c r="AA43" s="60">
        <f>+Z43*(1+'An Distinta Base'!AI24)</f>
        <v>0.70699999999999996</v>
      </c>
      <c r="AB43" s="60">
        <f>+AA43*(1+'An Distinta Base'!AJ24)</f>
        <v>0.70699999999999996</v>
      </c>
      <c r="AC43" s="60">
        <f>+AB43*(1+'An Distinta Base'!AK24)</f>
        <v>0.70699999999999996</v>
      </c>
      <c r="AD43" s="60">
        <f>+AC43*(1+'An Distinta Base'!AL24)</f>
        <v>0.70699999999999996</v>
      </c>
      <c r="AE43" s="60">
        <f>+AD43*(1+'An Distinta Base'!AM24)</f>
        <v>0.70699999999999996</v>
      </c>
      <c r="AF43" s="60">
        <f>+AE43*(1+'An Distinta Base'!AN24)</f>
        <v>0.70699999999999996</v>
      </c>
      <c r="AG43" s="60">
        <f>+AF43*(1+'An Distinta Base'!AO24)</f>
        <v>0.70699999999999996</v>
      </c>
      <c r="AH43" s="60">
        <f>+AG43*(1+'An Distinta Base'!AP24)</f>
        <v>0.70699999999999996</v>
      </c>
      <c r="AI43" s="60">
        <f>+AH43*(1+'An Distinta Base'!AQ24)</f>
        <v>0.70699999999999996</v>
      </c>
      <c r="AJ43" s="60">
        <f>+AI43*(1+'An Distinta Base'!AR24)</f>
        <v>0.70699999999999996</v>
      </c>
      <c r="AK43" s="60">
        <f>+AJ43*(1+'An Distinta Base'!AS24)</f>
        <v>0.70699999999999996</v>
      </c>
      <c r="AL43" s="60">
        <f>+AK43*(1+'An Distinta Base'!AT24)</f>
        <v>0.70699999999999996</v>
      </c>
    </row>
    <row r="44" spans="2:38" ht="15.75" thickBot="1" x14ac:dyDescent="0.3">
      <c r="B44" s="47" t="str">
        <f>+B20</f>
        <v>Materia Prima 18</v>
      </c>
      <c r="C44" s="60">
        <f>+'An Distinta Base'!J25</f>
        <v>1</v>
      </c>
      <c r="D44" s="60">
        <f>+C44*(1+'An Distinta Base'!L25)</f>
        <v>1</v>
      </c>
      <c r="E44" s="60">
        <f>+D44*(1+'An Distinta Base'!M25)</f>
        <v>1</v>
      </c>
      <c r="F44" s="60">
        <f>+E44*(1+'An Distinta Base'!N25)</f>
        <v>1</v>
      </c>
      <c r="G44" s="60">
        <f>+F44*(1+'An Distinta Base'!O25)</f>
        <v>1</v>
      </c>
      <c r="H44" s="60">
        <f>+G44*(1+'An Distinta Base'!P25)</f>
        <v>1</v>
      </c>
      <c r="I44" s="60">
        <f>+H44*(1+'An Distinta Base'!Q25)</f>
        <v>1</v>
      </c>
      <c r="J44" s="60">
        <f>+I44*(1+'An Distinta Base'!R25)</f>
        <v>1</v>
      </c>
      <c r="K44" s="60">
        <f>+J44*(1+'An Distinta Base'!S25)</f>
        <v>1</v>
      </c>
      <c r="L44" s="60">
        <f>+K44*(1+'An Distinta Base'!T25)</f>
        <v>1</v>
      </c>
      <c r="M44" s="60">
        <f>+L44*(1+'An Distinta Base'!U25)</f>
        <v>1</v>
      </c>
      <c r="N44" s="60">
        <f>+M44*(1+'An Distinta Base'!V25)</f>
        <v>1.01</v>
      </c>
      <c r="O44" s="60">
        <f>+N44*(1+'An Distinta Base'!W25)</f>
        <v>1.01</v>
      </c>
      <c r="P44" s="60">
        <f>+O44*(1+'An Distinta Base'!X25)</f>
        <v>1.01</v>
      </c>
      <c r="Q44" s="60">
        <f>+P44*(1+'An Distinta Base'!Y25)</f>
        <v>1.01</v>
      </c>
      <c r="R44" s="60">
        <f>+Q44*(1+'An Distinta Base'!Z25)</f>
        <v>1.01</v>
      </c>
      <c r="S44" s="60">
        <f>+R44*(1+'An Distinta Base'!AA25)</f>
        <v>1.01</v>
      </c>
      <c r="T44" s="60">
        <f>+S44*(1+'An Distinta Base'!AB25)</f>
        <v>1.01</v>
      </c>
      <c r="U44" s="60">
        <f>+T44*(1+'An Distinta Base'!AC25)</f>
        <v>1.01</v>
      </c>
      <c r="V44" s="60">
        <f>+U44*(1+'An Distinta Base'!AD25)</f>
        <v>1.01</v>
      </c>
      <c r="W44" s="60">
        <f>+V44*(1+'An Distinta Base'!AE25)</f>
        <v>1.01</v>
      </c>
      <c r="X44" s="60">
        <f>+W44*(1+'An Distinta Base'!AF25)</f>
        <v>1.01</v>
      </c>
      <c r="Y44" s="60">
        <f>+X44*(1+'An Distinta Base'!AG25)</f>
        <v>1.01</v>
      </c>
      <c r="Z44" s="60">
        <f>+Y44*(1+'An Distinta Base'!AH25)</f>
        <v>1.01</v>
      </c>
      <c r="AA44" s="60">
        <f>+Z44*(1+'An Distinta Base'!AI25)</f>
        <v>1.01</v>
      </c>
      <c r="AB44" s="60">
        <f>+AA44*(1+'An Distinta Base'!AJ25)</f>
        <v>1.01</v>
      </c>
      <c r="AC44" s="60">
        <f>+AB44*(1+'An Distinta Base'!AK25)</f>
        <v>1.01</v>
      </c>
      <c r="AD44" s="60">
        <f>+AC44*(1+'An Distinta Base'!AL25)</f>
        <v>1.01</v>
      </c>
      <c r="AE44" s="60">
        <f>+AD44*(1+'An Distinta Base'!AM25)</f>
        <v>1.01</v>
      </c>
      <c r="AF44" s="60">
        <f>+AE44*(1+'An Distinta Base'!AN25)</f>
        <v>1.01</v>
      </c>
      <c r="AG44" s="60">
        <f>+AF44*(1+'An Distinta Base'!AO25)</f>
        <v>1.01</v>
      </c>
      <c r="AH44" s="60">
        <f>+AG44*(1+'An Distinta Base'!AP25)</f>
        <v>1.01</v>
      </c>
      <c r="AI44" s="60">
        <f>+AH44*(1+'An Distinta Base'!AQ25)</f>
        <v>1.01</v>
      </c>
      <c r="AJ44" s="60">
        <f>+AI44*(1+'An Distinta Base'!AR25)</f>
        <v>1.01</v>
      </c>
      <c r="AK44" s="60">
        <f>+AJ44*(1+'An Distinta Base'!AS25)</f>
        <v>1.01</v>
      </c>
      <c r="AL44" s="60">
        <f>+AK44*(1+'An Distinta Base'!AT25)</f>
        <v>1.01</v>
      </c>
    </row>
    <row r="45" spans="2:38" ht="15.75" thickBot="1" x14ac:dyDescent="0.3">
      <c r="B45" s="47" t="str">
        <f t="shared" si="0"/>
        <v>Materia Prima 19</v>
      </c>
      <c r="C45" s="60">
        <f>+'An Distinta Base'!J26</f>
        <v>1.5</v>
      </c>
      <c r="D45" s="60">
        <f>+C45*(1+'An Distinta Base'!L26)</f>
        <v>1.5</v>
      </c>
      <c r="E45" s="60">
        <f>+D45*(1+'An Distinta Base'!M26)</f>
        <v>1.5</v>
      </c>
      <c r="F45" s="60">
        <f>+E45*(1+'An Distinta Base'!N26)</f>
        <v>1.5</v>
      </c>
      <c r="G45" s="60">
        <f>+F45*(1+'An Distinta Base'!O26)</f>
        <v>1.5</v>
      </c>
      <c r="H45" s="60">
        <f>+G45*(1+'An Distinta Base'!P26)</f>
        <v>1.5</v>
      </c>
      <c r="I45" s="60">
        <f>+H45*(1+'An Distinta Base'!Q26)</f>
        <v>1.5</v>
      </c>
      <c r="J45" s="60">
        <f>+I45*(1+'An Distinta Base'!R26)</f>
        <v>1.5</v>
      </c>
      <c r="K45" s="60">
        <f>+J45*(1+'An Distinta Base'!S26)</f>
        <v>1.5</v>
      </c>
      <c r="L45" s="60">
        <f>+K45*(1+'An Distinta Base'!T26)</f>
        <v>1.53</v>
      </c>
      <c r="M45" s="60">
        <f>+L45*(1+'An Distinta Base'!U26)</f>
        <v>1.53</v>
      </c>
      <c r="N45" s="60">
        <f>+M45*(1+'An Distinta Base'!V26)</f>
        <v>1.53</v>
      </c>
      <c r="O45" s="60">
        <f>+N45*(1+'An Distinta Base'!W26)</f>
        <v>1.53</v>
      </c>
      <c r="P45" s="60">
        <f>+O45*(1+'An Distinta Base'!X26)</f>
        <v>1.53</v>
      </c>
      <c r="Q45" s="60">
        <f>+P45*(1+'An Distinta Base'!Y26)</f>
        <v>1.53</v>
      </c>
      <c r="R45" s="60">
        <f>+Q45*(1+'An Distinta Base'!Z26)</f>
        <v>1.53</v>
      </c>
      <c r="S45" s="60">
        <f>+R45*(1+'An Distinta Base'!AA26)</f>
        <v>1.53</v>
      </c>
      <c r="T45" s="60">
        <f>+S45*(1+'An Distinta Base'!AB26)</f>
        <v>1.53</v>
      </c>
      <c r="U45" s="60">
        <f>+T45*(1+'An Distinta Base'!AC26)</f>
        <v>1.53</v>
      </c>
      <c r="V45" s="60">
        <f>+U45*(1+'An Distinta Base'!AD26)</f>
        <v>1.53</v>
      </c>
      <c r="W45" s="60">
        <f>+V45*(1+'An Distinta Base'!AE26)</f>
        <v>1.53</v>
      </c>
      <c r="X45" s="60">
        <f>+W45*(1+'An Distinta Base'!AF26)</f>
        <v>1.53</v>
      </c>
      <c r="Y45" s="60">
        <f>+X45*(1+'An Distinta Base'!AG26)</f>
        <v>1.53</v>
      </c>
      <c r="Z45" s="60">
        <f>+Y45*(1+'An Distinta Base'!AH26)</f>
        <v>1.53</v>
      </c>
      <c r="AA45" s="60">
        <f>+Z45*(1+'An Distinta Base'!AI26)</f>
        <v>1.53</v>
      </c>
      <c r="AB45" s="60">
        <f>+AA45*(1+'An Distinta Base'!AJ26)</f>
        <v>1.53</v>
      </c>
      <c r="AC45" s="60">
        <f>+AB45*(1+'An Distinta Base'!AK26)</f>
        <v>1.53</v>
      </c>
      <c r="AD45" s="60">
        <f>+AC45*(1+'An Distinta Base'!AL26)</f>
        <v>1.53</v>
      </c>
      <c r="AE45" s="60">
        <f>+AD45*(1+'An Distinta Base'!AM26)</f>
        <v>1.53</v>
      </c>
      <c r="AF45" s="60">
        <f>+AE45*(1+'An Distinta Base'!AN26)</f>
        <v>1.53</v>
      </c>
      <c r="AG45" s="60">
        <f>+AF45*(1+'An Distinta Base'!AO26)</f>
        <v>1.53</v>
      </c>
      <c r="AH45" s="60">
        <f>+AG45*(1+'An Distinta Base'!AP26)</f>
        <v>1.53</v>
      </c>
      <c r="AI45" s="60">
        <f>+AH45*(1+'An Distinta Base'!AQ26)</f>
        <v>1.53</v>
      </c>
      <c r="AJ45" s="60">
        <f>+AI45*(1+'An Distinta Base'!AR26)</f>
        <v>1.53</v>
      </c>
      <c r="AK45" s="60">
        <f>+AJ45*(1+'An Distinta Base'!AS26)</f>
        <v>1.53</v>
      </c>
      <c r="AL45" s="60">
        <f>+AK45*(1+'An Distinta Base'!AT26)</f>
        <v>1.53</v>
      </c>
    </row>
    <row r="46" spans="2:38" x14ac:dyDescent="0.25">
      <c r="B46" s="47" t="str">
        <f t="shared" si="0"/>
        <v>Materia Prima 20</v>
      </c>
      <c r="C46" s="60">
        <f>+'An Distinta Base'!J27</f>
        <v>2.6</v>
      </c>
      <c r="D46" s="60">
        <f>+C46*(1+'An Distinta Base'!L27)</f>
        <v>2.6</v>
      </c>
      <c r="E46" s="60">
        <f>+D46*(1+'An Distinta Base'!M27)</f>
        <v>2.6</v>
      </c>
      <c r="F46" s="60">
        <f>+E46*(1+'An Distinta Base'!N27)</f>
        <v>2.6</v>
      </c>
      <c r="G46" s="60">
        <f>+F46*(1+'An Distinta Base'!O27)</f>
        <v>2.6</v>
      </c>
      <c r="H46" s="60">
        <f>+G46*(1+'An Distinta Base'!P27)</f>
        <v>2.6</v>
      </c>
      <c r="I46" s="60">
        <f>+H46*(1+'An Distinta Base'!Q27)</f>
        <v>2.6</v>
      </c>
      <c r="J46" s="60">
        <f>+I46*(1+'An Distinta Base'!R27)</f>
        <v>2.6</v>
      </c>
      <c r="K46" s="60">
        <f>+J46*(1+'An Distinta Base'!S27)</f>
        <v>2.6</v>
      </c>
      <c r="L46" s="60">
        <f>+K46*(1+'An Distinta Base'!T27)</f>
        <v>2.6</v>
      </c>
      <c r="M46" s="60">
        <f>+L46*(1+'An Distinta Base'!U27)</f>
        <v>2.6</v>
      </c>
      <c r="N46" s="60">
        <f>+M46*(1+'An Distinta Base'!V27)</f>
        <v>2.6</v>
      </c>
      <c r="O46" s="60">
        <f>+N46*(1+'An Distinta Base'!W27)</f>
        <v>2.6520000000000001</v>
      </c>
      <c r="P46" s="60">
        <f>+O46*(1+'An Distinta Base'!X27)</f>
        <v>2.6520000000000001</v>
      </c>
      <c r="Q46" s="60">
        <f>+P46*(1+'An Distinta Base'!Y27)</f>
        <v>2.6520000000000001</v>
      </c>
      <c r="R46" s="60">
        <f>+Q46*(1+'An Distinta Base'!Z27)</f>
        <v>2.6520000000000001</v>
      </c>
      <c r="S46" s="60">
        <f>+R46*(1+'An Distinta Base'!AA27)</f>
        <v>2.6520000000000001</v>
      </c>
      <c r="T46" s="60">
        <f>+S46*(1+'An Distinta Base'!AB27)</f>
        <v>2.6520000000000001</v>
      </c>
      <c r="U46" s="60">
        <f>+T46*(1+'An Distinta Base'!AC27)</f>
        <v>2.6520000000000001</v>
      </c>
      <c r="V46" s="60">
        <f>+U46*(1+'An Distinta Base'!AD27)</f>
        <v>2.6520000000000001</v>
      </c>
      <c r="W46" s="60">
        <f>+V46*(1+'An Distinta Base'!AE27)</f>
        <v>2.6520000000000001</v>
      </c>
      <c r="X46" s="60">
        <f>+W46*(1+'An Distinta Base'!AF27)</f>
        <v>2.6520000000000001</v>
      </c>
      <c r="Y46" s="60">
        <f>+X46*(1+'An Distinta Base'!AG27)</f>
        <v>2.6520000000000001</v>
      </c>
      <c r="Z46" s="60">
        <f>+Y46*(1+'An Distinta Base'!AH27)</f>
        <v>2.6520000000000001</v>
      </c>
      <c r="AA46" s="60">
        <f>+Z46*(1+'An Distinta Base'!AI27)</f>
        <v>2.6520000000000001</v>
      </c>
      <c r="AB46" s="60">
        <f>+AA46*(1+'An Distinta Base'!AJ27)</f>
        <v>2.6520000000000001</v>
      </c>
      <c r="AC46" s="60">
        <f>+AB46*(1+'An Distinta Base'!AK27)</f>
        <v>2.6520000000000001</v>
      </c>
      <c r="AD46" s="60">
        <f>+AC46*(1+'An Distinta Base'!AL27)</f>
        <v>2.6520000000000001</v>
      </c>
      <c r="AE46" s="60">
        <f>+AD46*(1+'An Distinta Base'!AM27)</f>
        <v>2.6520000000000001</v>
      </c>
      <c r="AF46" s="60">
        <f>+AE46*(1+'An Distinta Base'!AN27)</f>
        <v>2.6520000000000001</v>
      </c>
      <c r="AG46" s="60">
        <f>+AF46*(1+'An Distinta Base'!AO27)</f>
        <v>2.6520000000000001</v>
      </c>
      <c r="AH46" s="60">
        <f>+AG46*(1+'An Distinta Base'!AP27)</f>
        <v>2.6520000000000001</v>
      </c>
      <c r="AI46" s="60">
        <f>+AH46*(1+'An Distinta Base'!AQ27)</f>
        <v>2.6520000000000001</v>
      </c>
      <c r="AJ46" s="60">
        <f>+AI46*(1+'An Distinta Base'!AR27)</f>
        <v>2.6520000000000001</v>
      </c>
      <c r="AK46" s="60">
        <f>+AJ46*(1+'An Distinta Base'!AS27)</f>
        <v>2.6520000000000001</v>
      </c>
      <c r="AL46" s="60">
        <f>+AK46*(1+'An Distinta Base'!AT27)</f>
        <v>2.6520000000000001</v>
      </c>
    </row>
    <row r="48" spans="2:38" ht="15.75" thickBot="1" x14ac:dyDescent="0.3">
      <c r="B48" s="47" t="s">
        <v>314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Materia Prima 1</v>
      </c>
      <c r="C49" s="59">
        <f>+C3*C27</f>
        <v>2000</v>
      </c>
      <c r="D49" s="59">
        <f t="shared" ref="D49:AL56" si="2">+D3*D27</f>
        <v>0</v>
      </c>
      <c r="E49" s="59">
        <f t="shared" si="2"/>
        <v>0</v>
      </c>
      <c r="F49" s="59">
        <f t="shared" si="2"/>
        <v>2000</v>
      </c>
      <c r="G49" s="59">
        <f t="shared" si="2"/>
        <v>0</v>
      </c>
      <c r="H49" s="59">
        <f t="shared" si="2"/>
        <v>0</v>
      </c>
      <c r="I49" s="59">
        <f t="shared" si="2"/>
        <v>2100</v>
      </c>
      <c r="J49" s="59">
        <f t="shared" si="2"/>
        <v>0</v>
      </c>
      <c r="K49" s="59">
        <f t="shared" si="2"/>
        <v>0</v>
      </c>
      <c r="L49" s="59">
        <f t="shared" si="2"/>
        <v>2100</v>
      </c>
      <c r="M49" s="59">
        <f t="shared" si="2"/>
        <v>0</v>
      </c>
      <c r="N49" s="59">
        <f t="shared" si="2"/>
        <v>0</v>
      </c>
      <c r="O49" s="59">
        <f t="shared" si="2"/>
        <v>2100</v>
      </c>
      <c r="P49" s="59">
        <f t="shared" si="2"/>
        <v>0</v>
      </c>
      <c r="Q49" s="59">
        <f t="shared" si="2"/>
        <v>0</v>
      </c>
      <c r="R49" s="59">
        <f t="shared" si="2"/>
        <v>2100</v>
      </c>
      <c r="S49" s="59">
        <f t="shared" si="2"/>
        <v>0</v>
      </c>
      <c r="T49" s="59">
        <f t="shared" si="2"/>
        <v>0</v>
      </c>
      <c r="U49" s="59">
        <f t="shared" si="2"/>
        <v>0</v>
      </c>
      <c r="V49" s="59">
        <f t="shared" si="2"/>
        <v>2100</v>
      </c>
      <c r="W49" s="59">
        <f t="shared" si="2"/>
        <v>0</v>
      </c>
      <c r="X49" s="59">
        <f t="shared" si="2"/>
        <v>0</v>
      </c>
      <c r="Y49" s="59">
        <f t="shared" si="2"/>
        <v>2100</v>
      </c>
      <c r="Z49" s="59">
        <f t="shared" si="2"/>
        <v>0</v>
      </c>
      <c r="AA49" s="59">
        <f t="shared" si="2"/>
        <v>0</v>
      </c>
      <c r="AB49" s="59">
        <f t="shared" si="2"/>
        <v>0</v>
      </c>
      <c r="AC49" s="59">
        <f t="shared" si="2"/>
        <v>2100</v>
      </c>
      <c r="AD49" s="59">
        <f t="shared" si="2"/>
        <v>0</v>
      </c>
      <c r="AE49" s="59">
        <f t="shared" si="2"/>
        <v>0</v>
      </c>
      <c r="AF49" s="59">
        <f t="shared" si="2"/>
        <v>0</v>
      </c>
      <c r="AG49" s="59">
        <f t="shared" si="2"/>
        <v>2100</v>
      </c>
      <c r="AH49" s="59">
        <f t="shared" si="2"/>
        <v>0</v>
      </c>
      <c r="AI49" s="59">
        <f t="shared" si="2"/>
        <v>0</v>
      </c>
      <c r="AJ49" s="59">
        <f t="shared" si="2"/>
        <v>2100</v>
      </c>
      <c r="AK49" s="59">
        <f t="shared" si="2"/>
        <v>0</v>
      </c>
      <c r="AL49" s="59">
        <f t="shared" si="2"/>
        <v>0</v>
      </c>
    </row>
    <row r="50" spans="2:38" ht="15.75" thickBot="1" x14ac:dyDescent="0.3">
      <c r="B50" s="47" t="str">
        <f t="shared" ref="B50:B68" si="3">+B28</f>
        <v>Materia Prima 2</v>
      </c>
      <c r="C50" s="59">
        <f t="shared" ref="C50:R68" si="4">+C4*C28</f>
        <v>21000</v>
      </c>
      <c r="D50" s="59">
        <f t="shared" si="4"/>
        <v>0</v>
      </c>
      <c r="E50" s="59">
        <f t="shared" si="4"/>
        <v>0</v>
      </c>
      <c r="F50" s="59">
        <f t="shared" si="4"/>
        <v>21000</v>
      </c>
      <c r="G50" s="59">
        <f t="shared" si="4"/>
        <v>0</v>
      </c>
      <c r="H50" s="59">
        <f t="shared" si="4"/>
        <v>0</v>
      </c>
      <c r="I50" s="59">
        <f t="shared" si="4"/>
        <v>21000</v>
      </c>
      <c r="J50" s="59">
        <f t="shared" si="4"/>
        <v>0</v>
      </c>
      <c r="K50" s="59">
        <f t="shared" si="4"/>
        <v>0</v>
      </c>
      <c r="L50" s="59">
        <f t="shared" si="4"/>
        <v>21420</v>
      </c>
      <c r="M50" s="59">
        <f t="shared" si="4"/>
        <v>0</v>
      </c>
      <c r="N50" s="59">
        <f t="shared" si="4"/>
        <v>0</v>
      </c>
      <c r="O50" s="59">
        <f t="shared" si="4"/>
        <v>21420</v>
      </c>
      <c r="P50" s="59">
        <f t="shared" si="4"/>
        <v>0</v>
      </c>
      <c r="Q50" s="59">
        <f t="shared" si="4"/>
        <v>0</v>
      </c>
      <c r="R50" s="59">
        <f t="shared" si="4"/>
        <v>21420</v>
      </c>
      <c r="S50" s="59">
        <f t="shared" si="2"/>
        <v>0</v>
      </c>
      <c r="T50" s="59">
        <f t="shared" si="2"/>
        <v>0</v>
      </c>
      <c r="U50" s="59">
        <f t="shared" si="2"/>
        <v>21420</v>
      </c>
      <c r="V50" s="59">
        <f t="shared" si="2"/>
        <v>0</v>
      </c>
      <c r="W50" s="59">
        <f t="shared" si="2"/>
        <v>0</v>
      </c>
      <c r="X50" s="59">
        <f t="shared" si="2"/>
        <v>21420</v>
      </c>
      <c r="Y50" s="59">
        <f t="shared" si="2"/>
        <v>0</v>
      </c>
      <c r="Z50" s="59">
        <f t="shared" si="2"/>
        <v>0</v>
      </c>
      <c r="AA50" s="59">
        <f t="shared" si="2"/>
        <v>21420</v>
      </c>
      <c r="AB50" s="59">
        <f t="shared" si="2"/>
        <v>0</v>
      </c>
      <c r="AC50" s="59">
        <f t="shared" si="2"/>
        <v>0</v>
      </c>
      <c r="AD50" s="59">
        <f t="shared" si="2"/>
        <v>21420</v>
      </c>
      <c r="AE50" s="59">
        <f t="shared" si="2"/>
        <v>0</v>
      </c>
      <c r="AF50" s="59">
        <f t="shared" si="2"/>
        <v>0</v>
      </c>
      <c r="AG50" s="59">
        <f t="shared" si="2"/>
        <v>21420</v>
      </c>
      <c r="AH50" s="59">
        <f t="shared" si="2"/>
        <v>0</v>
      </c>
      <c r="AI50" s="59">
        <f t="shared" si="2"/>
        <v>0</v>
      </c>
      <c r="AJ50" s="59">
        <f t="shared" si="2"/>
        <v>0</v>
      </c>
      <c r="AK50" s="59">
        <f t="shared" si="2"/>
        <v>0</v>
      </c>
      <c r="AL50" s="59">
        <f t="shared" si="2"/>
        <v>0</v>
      </c>
    </row>
    <row r="51" spans="2:38" ht="15.75" thickBot="1" x14ac:dyDescent="0.3">
      <c r="B51" s="47" t="str">
        <f t="shared" si="3"/>
        <v>Materia Prima 3</v>
      </c>
      <c r="C51" s="59">
        <f t="shared" si="4"/>
        <v>10500</v>
      </c>
      <c r="D51" s="59">
        <f t="shared" si="2"/>
        <v>0</v>
      </c>
      <c r="E51" s="59">
        <f t="shared" si="2"/>
        <v>0</v>
      </c>
      <c r="F51" s="59">
        <f t="shared" si="2"/>
        <v>0</v>
      </c>
      <c r="G51" s="59">
        <f t="shared" si="2"/>
        <v>0</v>
      </c>
      <c r="H51" s="59">
        <f t="shared" si="2"/>
        <v>0</v>
      </c>
      <c r="I51" s="59">
        <f t="shared" si="2"/>
        <v>10500</v>
      </c>
      <c r="J51" s="59">
        <f t="shared" si="2"/>
        <v>0</v>
      </c>
      <c r="K51" s="59">
        <f t="shared" si="2"/>
        <v>0</v>
      </c>
      <c r="L51" s="59">
        <f t="shared" si="2"/>
        <v>0</v>
      </c>
      <c r="M51" s="59">
        <f t="shared" si="2"/>
        <v>0</v>
      </c>
      <c r="N51" s="59">
        <f t="shared" si="2"/>
        <v>0</v>
      </c>
      <c r="O51" s="59">
        <f t="shared" si="2"/>
        <v>0</v>
      </c>
      <c r="P51" s="59">
        <f t="shared" si="2"/>
        <v>10924.2</v>
      </c>
      <c r="Q51" s="59">
        <f t="shared" si="2"/>
        <v>0</v>
      </c>
      <c r="R51" s="59">
        <f t="shared" si="2"/>
        <v>0</v>
      </c>
      <c r="S51" s="59">
        <f t="shared" si="2"/>
        <v>0</v>
      </c>
      <c r="T51" s="59">
        <f t="shared" si="2"/>
        <v>0</v>
      </c>
      <c r="U51" s="59">
        <f t="shared" si="2"/>
        <v>0</v>
      </c>
      <c r="V51" s="59">
        <f t="shared" si="2"/>
        <v>0</v>
      </c>
      <c r="W51" s="59">
        <f t="shared" si="2"/>
        <v>10924.2</v>
      </c>
      <c r="X51" s="59">
        <f t="shared" si="2"/>
        <v>0</v>
      </c>
      <c r="Y51" s="59">
        <f t="shared" si="2"/>
        <v>0</v>
      </c>
      <c r="Z51" s="59">
        <f t="shared" si="2"/>
        <v>0</v>
      </c>
      <c r="AA51" s="59">
        <f t="shared" si="2"/>
        <v>0</v>
      </c>
      <c r="AB51" s="59">
        <f t="shared" si="2"/>
        <v>0</v>
      </c>
      <c r="AC51" s="59">
        <f t="shared" si="2"/>
        <v>10924.2</v>
      </c>
      <c r="AD51" s="59">
        <f t="shared" si="2"/>
        <v>0</v>
      </c>
      <c r="AE51" s="59">
        <f t="shared" si="2"/>
        <v>0</v>
      </c>
      <c r="AF51" s="59">
        <f t="shared" si="2"/>
        <v>0</v>
      </c>
      <c r="AG51" s="59">
        <f t="shared" si="2"/>
        <v>0</v>
      </c>
      <c r="AH51" s="59">
        <f t="shared" si="2"/>
        <v>0</v>
      </c>
      <c r="AI51" s="59">
        <f t="shared" si="2"/>
        <v>0</v>
      </c>
      <c r="AJ51" s="59">
        <f t="shared" si="2"/>
        <v>10924.2</v>
      </c>
      <c r="AK51" s="59">
        <f t="shared" si="2"/>
        <v>0</v>
      </c>
      <c r="AL51" s="59">
        <f t="shared" si="2"/>
        <v>0</v>
      </c>
    </row>
    <row r="52" spans="2:38" ht="15.75" thickBot="1" x14ac:dyDescent="0.3">
      <c r="B52" s="47" t="str">
        <f t="shared" si="3"/>
        <v>Materia Prima 4</v>
      </c>
      <c r="C52" s="59">
        <f t="shared" si="4"/>
        <v>4000</v>
      </c>
      <c r="D52" s="59">
        <f t="shared" si="2"/>
        <v>0</v>
      </c>
      <c r="E52" s="59">
        <f t="shared" si="2"/>
        <v>0</v>
      </c>
      <c r="F52" s="59">
        <f t="shared" si="2"/>
        <v>0</v>
      </c>
      <c r="G52" s="59">
        <f t="shared" si="2"/>
        <v>0</v>
      </c>
      <c r="H52" s="59">
        <f t="shared" si="2"/>
        <v>0</v>
      </c>
      <c r="I52" s="59">
        <f t="shared" si="2"/>
        <v>0</v>
      </c>
      <c r="J52" s="59">
        <f t="shared" si="2"/>
        <v>4000</v>
      </c>
      <c r="K52" s="59">
        <f t="shared" si="2"/>
        <v>0</v>
      </c>
      <c r="L52" s="59">
        <f t="shared" si="2"/>
        <v>0</v>
      </c>
      <c r="M52" s="59">
        <f t="shared" si="2"/>
        <v>0</v>
      </c>
      <c r="N52" s="59">
        <f t="shared" si="2"/>
        <v>0</v>
      </c>
      <c r="O52" s="59">
        <f t="shared" si="2"/>
        <v>0</v>
      </c>
      <c r="P52" s="59">
        <f t="shared" si="2"/>
        <v>0</v>
      </c>
      <c r="Q52" s="59">
        <f t="shared" si="2"/>
        <v>4120</v>
      </c>
      <c r="R52" s="59">
        <f t="shared" si="2"/>
        <v>0</v>
      </c>
      <c r="S52" s="59">
        <f t="shared" si="2"/>
        <v>0</v>
      </c>
      <c r="T52" s="59">
        <f t="shared" si="2"/>
        <v>0</v>
      </c>
      <c r="U52" s="59">
        <f t="shared" si="2"/>
        <v>0</v>
      </c>
      <c r="V52" s="59">
        <f t="shared" si="2"/>
        <v>0</v>
      </c>
      <c r="W52" s="59">
        <f t="shared" si="2"/>
        <v>0</v>
      </c>
      <c r="X52" s="59">
        <f t="shared" si="2"/>
        <v>4120</v>
      </c>
      <c r="Y52" s="59">
        <f t="shared" si="2"/>
        <v>0</v>
      </c>
      <c r="Z52" s="59">
        <f t="shared" si="2"/>
        <v>0</v>
      </c>
      <c r="AA52" s="59">
        <f t="shared" si="2"/>
        <v>0</v>
      </c>
      <c r="AB52" s="59">
        <f t="shared" si="2"/>
        <v>0</v>
      </c>
      <c r="AC52" s="59">
        <f t="shared" si="2"/>
        <v>0</v>
      </c>
      <c r="AD52" s="59">
        <f t="shared" si="2"/>
        <v>0</v>
      </c>
      <c r="AE52" s="59">
        <f t="shared" si="2"/>
        <v>4120</v>
      </c>
      <c r="AF52" s="59">
        <f t="shared" si="2"/>
        <v>0</v>
      </c>
      <c r="AG52" s="59">
        <f t="shared" si="2"/>
        <v>0</v>
      </c>
      <c r="AH52" s="59">
        <f t="shared" si="2"/>
        <v>0</v>
      </c>
      <c r="AI52" s="59">
        <f t="shared" si="2"/>
        <v>0</v>
      </c>
      <c r="AJ52" s="59">
        <f t="shared" si="2"/>
        <v>0</v>
      </c>
      <c r="AK52" s="59">
        <f t="shared" si="2"/>
        <v>0</v>
      </c>
      <c r="AL52" s="59">
        <f t="shared" si="2"/>
        <v>4120</v>
      </c>
    </row>
    <row r="53" spans="2:38" ht="15.75" thickBot="1" x14ac:dyDescent="0.3">
      <c r="B53" s="47" t="str">
        <f t="shared" si="3"/>
        <v>Materia Prima 5</v>
      </c>
      <c r="C53" s="59">
        <f t="shared" si="4"/>
        <v>2000</v>
      </c>
      <c r="D53" s="59">
        <f t="shared" si="2"/>
        <v>0</v>
      </c>
      <c r="E53" s="59">
        <f t="shared" si="2"/>
        <v>0</v>
      </c>
      <c r="F53" s="59">
        <f t="shared" si="2"/>
        <v>0</v>
      </c>
      <c r="G53" s="59">
        <f t="shared" si="2"/>
        <v>0</v>
      </c>
      <c r="H53" s="59">
        <f t="shared" si="2"/>
        <v>2000</v>
      </c>
      <c r="I53" s="59">
        <f t="shared" si="2"/>
        <v>0</v>
      </c>
      <c r="J53" s="59">
        <f t="shared" si="2"/>
        <v>0</v>
      </c>
      <c r="K53" s="59">
        <f t="shared" si="2"/>
        <v>0</v>
      </c>
      <c r="L53" s="59">
        <f t="shared" si="2"/>
        <v>0</v>
      </c>
      <c r="M53" s="59">
        <f t="shared" si="2"/>
        <v>2040</v>
      </c>
      <c r="N53" s="59">
        <f t="shared" si="2"/>
        <v>0</v>
      </c>
      <c r="O53" s="59">
        <f t="shared" si="2"/>
        <v>0</v>
      </c>
      <c r="P53" s="59">
        <f t="shared" si="2"/>
        <v>0</v>
      </c>
      <c r="Q53" s="59">
        <f t="shared" si="2"/>
        <v>0</v>
      </c>
      <c r="R53" s="59">
        <f t="shared" si="2"/>
        <v>0</v>
      </c>
      <c r="S53" s="59">
        <f t="shared" si="2"/>
        <v>2040</v>
      </c>
      <c r="T53" s="59">
        <f t="shared" si="2"/>
        <v>0</v>
      </c>
      <c r="U53" s="59">
        <f t="shared" si="2"/>
        <v>0</v>
      </c>
      <c r="V53" s="59">
        <f t="shared" si="2"/>
        <v>0</v>
      </c>
      <c r="W53" s="59">
        <f t="shared" si="2"/>
        <v>0</v>
      </c>
      <c r="X53" s="59">
        <f t="shared" si="2"/>
        <v>2040</v>
      </c>
      <c r="Y53" s="59">
        <f t="shared" si="2"/>
        <v>0</v>
      </c>
      <c r="Z53" s="59">
        <f t="shared" si="2"/>
        <v>0</v>
      </c>
      <c r="AA53" s="59">
        <f t="shared" si="2"/>
        <v>0</v>
      </c>
      <c r="AB53" s="59">
        <f t="shared" si="2"/>
        <v>0</v>
      </c>
      <c r="AC53" s="59">
        <f t="shared" si="2"/>
        <v>2040</v>
      </c>
      <c r="AD53" s="59">
        <f t="shared" si="2"/>
        <v>0</v>
      </c>
      <c r="AE53" s="59">
        <f t="shared" si="2"/>
        <v>0</v>
      </c>
      <c r="AF53" s="59">
        <f t="shared" si="2"/>
        <v>0</v>
      </c>
      <c r="AG53" s="59">
        <f t="shared" si="2"/>
        <v>0</v>
      </c>
      <c r="AH53" s="59">
        <f t="shared" si="2"/>
        <v>2040</v>
      </c>
      <c r="AI53" s="59">
        <f t="shared" si="2"/>
        <v>0</v>
      </c>
      <c r="AJ53" s="59">
        <f t="shared" si="2"/>
        <v>0</v>
      </c>
      <c r="AK53" s="59">
        <f t="shared" si="2"/>
        <v>0</v>
      </c>
      <c r="AL53" s="59">
        <f t="shared" si="2"/>
        <v>0</v>
      </c>
    </row>
    <row r="54" spans="2:38" ht="15.75" thickBot="1" x14ac:dyDescent="0.3">
      <c r="B54" s="47" t="str">
        <f t="shared" si="3"/>
        <v>Materia Prima 6</v>
      </c>
      <c r="C54" s="59">
        <f t="shared" si="4"/>
        <v>4000</v>
      </c>
      <c r="D54" s="59">
        <f t="shared" si="2"/>
        <v>0</v>
      </c>
      <c r="E54" s="59">
        <f t="shared" si="2"/>
        <v>0</v>
      </c>
      <c r="F54" s="59">
        <f t="shared" si="2"/>
        <v>0</v>
      </c>
      <c r="G54" s="59">
        <f t="shared" si="2"/>
        <v>0</v>
      </c>
      <c r="H54" s="59">
        <f t="shared" si="2"/>
        <v>0</v>
      </c>
      <c r="I54" s="59">
        <f t="shared" si="2"/>
        <v>0</v>
      </c>
      <c r="J54" s="59">
        <f t="shared" si="2"/>
        <v>0</v>
      </c>
      <c r="K54" s="59">
        <f t="shared" si="2"/>
        <v>4000</v>
      </c>
      <c r="L54" s="59">
        <f t="shared" si="2"/>
        <v>0</v>
      </c>
      <c r="M54" s="59">
        <f t="shared" si="2"/>
        <v>0</v>
      </c>
      <c r="N54" s="59">
        <f t="shared" si="2"/>
        <v>0</v>
      </c>
      <c r="O54" s="59">
        <f t="shared" si="2"/>
        <v>0</v>
      </c>
      <c r="P54" s="59">
        <f t="shared" si="2"/>
        <v>0</v>
      </c>
      <c r="Q54" s="59">
        <f t="shared" si="2"/>
        <v>0</v>
      </c>
      <c r="R54" s="59">
        <f t="shared" si="2"/>
        <v>0</v>
      </c>
      <c r="S54" s="59">
        <f t="shared" si="2"/>
        <v>0</v>
      </c>
      <c r="T54" s="59">
        <f t="shared" si="2"/>
        <v>4040</v>
      </c>
      <c r="U54" s="59">
        <f t="shared" si="2"/>
        <v>0</v>
      </c>
      <c r="V54" s="59">
        <f t="shared" si="2"/>
        <v>0</v>
      </c>
      <c r="W54" s="59">
        <f t="shared" si="2"/>
        <v>0</v>
      </c>
      <c r="X54" s="59">
        <f t="shared" si="2"/>
        <v>0</v>
      </c>
      <c r="Y54" s="59">
        <f t="shared" si="2"/>
        <v>0</v>
      </c>
      <c r="Z54" s="59">
        <f t="shared" si="2"/>
        <v>0</v>
      </c>
      <c r="AA54" s="59">
        <f t="shared" si="2"/>
        <v>0</v>
      </c>
      <c r="AB54" s="59">
        <f t="shared" si="2"/>
        <v>4040</v>
      </c>
      <c r="AC54" s="59">
        <f t="shared" si="2"/>
        <v>0</v>
      </c>
      <c r="AD54" s="59">
        <f t="shared" si="2"/>
        <v>0</v>
      </c>
      <c r="AE54" s="59">
        <f t="shared" si="2"/>
        <v>0</v>
      </c>
      <c r="AF54" s="59">
        <f t="shared" si="2"/>
        <v>0</v>
      </c>
      <c r="AG54" s="59">
        <f t="shared" si="2"/>
        <v>0</v>
      </c>
      <c r="AH54" s="59">
        <f t="shared" si="2"/>
        <v>0</v>
      </c>
      <c r="AI54" s="59">
        <f t="shared" si="2"/>
        <v>0</v>
      </c>
      <c r="AJ54" s="59">
        <f t="shared" si="2"/>
        <v>0</v>
      </c>
      <c r="AK54" s="59">
        <f t="shared" si="2"/>
        <v>4040</v>
      </c>
      <c r="AL54" s="59">
        <f t="shared" si="2"/>
        <v>0</v>
      </c>
    </row>
    <row r="55" spans="2:38" ht="15.75" thickBot="1" x14ac:dyDescent="0.3">
      <c r="B55" s="47" t="str">
        <f t="shared" si="3"/>
        <v>Materia Prima 7</v>
      </c>
      <c r="C55" s="59">
        <f t="shared" si="4"/>
        <v>6600.0000000000009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6732.0000000000009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6732.0000000000009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6732.0000000000009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6732.0000000000009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6732.0000000000009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Materia Prima 8</v>
      </c>
      <c r="C56" s="59">
        <f t="shared" si="4"/>
        <v>18000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18000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18360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18360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18360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18360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18360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18360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18360</v>
      </c>
      <c r="AL56" s="59">
        <f t="shared" si="5"/>
        <v>0</v>
      </c>
    </row>
    <row r="57" spans="2:38" ht="15.75" thickBot="1" x14ac:dyDescent="0.3">
      <c r="B57" s="47" t="str">
        <f t="shared" si="3"/>
        <v>Materia Prima 9</v>
      </c>
      <c r="C57" s="59">
        <f t="shared" si="4"/>
        <v>10000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10200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10200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10200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10200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10200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10200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Materia Prima 10</v>
      </c>
      <c r="C58" s="59">
        <f t="shared" si="4"/>
        <v>15000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15000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15300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15300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15300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15300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15300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15300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15300</v>
      </c>
    </row>
    <row r="59" spans="2:38" ht="15.75" thickBot="1" x14ac:dyDescent="0.3">
      <c r="B59" s="47" t="str">
        <f t="shared" si="3"/>
        <v>Materia Prima 11</v>
      </c>
      <c r="C59" s="59">
        <f t="shared" si="4"/>
        <v>4200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4200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4284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4284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4284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Materia Prima 12</v>
      </c>
      <c r="C60" s="59">
        <f t="shared" si="4"/>
        <v>8500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8670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8670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Materia Prima 13</v>
      </c>
      <c r="C61" s="59">
        <f t="shared" si="4"/>
        <v>4600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4600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4691.9999999999991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4691.9999999999991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4691.9999999999991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Materia Prima 14</v>
      </c>
      <c r="C62" s="59">
        <f t="shared" si="4"/>
        <v>4000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4000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4080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4080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4080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4080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4080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Materia Prima 15</v>
      </c>
      <c r="C63" s="59">
        <f t="shared" si="4"/>
        <v>28800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28800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29664.000000000004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29664.000000000004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29664.000000000004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29664.000000000004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29664.000000000004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29664.000000000004</v>
      </c>
    </row>
    <row r="64" spans="2:38" ht="15.75" thickBot="1" x14ac:dyDescent="0.3">
      <c r="B64" s="47" t="str">
        <f t="shared" si="3"/>
        <v>Materia Prima 16</v>
      </c>
      <c r="C64" s="59">
        <f t="shared" si="4"/>
        <v>16200</v>
      </c>
      <c r="D64" s="59">
        <f t="shared" ref="D64:AL68" si="6">+D18*D42</f>
        <v>0</v>
      </c>
      <c r="E64" s="59">
        <f t="shared" si="6"/>
        <v>0</v>
      </c>
      <c r="F64" s="59">
        <f t="shared" si="6"/>
        <v>16200</v>
      </c>
      <c r="G64" s="59">
        <f t="shared" si="6"/>
        <v>0</v>
      </c>
      <c r="H64" s="59">
        <f t="shared" si="6"/>
        <v>0</v>
      </c>
      <c r="I64" s="59">
        <f t="shared" si="6"/>
        <v>0</v>
      </c>
      <c r="J64" s="59">
        <f t="shared" si="6"/>
        <v>16200</v>
      </c>
      <c r="K64" s="59">
        <f t="shared" si="6"/>
        <v>0</v>
      </c>
      <c r="L64" s="59">
        <f t="shared" si="6"/>
        <v>0</v>
      </c>
      <c r="M64" s="59">
        <f t="shared" si="6"/>
        <v>16362</v>
      </c>
      <c r="N64" s="59">
        <f t="shared" si="6"/>
        <v>0</v>
      </c>
      <c r="O64" s="59">
        <f t="shared" si="6"/>
        <v>0</v>
      </c>
      <c r="P64" s="59">
        <f t="shared" si="6"/>
        <v>16362</v>
      </c>
      <c r="Q64" s="59">
        <f t="shared" si="6"/>
        <v>0</v>
      </c>
      <c r="R64" s="59">
        <f t="shared" si="6"/>
        <v>0</v>
      </c>
      <c r="S64" s="59">
        <f t="shared" si="6"/>
        <v>0</v>
      </c>
      <c r="T64" s="59">
        <f t="shared" si="6"/>
        <v>16362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16362</v>
      </c>
      <c r="Y64" s="59">
        <f t="shared" si="6"/>
        <v>0</v>
      </c>
      <c r="Z64" s="59">
        <f t="shared" si="6"/>
        <v>0</v>
      </c>
      <c r="AA64" s="59">
        <f t="shared" si="6"/>
        <v>16362</v>
      </c>
      <c r="AB64" s="59">
        <f t="shared" si="6"/>
        <v>0</v>
      </c>
      <c r="AC64" s="59">
        <f t="shared" si="6"/>
        <v>0</v>
      </c>
      <c r="AD64" s="59">
        <f t="shared" si="6"/>
        <v>16362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16362</v>
      </c>
      <c r="AI64" s="59">
        <f t="shared" si="6"/>
        <v>0</v>
      </c>
      <c r="AJ64" s="59">
        <f t="shared" si="6"/>
        <v>0</v>
      </c>
      <c r="AK64" s="59">
        <f t="shared" si="6"/>
        <v>16362</v>
      </c>
      <c r="AL64" s="59">
        <f t="shared" si="6"/>
        <v>0</v>
      </c>
    </row>
    <row r="65" spans="2:38" ht="15.75" thickBot="1" x14ac:dyDescent="0.3">
      <c r="B65" s="47" t="str">
        <f t="shared" si="3"/>
        <v>Materia Prima 17</v>
      </c>
      <c r="C65" s="59">
        <f t="shared" si="4"/>
        <v>6300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6300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6300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6363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6363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6363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6363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Materia Prima 18</v>
      </c>
      <c r="C66" s="59">
        <f t="shared" si="4"/>
        <v>3000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3000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3030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3030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3030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3030</v>
      </c>
    </row>
    <row r="67" spans="2:38" ht="15.75" thickBot="1" x14ac:dyDescent="0.3">
      <c r="B67" s="47" t="str">
        <f t="shared" si="3"/>
        <v>Materia Prima 19</v>
      </c>
      <c r="C67" s="59">
        <f t="shared" si="4"/>
        <v>3000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3000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3060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3060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3060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3060</v>
      </c>
    </row>
    <row r="68" spans="2:38" x14ac:dyDescent="0.25">
      <c r="B68" s="47" t="str">
        <f t="shared" si="3"/>
        <v>Materia Prima 20</v>
      </c>
      <c r="C68" s="59">
        <f t="shared" si="4"/>
        <v>5200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5200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5304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5304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5304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5304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ht="10.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316</v>
      </c>
      <c r="C70" s="63">
        <f>SUM(C49:C68)</f>
        <v>176900</v>
      </c>
      <c r="D70" s="63">
        <f t="shared" ref="D70:AL70" si="7">SUM(D49:D68)</f>
        <v>0</v>
      </c>
      <c r="E70" s="63">
        <f t="shared" si="7"/>
        <v>0</v>
      </c>
      <c r="F70" s="63">
        <f t="shared" si="7"/>
        <v>39200</v>
      </c>
      <c r="G70" s="63">
        <f t="shared" si="7"/>
        <v>33000</v>
      </c>
      <c r="H70" s="63">
        <f t="shared" si="7"/>
        <v>51300</v>
      </c>
      <c r="I70" s="63">
        <f t="shared" si="7"/>
        <v>45532</v>
      </c>
      <c r="J70" s="63">
        <f t="shared" si="7"/>
        <v>30400</v>
      </c>
      <c r="K70" s="63">
        <f t="shared" si="7"/>
        <v>42260</v>
      </c>
      <c r="L70" s="63">
        <f t="shared" si="7"/>
        <v>23520</v>
      </c>
      <c r="M70" s="63">
        <f t="shared" si="7"/>
        <v>58446</v>
      </c>
      <c r="N70" s="63">
        <f t="shared" si="7"/>
        <v>10200</v>
      </c>
      <c r="O70" s="63">
        <f t="shared" si="7"/>
        <v>35556</v>
      </c>
      <c r="P70" s="63">
        <f t="shared" si="7"/>
        <v>69616.2</v>
      </c>
      <c r="Q70" s="63">
        <f t="shared" si="7"/>
        <v>10210</v>
      </c>
      <c r="R70" s="63">
        <f t="shared" si="7"/>
        <v>67911</v>
      </c>
      <c r="S70" s="63">
        <f t="shared" si="7"/>
        <v>16932</v>
      </c>
      <c r="T70" s="63">
        <f t="shared" si="7"/>
        <v>54062</v>
      </c>
      <c r="U70" s="63">
        <f t="shared" si="7"/>
        <v>33456</v>
      </c>
      <c r="V70" s="63">
        <f t="shared" si="7"/>
        <v>2100</v>
      </c>
      <c r="W70" s="63">
        <f t="shared" si="7"/>
        <v>51031.200000000004</v>
      </c>
      <c r="X70" s="63">
        <f t="shared" si="7"/>
        <v>78592</v>
      </c>
      <c r="Y70" s="63">
        <f t="shared" si="7"/>
        <v>21684</v>
      </c>
      <c r="Z70" s="63">
        <f t="shared" si="7"/>
        <v>0</v>
      </c>
      <c r="AA70" s="63">
        <f t="shared" si="7"/>
        <v>47778</v>
      </c>
      <c r="AB70" s="63">
        <f t="shared" si="7"/>
        <v>73829</v>
      </c>
      <c r="AC70" s="63">
        <f t="shared" si="7"/>
        <v>44644.2</v>
      </c>
      <c r="AD70" s="63">
        <f t="shared" si="7"/>
        <v>37782</v>
      </c>
      <c r="AE70" s="63">
        <f t="shared" si="7"/>
        <v>10210</v>
      </c>
      <c r="AF70" s="63">
        <f t="shared" si="7"/>
        <v>4284</v>
      </c>
      <c r="AG70" s="63">
        <f t="shared" si="7"/>
        <v>92148</v>
      </c>
      <c r="AH70" s="63">
        <f t="shared" si="7"/>
        <v>35577</v>
      </c>
      <c r="AI70" s="63">
        <f t="shared" si="7"/>
        <v>14892</v>
      </c>
      <c r="AJ70" s="63">
        <f t="shared" si="7"/>
        <v>13024.2</v>
      </c>
      <c r="AK70" s="63">
        <f t="shared" si="7"/>
        <v>38762</v>
      </c>
      <c r="AL70" s="63">
        <f t="shared" si="7"/>
        <v>55174</v>
      </c>
    </row>
    <row r="73" spans="2:38" ht="15.75" thickBot="1" x14ac:dyDescent="0.3">
      <c r="B73" s="47" t="s">
        <v>317</v>
      </c>
      <c r="C73" s="47" t="str">
        <f>+C48</f>
        <v>A1 M1</v>
      </c>
      <c r="D73" s="47" t="str">
        <f t="shared" ref="D73:AL73" si="8">+D48</f>
        <v>A1 M2</v>
      </c>
      <c r="E73" s="47" t="str">
        <f t="shared" si="8"/>
        <v>A1 M3</v>
      </c>
      <c r="F73" s="47" t="str">
        <f t="shared" si="8"/>
        <v>A1 M4</v>
      </c>
      <c r="G73" s="47" t="str">
        <f t="shared" si="8"/>
        <v>A1 M5</v>
      </c>
      <c r="H73" s="47" t="str">
        <f t="shared" si="8"/>
        <v>A1 M6</v>
      </c>
      <c r="I73" s="47" t="str">
        <f t="shared" si="8"/>
        <v>A1 M7</v>
      </c>
      <c r="J73" s="47" t="str">
        <f t="shared" si="8"/>
        <v>A1 M8</v>
      </c>
      <c r="K73" s="47" t="str">
        <f t="shared" si="8"/>
        <v>A1 M9</v>
      </c>
      <c r="L73" s="47" t="str">
        <f t="shared" si="8"/>
        <v>A1 M10</v>
      </c>
      <c r="M73" s="47" t="str">
        <f t="shared" si="8"/>
        <v>A1 M11</v>
      </c>
      <c r="N73" s="47" t="str">
        <f t="shared" si="8"/>
        <v>A1 M12</v>
      </c>
      <c r="O73" s="47" t="str">
        <f t="shared" si="8"/>
        <v>A2 M1</v>
      </c>
      <c r="P73" s="47" t="str">
        <f t="shared" si="8"/>
        <v>A2 M2</v>
      </c>
      <c r="Q73" s="47" t="str">
        <f t="shared" si="8"/>
        <v>A2 M3</v>
      </c>
      <c r="R73" s="47" t="str">
        <f t="shared" si="8"/>
        <v>A2 M4</v>
      </c>
      <c r="S73" s="47" t="str">
        <f t="shared" si="8"/>
        <v>A2 M5</v>
      </c>
      <c r="T73" s="47" t="str">
        <f t="shared" si="8"/>
        <v>A2 M6</v>
      </c>
      <c r="U73" s="47" t="str">
        <f t="shared" si="8"/>
        <v>A2 M7</v>
      </c>
      <c r="V73" s="47" t="str">
        <f t="shared" si="8"/>
        <v>A2 M8</v>
      </c>
      <c r="W73" s="47" t="str">
        <f t="shared" si="8"/>
        <v>A2 M9</v>
      </c>
      <c r="X73" s="47" t="str">
        <f t="shared" si="8"/>
        <v>A2 M10</v>
      </c>
      <c r="Y73" s="47" t="str">
        <f t="shared" si="8"/>
        <v>A2 M11</v>
      </c>
      <c r="Z73" s="47" t="str">
        <f t="shared" si="8"/>
        <v>A2 M12</v>
      </c>
      <c r="AA73" s="47" t="str">
        <f t="shared" si="8"/>
        <v>A3 M1</v>
      </c>
      <c r="AB73" s="47" t="str">
        <f t="shared" si="8"/>
        <v>A3 M2</v>
      </c>
      <c r="AC73" s="47" t="str">
        <f t="shared" si="8"/>
        <v>A3 M3</v>
      </c>
      <c r="AD73" s="47" t="str">
        <f t="shared" si="8"/>
        <v>A3 M4</v>
      </c>
      <c r="AE73" s="47" t="str">
        <f t="shared" si="8"/>
        <v>A3 M5</v>
      </c>
      <c r="AF73" s="47" t="str">
        <f t="shared" si="8"/>
        <v>A3 M6</v>
      </c>
      <c r="AG73" s="47" t="str">
        <f t="shared" si="8"/>
        <v>A3 M7</v>
      </c>
      <c r="AH73" s="47" t="str">
        <f t="shared" si="8"/>
        <v>A3 M8</v>
      </c>
      <c r="AI73" s="47" t="str">
        <f t="shared" si="8"/>
        <v>A3 M9</v>
      </c>
      <c r="AJ73" s="47" t="str">
        <f t="shared" si="8"/>
        <v>A3 M10</v>
      </c>
      <c r="AK73" s="47" t="str">
        <f t="shared" si="8"/>
        <v>A3 M11</v>
      </c>
      <c r="AL73" s="47" t="str">
        <f t="shared" si="8"/>
        <v>A3 M12</v>
      </c>
    </row>
    <row r="74" spans="2:38" ht="15.75" thickBot="1" x14ac:dyDescent="0.3">
      <c r="B74" s="47" t="str">
        <f>+B49</f>
        <v>Materia Prima 1</v>
      </c>
      <c r="C74" s="59">
        <f>+C49*'An Distinta Base'!$G8</f>
        <v>420</v>
      </c>
      <c r="D74" s="59">
        <f>+D49*'An Distinta Base'!$G8</f>
        <v>0</v>
      </c>
      <c r="E74" s="59">
        <f>+E49*'An Distinta Base'!$G8</f>
        <v>0</v>
      </c>
      <c r="F74" s="59">
        <f>+F49*'An Distinta Base'!$G8</f>
        <v>420</v>
      </c>
      <c r="G74" s="59">
        <f>+G49*'An Distinta Base'!$G8</f>
        <v>0</v>
      </c>
      <c r="H74" s="59">
        <f>+H49*'An Distinta Base'!$G8</f>
        <v>0</v>
      </c>
      <c r="I74" s="59">
        <f>+I49*'An Distinta Base'!$G8</f>
        <v>441</v>
      </c>
      <c r="J74" s="59">
        <f>+J49*'An Distinta Base'!$G8</f>
        <v>0</v>
      </c>
      <c r="K74" s="59">
        <f>+K49*'An Distinta Base'!$G8</f>
        <v>0</v>
      </c>
      <c r="L74" s="59">
        <f>+L49*'An Distinta Base'!$G8</f>
        <v>441</v>
      </c>
      <c r="M74" s="59">
        <f>+M49*'An Distinta Base'!$G8</f>
        <v>0</v>
      </c>
      <c r="N74" s="59">
        <f>+N49*'An Distinta Base'!$G8</f>
        <v>0</v>
      </c>
      <c r="O74" s="59">
        <f>+O49*'An Distinta Base'!$G8</f>
        <v>441</v>
      </c>
      <c r="P74" s="59">
        <f>+P49*'An Distinta Base'!$G8</f>
        <v>0</v>
      </c>
      <c r="Q74" s="59">
        <f>+Q49*'An Distinta Base'!$G8</f>
        <v>0</v>
      </c>
      <c r="R74" s="59">
        <f>+R49*'An Distinta Base'!$G8</f>
        <v>441</v>
      </c>
      <c r="S74" s="59">
        <f>+S49*'An Distinta Base'!$G8</f>
        <v>0</v>
      </c>
      <c r="T74" s="59">
        <f>+T49*'An Distinta Base'!$G8</f>
        <v>0</v>
      </c>
      <c r="U74" s="59">
        <f>+U49*'An Distinta Base'!$G8</f>
        <v>0</v>
      </c>
      <c r="V74" s="59">
        <f>+V49*'An Distinta Base'!$G8</f>
        <v>441</v>
      </c>
      <c r="W74" s="59">
        <f>+W49*'An Distinta Base'!$G8</f>
        <v>0</v>
      </c>
      <c r="X74" s="59">
        <f>+X49*'An Distinta Base'!$G8</f>
        <v>0</v>
      </c>
      <c r="Y74" s="59">
        <f>+Y49*'An Distinta Base'!$G8</f>
        <v>441</v>
      </c>
      <c r="Z74" s="59">
        <f>+Z49*'An Distinta Base'!$G8</f>
        <v>0</v>
      </c>
      <c r="AA74" s="59">
        <f>+AA49*'An Distinta Base'!$G8</f>
        <v>0</v>
      </c>
      <c r="AB74" s="59">
        <f>+AB49*'An Distinta Base'!$G8</f>
        <v>0</v>
      </c>
      <c r="AC74" s="59">
        <f>+AC49*'An Distinta Base'!$G8</f>
        <v>441</v>
      </c>
      <c r="AD74" s="59">
        <f>+AD49*'An Distinta Base'!$G8</f>
        <v>0</v>
      </c>
      <c r="AE74" s="59">
        <f>+AE49*'An Distinta Base'!$G8</f>
        <v>0</v>
      </c>
      <c r="AF74" s="59">
        <f>+AF49*'An Distinta Base'!$G8</f>
        <v>0</v>
      </c>
      <c r="AG74" s="59">
        <f>+AG49*'An Distinta Base'!$G8</f>
        <v>441</v>
      </c>
      <c r="AH74" s="59">
        <f>+AH49*'An Distinta Base'!$G8</f>
        <v>0</v>
      </c>
      <c r="AI74" s="59">
        <f>+AI49*'An Distinta Base'!$G8</f>
        <v>0</v>
      </c>
      <c r="AJ74" s="59">
        <f>+AJ49*'An Distinta Base'!$G8</f>
        <v>441</v>
      </c>
      <c r="AK74" s="59">
        <f>+AK49*'An Distinta Base'!$G8</f>
        <v>0</v>
      </c>
      <c r="AL74" s="59">
        <f>+AL49*'An Distinta Base'!$G8</f>
        <v>0</v>
      </c>
    </row>
    <row r="75" spans="2:38" ht="15.75" thickBot="1" x14ac:dyDescent="0.3">
      <c r="B75" s="47" t="str">
        <f t="shared" ref="B75:B93" si="9">+B50</f>
        <v>Materia Prima 2</v>
      </c>
      <c r="C75" s="59">
        <f>+C50*'An Distinta Base'!$G9</f>
        <v>4410</v>
      </c>
      <c r="D75" s="59">
        <f>+D50*'An Distinta Base'!$G9</f>
        <v>0</v>
      </c>
      <c r="E75" s="59">
        <f>+E50*'An Distinta Base'!$G9</f>
        <v>0</v>
      </c>
      <c r="F75" s="59">
        <f>+F50*'An Distinta Base'!$G9</f>
        <v>4410</v>
      </c>
      <c r="G75" s="59">
        <f>+G50*'An Distinta Base'!$G9</f>
        <v>0</v>
      </c>
      <c r="H75" s="59">
        <f>+H50*'An Distinta Base'!$G9</f>
        <v>0</v>
      </c>
      <c r="I75" s="59">
        <f>+I50*'An Distinta Base'!$G9</f>
        <v>4410</v>
      </c>
      <c r="J75" s="59">
        <f>+J50*'An Distinta Base'!$G9</f>
        <v>0</v>
      </c>
      <c r="K75" s="59">
        <f>+K50*'An Distinta Base'!$G9</f>
        <v>0</v>
      </c>
      <c r="L75" s="59">
        <f>+L50*'An Distinta Base'!$G9</f>
        <v>4498.2</v>
      </c>
      <c r="M75" s="59">
        <f>+M50*'An Distinta Base'!$G9</f>
        <v>0</v>
      </c>
      <c r="N75" s="59">
        <f>+N50*'An Distinta Base'!$G9</f>
        <v>0</v>
      </c>
      <c r="O75" s="59">
        <f>+O50*'An Distinta Base'!$G9</f>
        <v>4498.2</v>
      </c>
      <c r="P75" s="59">
        <f>+P50*'An Distinta Base'!$G9</f>
        <v>0</v>
      </c>
      <c r="Q75" s="59">
        <f>+Q50*'An Distinta Base'!$G9</f>
        <v>0</v>
      </c>
      <c r="R75" s="59">
        <f>+R50*'An Distinta Base'!$G9</f>
        <v>4498.2</v>
      </c>
      <c r="S75" s="59">
        <f>+S50*'An Distinta Base'!$G9</f>
        <v>0</v>
      </c>
      <c r="T75" s="59">
        <f>+T50*'An Distinta Base'!$G9</f>
        <v>0</v>
      </c>
      <c r="U75" s="59">
        <f>+U50*'An Distinta Base'!$G9</f>
        <v>4498.2</v>
      </c>
      <c r="V75" s="59">
        <f>+V50*'An Distinta Base'!$G9</f>
        <v>0</v>
      </c>
      <c r="W75" s="59">
        <f>+W50*'An Distinta Base'!$G9</f>
        <v>0</v>
      </c>
      <c r="X75" s="59">
        <f>+X50*'An Distinta Base'!$G9</f>
        <v>4498.2</v>
      </c>
      <c r="Y75" s="59">
        <f>+Y50*'An Distinta Base'!$G9</f>
        <v>0</v>
      </c>
      <c r="Z75" s="59">
        <f>+Z50*'An Distinta Base'!$G9</f>
        <v>0</v>
      </c>
      <c r="AA75" s="59">
        <f>+AA50*'An Distinta Base'!$G9</f>
        <v>4498.2</v>
      </c>
      <c r="AB75" s="59">
        <f>+AB50*'An Distinta Base'!$G9</f>
        <v>0</v>
      </c>
      <c r="AC75" s="59">
        <f>+AC50*'An Distinta Base'!$G9</f>
        <v>0</v>
      </c>
      <c r="AD75" s="59">
        <f>+AD50*'An Distinta Base'!$G9</f>
        <v>4498.2</v>
      </c>
      <c r="AE75" s="59">
        <f>+AE50*'An Distinta Base'!$G9</f>
        <v>0</v>
      </c>
      <c r="AF75" s="59">
        <f>+AF50*'An Distinta Base'!$G9</f>
        <v>0</v>
      </c>
      <c r="AG75" s="59">
        <f>+AG50*'An Distinta Base'!$G9</f>
        <v>4498.2</v>
      </c>
      <c r="AH75" s="59">
        <f>+AH50*'An Distinta Base'!$G9</f>
        <v>0</v>
      </c>
      <c r="AI75" s="59">
        <f>+AI50*'An Distinta Base'!$G9</f>
        <v>0</v>
      </c>
      <c r="AJ75" s="59">
        <f>+AJ50*'An Distinta Base'!$G9</f>
        <v>0</v>
      </c>
      <c r="AK75" s="59">
        <f>+AK50*'An Distinta Base'!$G9</f>
        <v>0</v>
      </c>
      <c r="AL75" s="59">
        <f>+AL50*'An Distinta Base'!$G9</f>
        <v>0</v>
      </c>
    </row>
    <row r="76" spans="2:38" ht="15.75" thickBot="1" x14ac:dyDescent="0.3">
      <c r="B76" s="47" t="str">
        <f t="shared" si="9"/>
        <v>Materia Prima 3</v>
      </c>
      <c r="C76" s="59">
        <f>+C51*'An Distinta Base'!$G10</f>
        <v>1050</v>
      </c>
      <c r="D76" s="59">
        <f>+D51*'An Distinta Base'!$G10</f>
        <v>0</v>
      </c>
      <c r="E76" s="59">
        <f>+E51*'An Distinta Base'!$G10</f>
        <v>0</v>
      </c>
      <c r="F76" s="59">
        <f>+F51*'An Distinta Base'!$G10</f>
        <v>0</v>
      </c>
      <c r="G76" s="59">
        <f>+G51*'An Distinta Base'!$G10</f>
        <v>0</v>
      </c>
      <c r="H76" s="59">
        <f>+H51*'An Distinta Base'!$G10</f>
        <v>0</v>
      </c>
      <c r="I76" s="59">
        <f>+I51*'An Distinta Base'!$G10</f>
        <v>1050</v>
      </c>
      <c r="J76" s="59">
        <f>+J51*'An Distinta Base'!$G10</f>
        <v>0</v>
      </c>
      <c r="K76" s="59">
        <f>+K51*'An Distinta Base'!$G10</f>
        <v>0</v>
      </c>
      <c r="L76" s="59">
        <f>+L51*'An Distinta Base'!$G10</f>
        <v>0</v>
      </c>
      <c r="M76" s="59">
        <f>+M51*'An Distinta Base'!$G10</f>
        <v>0</v>
      </c>
      <c r="N76" s="59">
        <f>+N51*'An Distinta Base'!$G10</f>
        <v>0</v>
      </c>
      <c r="O76" s="59">
        <f>+O51*'An Distinta Base'!$G10</f>
        <v>0</v>
      </c>
      <c r="P76" s="59">
        <f>+P51*'An Distinta Base'!$G10</f>
        <v>1092.42</v>
      </c>
      <c r="Q76" s="59">
        <f>+Q51*'An Distinta Base'!$G10</f>
        <v>0</v>
      </c>
      <c r="R76" s="59">
        <f>+R51*'An Distinta Base'!$G10</f>
        <v>0</v>
      </c>
      <c r="S76" s="59">
        <f>+S51*'An Distinta Base'!$G10</f>
        <v>0</v>
      </c>
      <c r="T76" s="59">
        <f>+T51*'An Distinta Base'!$G10</f>
        <v>0</v>
      </c>
      <c r="U76" s="59">
        <f>+U51*'An Distinta Base'!$G10</f>
        <v>0</v>
      </c>
      <c r="V76" s="59">
        <f>+V51*'An Distinta Base'!$G10</f>
        <v>0</v>
      </c>
      <c r="W76" s="59">
        <f>+W51*'An Distinta Base'!$G10</f>
        <v>1092.42</v>
      </c>
      <c r="X76" s="59">
        <f>+X51*'An Distinta Base'!$G10</f>
        <v>0</v>
      </c>
      <c r="Y76" s="59">
        <f>+Y51*'An Distinta Base'!$G10</f>
        <v>0</v>
      </c>
      <c r="Z76" s="59">
        <f>+Z51*'An Distinta Base'!$G10</f>
        <v>0</v>
      </c>
      <c r="AA76" s="59">
        <f>+AA51*'An Distinta Base'!$G10</f>
        <v>0</v>
      </c>
      <c r="AB76" s="59">
        <f>+AB51*'An Distinta Base'!$G10</f>
        <v>0</v>
      </c>
      <c r="AC76" s="59">
        <f>+AC51*'An Distinta Base'!$G10</f>
        <v>1092.42</v>
      </c>
      <c r="AD76" s="59">
        <f>+AD51*'An Distinta Base'!$G10</f>
        <v>0</v>
      </c>
      <c r="AE76" s="59">
        <f>+AE51*'An Distinta Base'!$G10</f>
        <v>0</v>
      </c>
      <c r="AF76" s="59">
        <f>+AF51*'An Distinta Base'!$G10</f>
        <v>0</v>
      </c>
      <c r="AG76" s="59">
        <f>+AG51*'An Distinta Base'!$G10</f>
        <v>0</v>
      </c>
      <c r="AH76" s="59">
        <f>+AH51*'An Distinta Base'!$G10</f>
        <v>0</v>
      </c>
      <c r="AI76" s="59">
        <f>+AI51*'An Distinta Base'!$G10</f>
        <v>0</v>
      </c>
      <c r="AJ76" s="59">
        <f>+AJ51*'An Distinta Base'!$G10</f>
        <v>1092.42</v>
      </c>
      <c r="AK76" s="59">
        <f>+AK51*'An Distinta Base'!$G10</f>
        <v>0</v>
      </c>
      <c r="AL76" s="59">
        <f>+AL51*'An Distinta Base'!$G10</f>
        <v>0</v>
      </c>
    </row>
    <row r="77" spans="2:38" ht="15.75" thickBot="1" x14ac:dyDescent="0.3">
      <c r="B77" s="47" t="str">
        <f t="shared" si="9"/>
        <v>Materia Prima 4</v>
      </c>
      <c r="C77" s="59">
        <f>+C52*'An Distinta Base'!$G11</f>
        <v>160</v>
      </c>
      <c r="D77" s="59">
        <f>+D52*'An Distinta Base'!$G11</f>
        <v>0</v>
      </c>
      <c r="E77" s="59">
        <f>+E52*'An Distinta Base'!$G11</f>
        <v>0</v>
      </c>
      <c r="F77" s="59">
        <f>+F52*'An Distinta Base'!$G11</f>
        <v>0</v>
      </c>
      <c r="G77" s="59">
        <f>+G52*'An Distinta Base'!$G11</f>
        <v>0</v>
      </c>
      <c r="H77" s="59">
        <f>+H52*'An Distinta Base'!$G11</f>
        <v>0</v>
      </c>
      <c r="I77" s="59">
        <f>+I52*'An Distinta Base'!$G11</f>
        <v>0</v>
      </c>
      <c r="J77" s="59">
        <f>+J52*'An Distinta Base'!$G11</f>
        <v>160</v>
      </c>
      <c r="K77" s="59">
        <f>+K52*'An Distinta Base'!$G11</f>
        <v>0</v>
      </c>
      <c r="L77" s="59">
        <f>+L52*'An Distinta Base'!$G11</f>
        <v>0</v>
      </c>
      <c r="M77" s="59">
        <f>+M52*'An Distinta Base'!$G11</f>
        <v>0</v>
      </c>
      <c r="N77" s="59">
        <f>+N52*'An Distinta Base'!$G11</f>
        <v>0</v>
      </c>
      <c r="O77" s="59">
        <f>+O52*'An Distinta Base'!$G11</f>
        <v>0</v>
      </c>
      <c r="P77" s="59">
        <f>+P52*'An Distinta Base'!$G11</f>
        <v>0</v>
      </c>
      <c r="Q77" s="59">
        <f>+Q52*'An Distinta Base'!$G11</f>
        <v>164.8</v>
      </c>
      <c r="R77" s="59">
        <f>+R52*'An Distinta Base'!$G11</f>
        <v>0</v>
      </c>
      <c r="S77" s="59">
        <f>+S52*'An Distinta Base'!$G11</f>
        <v>0</v>
      </c>
      <c r="T77" s="59">
        <f>+T52*'An Distinta Base'!$G11</f>
        <v>0</v>
      </c>
      <c r="U77" s="59">
        <f>+U52*'An Distinta Base'!$G11</f>
        <v>0</v>
      </c>
      <c r="V77" s="59">
        <f>+V52*'An Distinta Base'!$G11</f>
        <v>0</v>
      </c>
      <c r="W77" s="59">
        <f>+W52*'An Distinta Base'!$G11</f>
        <v>0</v>
      </c>
      <c r="X77" s="59">
        <f>+X52*'An Distinta Base'!$G11</f>
        <v>164.8</v>
      </c>
      <c r="Y77" s="59">
        <f>+Y52*'An Distinta Base'!$G11</f>
        <v>0</v>
      </c>
      <c r="Z77" s="59">
        <f>+Z52*'An Distinta Base'!$G11</f>
        <v>0</v>
      </c>
      <c r="AA77" s="59">
        <f>+AA52*'An Distinta Base'!$G11</f>
        <v>0</v>
      </c>
      <c r="AB77" s="59">
        <f>+AB52*'An Distinta Base'!$G11</f>
        <v>0</v>
      </c>
      <c r="AC77" s="59">
        <f>+AC52*'An Distinta Base'!$G11</f>
        <v>0</v>
      </c>
      <c r="AD77" s="59">
        <f>+AD52*'An Distinta Base'!$G11</f>
        <v>0</v>
      </c>
      <c r="AE77" s="59">
        <f>+AE52*'An Distinta Base'!$G11</f>
        <v>164.8</v>
      </c>
      <c r="AF77" s="59">
        <f>+AF52*'An Distinta Base'!$G11</f>
        <v>0</v>
      </c>
      <c r="AG77" s="59">
        <f>+AG52*'An Distinta Base'!$G11</f>
        <v>0</v>
      </c>
      <c r="AH77" s="59">
        <f>+AH52*'An Distinta Base'!$G11</f>
        <v>0</v>
      </c>
      <c r="AI77" s="59">
        <f>+AI52*'An Distinta Base'!$G11</f>
        <v>0</v>
      </c>
      <c r="AJ77" s="59">
        <f>+AJ52*'An Distinta Base'!$G11</f>
        <v>0</v>
      </c>
      <c r="AK77" s="59">
        <f>+AK52*'An Distinta Base'!$G11</f>
        <v>0</v>
      </c>
      <c r="AL77" s="59">
        <f>+AL52*'An Distinta Base'!$G11</f>
        <v>164.8</v>
      </c>
    </row>
    <row r="78" spans="2:38" ht="15.75" thickBot="1" x14ac:dyDescent="0.3">
      <c r="B78" s="47" t="str">
        <f t="shared" si="9"/>
        <v>Materia Prima 5</v>
      </c>
      <c r="C78" s="59">
        <f>+C53*'An Distinta Base'!$G12</f>
        <v>420</v>
      </c>
      <c r="D78" s="59">
        <f>+D53*'An Distinta Base'!$G12</f>
        <v>0</v>
      </c>
      <c r="E78" s="59">
        <f>+E53*'An Distinta Base'!$G12</f>
        <v>0</v>
      </c>
      <c r="F78" s="59">
        <f>+F53*'An Distinta Base'!$G12</f>
        <v>0</v>
      </c>
      <c r="G78" s="59">
        <f>+G53*'An Distinta Base'!$G12</f>
        <v>0</v>
      </c>
      <c r="H78" s="59">
        <f>+H53*'An Distinta Base'!$G12</f>
        <v>420</v>
      </c>
      <c r="I78" s="59">
        <f>+I53*'An Distinta Base'!$G12</f>
        <v>0</v>
      </c>
      <c r="J78" s="59">
        <f>+J53*'An Distinta Base'!$G12</f>
        <v>0</v>
      </c>
      <c r="K78" s="59">
        <f>+K53*'An Distinta Base'!$G12</f>
        <v>0</v>
      </c>
      <c r="L78" s="59">
        <f>+L53*'An Distinta Base'!$G12</f>
        <v>0</v>
      </c>
      <c r="M78" s="59">
        <f>+M53*'An Distinta Base'!$G12</f>
        <v>428.4</v>
      </c>
      <c r="N78" s="59">
        <f>+N53*'An Distinta Base'!$G12</f>
        <v>0</v>
      </c>
      <c r="O78" s="59">
        <f>+O53*'An Distinta Base'!$G12</f>
        <v>0</v>
      </c>
      <c r="P78" s="59">
        <f>+P53*'An Distinta Base'!$G12</f>
        <v>0</v>
      </c>
      <c r="Q78" s="59">
        <f>+Q53*'An Distinta Base'!$G12</f>
        <v>0</v>
      </c>
      <c r="R78" s="59">
        <f>+R53*'An Distinta Base'!$G12</f>
        <v>0</v>
      </c>
      <c r="S78" s="59">
        <f>+S53*'An Distinta Base'!$G12</f>
        <v>428.4</v>
      </c>
      <c r="T78" s="59">
        <f>+T53*'An Distinta Base'!$G12</f>
        <v>0</v>
      </c>
      <c r="U78" s="59">
        <f>+U53*'An Distinta Base'!$G12</f>
        <v>0</v>
      </c>
      <c r="V78" s="59">
        <f>+V53*'An Distinta Base'!$G12</f>
        <v>0</v>
      </c>
      <c r="W78" s="59">
        <f>+W53*'An Distinta Base'!$G12</f>
        <v>0</v>
      </c>
      <c r="X78" s="59">
        <f>+X53*'An Distinta Base'!$G12</f>
        <v>428.4</v>
      </c>
      <c r="Y78" s="59">
        <f>+Y53*'An Distinta Base'!$G12</f>
        <v>0</v>
      </c>
      <c r="Z78" s="59">
        <f>+Z53*'An Distinta Base'!$G12</f>
        <v>0</v>
      </c>
      <c r="AA78" s="59">
        <f>+AA53*'An Distinta Base'!$G12</f>
        <v>0</v>
      </c>
      <c r="AB78" s="59">
        <f>+AB53*'An Distinta Base'!$G12</f>
        <v>0</v>
      </c>
      <c r="AC78" s="59">
        <f>+AC53*'An Distinta Base'!$G12</f>
        <v>428.4</v>
      </c>
      <c r="AD78" s="59">
        <f>+AD53*'An Distinta Base'!$G12</f>
        <v>0</v>
      </c>
      <c r="AE78" s="59">
        <f>+AE53*'An Distinta Base'!$G12</f>
        <v>0</v>
      </c>
      <c r="AF78" s="59">
        <f>+AF53*'An Distinta Base'!$G12</f>
        <v>0</v>
      </c>
      <c r="AG78" s="59">
        <f>+AG53*'An Distinta Base'!$G12</f>
        <v>0</v>
      </c>
      <c r="AH78" s="59">
        <f>+AH53*'An Distinta Base'!$G12</f>
        <v>428.4</v>
      </c>
      <c r="AI78" s="59">
        <f>+AI53*'An Distinta Base'!$G12</f>
        <v>0</v>
      </c>
      <c r="AJ78" s="59">
        <f>+AJ53*'An Distinta Base'!$G12</f>
        <v>0</v>
      </c>
      <c r="AK78" s="59">
        <f>+AK53*'An Distinta Base'!$G12</f>
        <v>0</v>
      </c>
      <c r="AL78" s="59">
        <f>+AL53*'An Distinta Base'!$G12</f>
        <v>0</v>
      </c>
    </row>
    <row r="79" spans="2:38" ht="15.75" thickBot="1" x14ac:dyDescent="0.3">
      <c r="B79" s="47" t="str">
        <f t="shared" si="9"/>
        <v>Materia Prima 6</v>
      </c>
      <c r="C79" s="59">
        <f>+C54*'An Distinta Base'!$G13</f>
        <v>840</v>
      </c>
      <c r="D79" s="59">
        <f>+D54*'An Distinta Base'!$G13</f>
        <v>0</v>
      </c>
      <c r="E79" s="59">
        <f>+E54*'An Distinta Base'!$G13</f>
        <v>0</v>
      </c>
      <c r="F79" s="59">
        <f>+F54*'An Distinta Base'!$G13</f>
        <v>0</v>
      </c>
      <c r="G79" s="59">
        <f>+G54*'An Distinta Base'!$G13</f>
        <v>0</v>
      </c>
      <c r="H79" s="59">
        <f>+H54*'An Distinta Base'!$G13</f>
        <v>0</v>
      </c>
      <c r="I79" s="59">
        <f>+I54*'An Distinta Base'!$G13</f>
        <v>0</v>
      </c>
      <c r="J79" s="59">
        <f>+J54*'An Distinta Base'!$G13</f>
        <v>0</v>
      </c>
      <c r="K79" s="59">
        <f>+K54*'An Distinta Base'!$G13</f>
        <v>840</v>
      </c>
      <c r="L79" s="59">
        <f>+L54*'An Distinta Base'!$G13</f>
        <v>0</v>
      </c>
      <c r="M79" s="59">
        <f>+M54*'An Distinta Base'!$G13</f>
        <v>0</v>
      </c>
      <c r="N79" s="59">
        <f>+N54*'An Distinta Base'!$G13</f>
        <v>0</v>
      </c>
      <c r="O79" s="59">
        <f>+O54*'An Distinta Base'!$G13</f>
        <v>0</v>
      </c>
      <c r="P79" s="59">
        <f>+P54*'An Distinta Base'!$G13</f>
        <v>0</v>
      </c>
      <c r="Q79" s="59">
        <f>+Q54*'An Distinta Base'!$G13</f>
        <v>0</v>
      </c>
      <c r="R79" s="59">
        <f>+R54*'An Distinta Base'!$G13</f>
        <v>0</v>
      </c>
      <c r="S79" s="59">
        <f>+S54*'An Distinta Base'!$G13</f>
        <v>0</v>
      </c>
      <c r="T79" s="59">
        <f>+T54*'An Distinta Base'!$G13</f>
        <v>848.4</v>
      </c>
      <c r="U79" s="59">
        <f>+U54*'An Distinta Base'!$G13</f>
        <v>0</v>
      </c>
      <c r="V79" s="59">
        <f>+V54*'An Distinta Base'!$G13</f>
        <v>0</v>
      </c>
      <c r="W79" s="59">
        <f>+W54*'An Distinta Base'!$G13</f>
        <v>0</v>
      </c>
      <c r="X79" s="59">
        <f>+X54*'An Distinta Base'!$G13</f>
        <v>0</v>
      </c>
      <c r="Y79" s="59">
        <f>+Y54*'An Distinta Base'!$G13</f>
        <v>0</v>
      </c>
      <c r="Z79" s="59">
        <f>+Z54*'An Distinta Base'!$G13</f>
        <v>0</v>
      </c>
      <c r="AA79" s="59">
        <f>+AA54*'An Distinta Base'!$G13</f>
        <v>0</v>
      </c>
      <c r="AB79" s="59">
        <f>+AB54*'An Distinta Base'!$G13</f>
        <v>848.4</v>
      </c>
      <c r="AC79" s="59">
        <f>+AC54*'An Distinta Base'!$G13</f>
        <v>0</v>
      </c>
      <c r="AD79" s="59">
        <f>+AD54*'An Distinta Base'!$G13</f>
        <v>0</v>
      </c>
      <c r="AE79" s="59">
        <f>+AE54*'An Distinta Base'!$G13</f>
        <v>0</v>
      </c>
      <c r="AF79" s="59">
        <f>+AF54*'An Distinta Base'!$G13</f>
        <v>0</v>
      </c>
      <c r="AG79" s="59">
        <f>+AG54*'An Distinta Base'!$G13</f>
        <v>0</v>
      </c>
      <c r="AH79" s="59">
        <f>+AH54*'An Distinta Base'!$G13</f>
        <v>0</v>
      </c>
      <c r="AI79" s="59">
        <f>+AI54*'An Distinta Base'!$G13</f>
        <v>0</v>
      </c>
      <c r="AJ79" s="59">
        <f>+AJ54*'An Distinta Base'!$G13</f>
        <v>0</v>
      </c>
      <c r="AK79" s="59">
        <f>+AK54*'An Distinta Base'!$G13</f>
        <v>848.4</v>
      </c>
      <c r="AL79" s="59">
        <f>+AL54*'An Distinta Base'!$G13</f>
        <v>0</v>
      </c>
    </row>
    <row r="80" spans="2:38" ht="15.75" thickBot="1" x14ac:dyDescent="0.3">
      <c r="B80" s="47" t="str">
        <f t="shared" si="9"/>
        <v>Materia Prima 7</v>
      </c>
      <c r="C80" s="59">
        <f>+C55*'An Distinta Base'!$G14</f>
        <v>1386.0000000000002</v>
      </c>
      <c r="D80" s="59">
        <f>+D55*'An Distinta Base'!$G14</f>
        <v>0</v>
      </c>
      <c r="E80" s="59">
        <f>+E55*'An Distinta Base'!$G14</f>
        <v>0</v>
      </c>
      <c r="F80" s="59">
        <f>+F55*'An Distinta Base'!$G14</f>
        <v>0</v>
      </c>
      <c r="G80" s="59">
        <f>+G55*'An Distinta Base'!$G14</f>
        <v>0</v>
      </c>
      <c r="H80" s="59">
        <f>+H55*'An Distinta Base'!$G14</f>
        <v>0</v>
      </c>
      <c r="I80" s="59">
        <f>+I55*'An Distinta Base'!$G14</f>
        <v>1413.72</v>
      </c>
      <c r="J80" s="59">
        <f>+J55*'An Distinta Base'!$G14</f>
        <v>0</v>
      </c>
      <c r="K80" s="59">
        <f>+K55*'An Distinta Base'!$G14</f>
        <v>0</v>
      </c>
      <c r="L80" s="59">
        <f>+L55*'An Distinta Base'!$G14</f>
        <v>0</v>
      </c>
      <c r="M80" s="59">
        <f>+M55*'An Distinta Base'!$G14</f>
        <v>0</v>
      </c>
      <c r="N80" s="59">
        <f>+N55*'An Distinta Base'!$G14</f>
        <v>0</v>
      </c>
      <c r="O80" s="59">
        <f>+O55*'An Distinta Base'!$G14</f>
        <v>1413.72</v>
      </c>
      <c r="P80" s="59">
        <f>+P55*'An Distinta Base'!$G14</f>
        <v>0</v>
      </c>
      <c r="Q80" s="59">
        <f>+Q55*'An Distinta Base'!$G14</f>
        <v>0</v>
      </c>
      <c r="R80" s="59">
        <f>+R55*'An Distinta Base'!$G14</f>
        <v>0</v>
      </c>
      <c r="S80" s="59">
        <f>+S55*'An Distinta Base'!$G14</f>
        <v>0</v>
      </c>
      <c r="T80" s="59">
        <f>+T55*'An Distinta Base'!$G14</f>
        <v>0</v>
      </c>
      <c r="U80" s="59">
        <f>+U55*'An Distinta Base'!$G14</f>
        <v>1413.72</v>
      </c>
      <c r="V80" s="59">
        <f>+V55*'An Distinta Base'!$G14</f>
        <v>0</v>
      </c>
      <c r="W80" s="59">
        <f>+W55*'An Distinta Base'!$G14</f>
        <v>0</v>
      </c>
      <c r="X80" s="59">
        <f>+X55*'An Distinta Base'!$G14</f>
        <v>0</v>
      </c>
      <c r="Y80" s="59">
        <f>+Y55*'An Distinta Base'!$G14</f>
        <v>0</v>
      </c>
      <c r="Z80" s="59">
        <f>+Z55*'An Distinta Base'!$G14</f>
        <v>0</v>
      </c>
      <c r="AA80" s="59">
        <f>+AA55*'An Distinta Base'!$G14</f>
        <v>0</v>
      </c>
      <c r="AB80" s="59">
        <f>+AB55*'An Distinta Base'!$G14</f>
        <v>1413.72</v>
      </c>
      <c r="AC80" s="59">
        <f>+AC55*'An Distinta Base'!$G14</f>
        <v>0</v>
      </c>
      <c r="AD80" s="59">
        <f>+AD55*'An Distinta Base'!$G14</f>
        <v>0</v>
      </c>
      <c r="AE80" s="59">
        <f>+AE55*'An Distinta Base'!$G14</f>
        <v>0</v>
      </c>
      <c r="AF80" s="59">
        <f>+AF55*'An Distinta Base'!$G14</f>
        <v>0</v>
      </c>
      <c r="AG80" s="59">
        <f>+AG55*'An Distinta Base'!$G14</f>
        <v>0</v>
      </c>
      <c r="AH80" s="59">
        <f>+AH55*'An Distinta Base'!$G14</f>
        <v>1413.72</v>
      </c>
      <c r="AI80" s="59">
        <f>+AI55*'An Distinta Base'!$G14</f>
        <v>0</v>
      </c>
      <c r="AJ80" s="59">
        <f>+AJ55*'An Distinta Base'!$G14</f>
        <v>0</v>
      </c>
      <c r="AK80" s="59">
        <f>+AK55*'An Distinta Base'!$G14</f>
        <v>0</v>
      </c>
      <c r="AL80" s="59">
        <f>+AL55*'An Distinta Base'!$G14</f>
        <v>0</v>
      </c>
    </row>
    <row r="81" spans="2:38" ht="15.75" thickBot="1" x14ac:dyDescent="0.3">
      <c r="B81" s="47" t="str">
        <f t="shared" si="9"/>
        <v>Materia Prima 8</v>
      </c>
      <c r="C81" s="59">
        <f>+C56*'An Distinta Base'!$G15</f>
        <v>720</v>
      </c>
      <c r="D81" s="59">
        <f>+D56*'An Distinta Base'!$G15</f>
        <v>0</v>
      </c>
      <c r="E81" s="59">
        <f>+E56*'An Distinta Base'!$G15</f>
        <v>0</v>
      </c>
      <c r="F81" s="59">
        <f>+F56*'An Distinta Base'!$G15</f>
        <v>0</v>
      </c>
      <c r="G81" s="59">
        <f>+G56*'An Distinta Base'!$G15</f>
        <v>720</v>
      </c>
      <c r="H81" s="59">
        <f>+H56*'An Distinta Base'!$G15</f>
        <v>0</v>
      </c>
      <c r="I81" s="59">
        <f>+I56*'An Distinta Base'!$G15</f>
        <v>0</v>
      </c>
      <c r="J81" s="59">
        <f>+J56*'An Distinta Base'!$G15</f>
        <v>0</v>
      </c>
      <c r="K81" s="59">
        <f>+K56*'An Distinta Base'!$G15</f>
        <v>734.4</v>
      </c>
      <c r="L81" s="59">
        <f>+L56*'An Distinta Base'!$G15</f>
        <v>0</v>
      </c>
      <c r="M81" s="59">
        <f>+M56*'An Distinta Base'!$G15</f>
        <v>0</v>
      </c>
      <c r="N81" s="59">
        <f>+N56*'An Distinta Base'!$G15</f>
        <v>0</v>
      </c>
      <c r="O81" s="59">
        <f>+O56*'An Distinta Base'!$G15</f>
        <v>0</v>
      </c>
      <c r="P81" s="59">
        <f>+P56*'An Distinta Base'!$G15</f>
        <v>734.4</v>
      </c>
      <c r="Q81" s="59">
        <f>+Q56*'An Distinta Base'!$G15</f>
        <v>0</v>
      </c>
      <c r="R81" s="59">
        <f>+R56*'An Distinta Base'!$G15</f>
        <v>0</v>
      </c>
      <c r="S81" s="59">
        <f>+S56*'An Distinta Base'!$G15</f>
        <v>0</v>
      </c>
      <c r="T81" s="59">
        <f>+T56*'An Distinta Base'!$G15</f>
        <v>734.4</v>
      </c>
      <c r="U81" s="59">
        <f>+U56*'An Distinta Base'!$G15</f>
        <v>0</v>
      </c>
      <c r="V81" s="59">
        <f>+V56*'An Distinta Base'!$G15</f>
        <v>0</v>
      </c>
      <c r="W81" s="59">
        <f>+W56*'An Distinta Base'!$G15</f>
        <v>0</v>
      </c>
      <c r="X81" s="59">
        <f>+X56*'An Distinta Base'!$G15</f>
        <v>734.4</v>
      </c>
      <c r="Y81" s="59">
        <f>+Y56*'An Distinta Base'!$G15</f>
        <v>0</v>
      </c>
      <c r="Z81" s="59">
        <f>+Z56*'An Distinta Base'!$G15</f>
        <v>0</v>
      </c>
      <c r="AA81" s="59">
        <f>+AA56*'An Distinta Base'!$G15</f>
        <v>0</v>
      </c>
      <c r="AB81" s="59">
        <f>+AB56*'An Distinta Base'!$G15</f>
        <v>734.4</v>
      </c>
      <c r="AC81" s="59">
        <f>+AC56*'An Distinta Base'!$G15</f>
        <v>0</v>
      </c>
      <c r="AD81" s="59">
        <f>+AD56*'An Distinta Base'!$G15</f>
        <v>0</v>
      </c>
      <c r="AE81" s="59">
        <f>+AE56*'An Distinta Base'!$G15</f>
        <v>0</v>
      </c>
      <c r="AF81" s="59">
        <f>+AF56*'An Distinta Base'!$G15</f>
        <v>0</v>
      </c>
      <c r="AG81" s="59">
        <f>+AG56*'An Distinta Base'!$G15</f>
        <v>734.4</v>
      </c>
      <c r="AH81" s="59">
        <f>+AH56*'An Distinta Base'!$G15</f>
        <v>0</v>
      </c>
      <c r="AI81" s="59">
        <f>+AI56*'An Distinta Base'!$G15</f>
        <v>0</v>
      </c>
      <c r="AJ81" s="59">
        <f>+AJ56*'An Distinta Base'!$G15</f>
        <v>0</v>
      </c>
      <c r="AK81" s="59">
        <f>+AK56*'An Distinta Base'!$G15</f>
        <v>734.4</v>
      </c>
      <c r="AL81" s="59">
        <f>+AL56*'An Distinta Base'!$G15</f>
        <v>0</v>
      </c>
    </row>
    <row r="82" spans="2:38" ht="15.75" thickBot="1" x14ac:dyDescent="0.3">
      <c r="B82" s="47" t="str">
        <f t="shared" si="9"/>
        <v>Materia Prima 9</v>
      </c>
      <c r="C82" s="59">
        <f>+C57*'An Distinta Base'!$G16</f>
        <v>1000</v>
      </c>
      <c r="D82" s="59">
        <f>+D57*'An Distinta Base'!$G16</f>
        <v>0</v>
      </c>
      <c r="E82" s="59">
        <f>+E57*'An Distinta Base'!$G16</f>
        <v>0</v>
      </c>
      <c r="F82" s="59">
        <f>+F57*'An Distinta Base'!$G16</f>
        <v>0</v>
      </c>
      <c r="G82" s="59">
        <f>+G57*'An Distinta Base'!$G16</f>
        <v>0</v>
      </c>
      <c r="H82" s="59">
        <f>+H57*'An Distinta Base'!$G16</f>
        <v>1020</v>
      </c>
      <c r="I82" s="59">
        <f>+I57*'An Distinta Base'!$G16</f>
        <v>0</v>
      </c>
      <c r="J82" s="59">
        <f>+J57*'An Distinta Base'!$G16</f>
        <v>0</v>
      </c>
      <c r="K82" s="59">
        <f>+K57*'An Distinta Base'!$G16</f>
        <v>0</v>
      </c>
      <c r="L82" s="59">
        <f>+L57*'An Distinta Base'!$G16</f>
        <v>0</v>
      </c>
      <c r="M82" s="59">
        <f>+M57*'An Distinta Base'!$G16</f>
        <v>0</v>
      </c>
      <c r="N82" s="59">
        <f>+N57*'An Distinta Base'!$G16</f>
        <v>1020</v>
      </c>
      <c r="O82" s="59">
        <f>+O57*'An Distinta Base'!$G16</f>
        <v>0</v>
      </c>
      <c r="P82" s="59">
        <f>+P57*'An Distinta Base'!$G16</f>
        <v>0</v>
      </c>
      <c r="Q82" s="59">
        <f>+Q57*'An Distinta Base'!$G16</f>
        <v>0</v>
      </c>
      <c r="R82" s="59">
        <f>+R57*'An Distinta Base'!$G16</f>
        <v>0</v>
      </c>
      <c r="S82" s="59">
        <f>+S57*'An Distinta Base'!$G16</f>
        <v>1020</v>
      </c>
      <c r="T82" s="59">
        <f>+T57*'An Distinta Base'!$G16</f>
        <v>0</v>
      </c>
      <c r="U82" s="59">
        <f>+U57*'An Distinta Base'!$G16</f>
        <v>0</v>
      </c>
      <c r="V82" s="59">
        <f>+V57*'An Distinta Base'!$G16</f>
        <v>0</v>
      </c>
      <c r="W82" s="59">
        <f>+W57*'An Distinta Base'!$G16</f>
        <v>0</v>
      </c>
      <c r="X82" s="59">
        <f>+X57*'An Distinta Base'!$G16</f>
        <v>1020</v>
      </c>
      <c r="Y82" s="59">
        <f>+Y57*'An Distinta Base'!$G16</f>
        <v>0</v>
      </c>
      <c r="Z82" s="59">
        <f>+Z57*'An Distinta Base'!$G16</f>
        <v>0</v>
      </c>
      <c r="AA82" s="59">
        <f>+AA57*'An Distinta Base'!$G16</f>
        <v>0</v>
      </c>
      <c r="AB82" s="59">
        <f>+AB57*'An Distinta Base'!$G16</f>
        <v>0</v>
      </c>
      <c r="AC82" s="59">
        <f>+AC57*'An Distinta Base'!$G16</f>
        <v>1020</v>
      </c>
      <c r="AD82" s="59">
        <f>+AD57*'An Distinta Base'!$G16</f>
        <v>0</v>
      </c>
      <c r="AE82" s="59">
        <f>+AE57*'An Distinta Base'!$G16</f>
        <v>0</v>
      </c>
      <c r="AF82" s="59">
        <f>+AF57*'An Distinta Base'!$G16</f>
        <v>0</v>
      </c>
      <c r="AG82" s="59">
        <f>+AG57*'An Distinta Base'!$G16</f>
        <v>0</v>
      </c>
      <c r="AH82" s="59">
        <f>+AH57*'An Distinta Base'!$G16</f>
        <v>0</v>
      </c>
      <c r="AI82" s="59">
        <f>+AI57*'An Distinta Base'!$G16</f>
        <v>1020</v>
      </c>
      <c r="AJ82" s="59">
        <f>+AJ57*'An Distinta Base'!$G16</f>
        <v>0</v>
      </c>
      <c r="AK82" s="59">
        <f>+AK57*'An Distinta Base'!$G16</f>
        <v>0</v>
      </c>
      <c r="AL82" s="59">
        <f>+AL57*'An Distinta Base'!$G16</f>
        <v>0</v>
      </c>
    </row>
    <row r="83" spans="2:38" ht="15.75" thickBot="1" x14ac:dyDescent="0.3">
      <c r="B83" s="47" t="str">
        <f t="shared" si="9"/>
        <v>Materia Prima 10</v>
      </c>
      <c r="C83" s="59">
        <f>+C58*'An Distinta Base'!$G17</f>
        <v>3150</v>
      </c>
      <c r="D83" s="59">
        <f>+D58*'An Distinta Base'!$G17</f>
        <v>0</v>
      </c>
      <c r="E83" s="59">
        <f>+E58*'An Distinta Base'!$G17</f>
        <v>0</v>
      </c>
      <c r="F83" s="59">
        <f>+F58*'An Distinta Base'!$G17</f>
        <v>0</v>
      </c>
      <c r="G83" s="59">
        <f>+G58*'An Distinta Base'!$G17</f>
        <v>3150</v>
      </c>
      <c r="H83" s="59">
        <f>+H58*'An Distinta Base'!$G17</f>
        <v>0</v>
      </c>
      <c r="I83" s="59">
        <f>+I58*'An Distinta Base'!$G17</f>
        <v>0</v>
      </c>
      <c r="J83" s="59">
        <f>+J58*'An Distinta Base'!$G17</f>
        <v>0</v>
      </c>
      <c r="K83" s="59">
        <f>+K58*'An Distinta Base'!$G17</f>
        <v>3213</v>
      </c>
      <c r="L83" s="59">
        <f>+L58*'An Distinta Base'!$G17</f>
        <v>0</v>
      </c>
      <c r="M83" s="59">
        <f>+M58*'An Distinta Base'!$G17</f>
        <v>0</v>
      </c>
      <c r="N83" s="59">
        <f>+N58*'An Distinta Base'!$G17</f>
        <v>0</v>
      </c>
      <c r="O83" s="59">
        <f>+O58*'An Distinta Base'!$G17</f>
        <v>0</v>
      </c>
      <c r="P83" s="59">
        <f>+P58*'An Distinta Base'!$G17</f>
        <v>3213</v>
      </c>
      <c r="Q83" s="59">
        <f>+Q58*'An Distinta Base'!$G17</f>
        <v>0</v>
      </c>
      <c r="R83" s="59">
        <f>+R58*'An Distinta Base'!$G17</f>
        <v>0</v>
      </c>
      <c r="S83" s="59">
        <f>+S58*'An Distinta Base'!$G17</f>
        <v>0</v>
      </c>
      <c r="T83" s="59">
        <f>+T58*'An Distinta Base'!$G17</f>
        <v>3213</v>
      </c>
      <c r="U83" s="59">
        <f>+U58*'An Distinta Base'!$G17</f>
        <v>0</v>
      </c>
      <c r="V83" s="59">
        <f>+V58*'An Distinta Base'!$G17</f>
        <v>0</v>
      </c>
      <c r="W83" s="59">
        <f>+W58*'An Distinta Base'!$G17</f>
        <v>0</v>
      </c>
      <c r="X83" s="59">
        <f>+X58*'An Distinta Base'!$G17</f>
        <v>0</v>
      </c>
      <c r="Y83" s="59">
        <f>+Y58*'An Distinta Base'!$G17</f>
        <v>3213</v>
      </c>
      <c r="Z83" s="59">
        <f>+Z58*'An Distinta Base'!$G17</f>
        <v>0</v>
      </c>
      <c r="AA83" s="59">
        <f>+AA58*'An Distinta Base'!$G17</f>
        <v>0</v>
      </c>
      <c r="AB83" s="59">
        <f>+AB58*'An Distinta Base'!$G17</f>
        <v>0</v>
      </c>
      <c r="AC83" s="59">
        <f>+AC58*'An Distinta Base'!$G17</f>
        <v>3213</v>
      </c>
      <c r="AD83" s="59">
        <f>+AD58*'An Distinta Base'!$G17</f>
        <v>0</v>
      </c>
      <c r="AE83" s="59">
        <f>+AE58*'An Distinta Base'!$G17</f>
        <v>0</v>
      </c>
      <c r="AF83" s="59">
        <f>+AF58*'An Distinta Base'!$G17</f>
        <v>0</v>
      </c>
      <c r="AG83" s="59">
        <f>+AG58*'An Distinta Base'!$G17</f>
        <v>3213</v>
      </c>
      <c r="AH83" s="59">
        <f>+AH58*'An Distinta Base'!$G17</f>
        <v>0</v>
      </c>
      <c r="AI83" s="59">
        <f>+AI58*'An Distinta Base'!$G17</f>
        <v>0</v>
      </c>
      <c r="AJ83" s="59">
        <f>+AJ58*'An Distinta Base'!$G17</f>
        <v>0</v>
      </c>
      <c r="AK83" s="59">
        <f>+AK58*'An Distinta Base'!$G17</f>
        <v>0</v>
      </c>
      <c r="AL83" s="59">
        <f>+AL58*'An Distinta Base'!$G17</f>
        <v>3213</v>
      </c>
    </row>
    <row r="84" spans="2:38" ht="15.75" thickBot="1" x14ac:dyDescent="0.3">
      <c r="B84" s="47" t="str">
        <f t="shared" si="9"/>
        <v>Materia Prima 11</v>
      </c>
      <c r="C84" s="59">
        <f>+C59*'An Distinta Base'!$G18</f>
        <v>882</v>
      </c>
      <c r="D84" s="59">
        <f>+D59*'An Distinta Base'!$G18</f>
        <v>0</v>
      </c>
      <c r="E84" s="59">
        <f>+E59*'An Distinta Base'!$G18</f>
        <v>0</v>
      </c>
      <c r="F84" s="59">
        <f>+F59*'An Distinta Base'!$G18</f>
        <v>0</v>
      </c>
      <c r="G84" s="59">
        <f>+G59*'An Distinta Base'!$G18</f>
        <v>0</v>
      </c>
      <c r="H84" s="59">
        <f>+H59*'An Distinta Base'!$G18</f>
        <v>0</v>
      </c>
      <c r="I84" s="59">
        <f>+I59*'An Distinta Base'!$G18</f>
        <v>0</v>
      </c>
      <c r="J84" s="59">
        <f>+J59*'An Distinta Base'!$G18</f>
        <v>882</v>
      </c>
      <c r="K84" s="59">
        <f>+K59*'An Distinta Base'!$G18</f>
        <v>0</v>
      </c>
      <c r="L84" s="59">
        <f>+L59*'An Distinta Base'!$G18</f>
        <v>0</v>
      </c>
      <c r="M84" s="59">
        <f>+M59*'An Distinta Base'!$G18</f>
        <v>0</v>
      </c>
      <c r="N84" s="59">
        <f>+N59*'An Distinta Base'!$G18</f>
        <v>0</v>
      </c>
      <c r="O84" s="59">
        <f>+O59*'An Distinta Base'!$G18</f>
        <v>0</v>
      </c>
      <c r="P84" s="59">
        <f>+P59*'An Distinta Base'!$G18</f>
        <v>0</v>
      </c>
      <c r="Q84" s="59">
        <f>+Q59*'An Distinta Base'!$G18</f>
        <v>0</v>
      </c>
      <c r="R84" s="59">
        <f>+R59*'An Distinta Base'!$G18</f>
        <v>899.64</v>
      </c>
      <c r="S84" s="59">
        <f>+S59*'An Distinta Base'!$G18</f>
        <v>0</v>
      </c>
      <c r="T84" s="59">
        <f>+T59*'An Distinta Base'!$G18</f>
        <v>0</v>
      </c>
      <c r="U84" s="59">
        <f>+U59*'An Distinta Base'!$G18</f>
        <v>0</v>
      </c>
      <c r="V84" s="59">
        <f>+V59*'An Distinta Base'!$G18</f>
        <v>0</v>
      </c>
      <c r="W84" s="59">
        <f>+W59*'An Distinta Base'!$G18</f>
        <v>0</v>
      </c>
      <c r="X84" s="59">
        <f>+X59*'An Distinta Base'!$G18</f>
        <v>0</v>
      </c>
      <c r="Y84" s="59">
        <f>+Y59*'An Distinta Base'!$G18</f>
        <v>899.64</v>
      </c>
      <c r="Z84" s="59">
        <f>+Z59*'An Distinta Base'!$G18</f>
        <v>0</v>
      </c>
      <c r="AA84" s="59">
        <f>+AA59*'An Distinta Base'!$G18</f>
        <v>0</v>
      </c>
      <c r="AB84" s="59">
        <f>+AB59*'An Distinta Base'!$G18</f>
        <v>0</v>
      </c>
      <c r="AC84" s="59">
        <f>+AC59*'An Distinta Base'!$G18</f>
        <v>0</v>
      </c>
      <c r="AD84" s="59">
        <f>+AD59*'An Distinta Base'!$G18</f>
        <v>0</v>
      </c>
      <c r="AE84" s="59">
        <f>+AE59*'An Distinta Base'!$G18</f>
        <v>0</v>
      </c>
      <c r="AF84" s="59">
        <f>+AF59*'An Distinta Base'!$G18</f>
        <v>899.64</v>
      </c>
      <c r="AG84" s="59">
        <f>+AG59*'An Distinta Base'!$G18</f>
        <v>0</v>
      </c>
      <c r="AH84" s="59">
        <f>+AH59*'An Distinta Base'!$G18</f>
        <v>0</v>
      </c>
      <c r="AI84" s="59">
        <f>+AI59*'An Distinta Base'!$G18</f>
        <v>0</v>
      </c>
      <c r="AJ84" s="59">
        <f>+AJ59*'An Distinta Base'!$G18</f>
        <v>0</v>
      </c>
      <c r="AK84" s="59">
        <f>+AK59*'An Distinta Base'!$G18</f>
        <v>0</v>
      </c>
      <c r="AL84" s="59">
        <f>+AL59*'An Distinta Base'!$G18</f>
        <v>0</v>
      </c>
    </row>
    <row r="85" spans="2:38" ht="15.75" thickBot="1" x14ac:dyDescent="0.3">
      <c r="B85" s="47" t="str">
        <f t="shared" si="9"/>
        <v>Materia Prima 12</v>
      </c>
      <c r="C85" s="59">
        <f>+C60*'An Distinta Base'!$G19</f>
        <v>1785</v>
      </c>
      <c r="D85" s="59">
        <f>+D60*'An Distinta Base'!$G19</f>
        <v>0</v>
      </c>
      <c r="E85" s="59">
        <f>+E60*'An Distinta Base'!$G19</f>
        <v>0</v>
      </c>
      <c r="F85" s="59">
        <f>+F60*'An Distinta Base'!$G19</f>
        <v>0</v>
      </c>
      <c r="G85" s="59">
        <f>+G60*'An Distinta Base'!$G19</f>
        <v>0</v>
      </c>
      <c r="H85" s="59">
        <f>+H60*'An Distinta Base'!$G19</f>
        <v>0</v>
      </c>
      <c r="I85" s="59">
        <f>+I60*'An Distinta Base'!$G19</f>
        <v>0</v>
      </c>
      <c r="J85" s="59">
        <f>+J60*'An Distinta Base'!$G19</f>
        <v>0</v>
      </c>
      <c r="K85" s="59">
        <f>+K60*'An Distinta Base'!$G19</f>
        <v>0</v>
      </c>
      <c r="L85" s="59">
        <f>+L60*'An Distinta Base'!$G19</f>
        <v>0</v>
      </c>
      <c r="M85" s="59">
        <f>+M60*'An Distinta Base'!$G19</f>
        <v>0</v>
      </c>
      <c r="N85" s="59">
        <f>+N60*'An Distinta Base'!$G19</f>
        <v>0</v>
      </c>
      <c r="O85" s="59">
        <f>+O60*'An Distinta Base'!$G19</f>
        <v>0</v>
      </c>
      <c r="P85" s="59">
        <f>+P60*'An Distinta Base'!$G19</f>
        <v>1820.7</v>
      </c>
      <c r="Q85" s="59">
        <f>+Q60*'An Distinta Base'!$G19</f>
        <v>0</v>
      </c>
      <c r="R85" s="59">
        <f>+R60*'An Distinta Base'!$G19</f>
        <v>0</v>
      </c>
      <c r="S85" s="59">
        <f>+S60*'An Distinta Base'!$G19</f>
        <v>0</v>
      </c>
      <c r="T85" s="59">
        <f>+T60*'An Distinta Base'!$G19</f>
        <v>0</v>
      </c>
      <c r="U85" s="59">
        <f>+U60*'An Distinta Base'!$G19</f>
        <v>0</v>
      </c>
      <c r="V85" s="59">
        <f>+V60*'An Distinta Base'!$G19</f>
        <v>0</v>
      </c>
      <c r="W85" s="59">
        <f>+W60*'An Distinta Base'!$G19</f>
        <v>0</v>
      </c>
      <c r="X85" s="59">
        <f>+X60*'An Distinta Base'!$G19</f>
        <v>0</v>
      </c>
      <c r="Y85" s="59">
        <f>+Y60*'An Distinta Base'!$G19</f>
        <v>0</v>
      </c>
      <c r="Z85" s="59">
        <f>+Z60*'An Distinta Base'!$G19</f>
        <v>0</v>
      </c>
      <c r="AA85" s="59">
        <f>+AA60*'An Distinta Base'!$G19</f>
        <v>0</v>
      </c>
      <c r="AB85" s="59">
        <f>+AB60*'An Distinta Base'!$G19</f>
        <v>1820.7</v>
      </c>
      <c r="AC85" s="59">
        <f>+AC60*'An Distinta Base'!$G19</f>
        <v>0</v>
      </c>
      <c r="AD85" s="59">
        <f>+AD60*'An Distinta Base'!$G19</f>
        <v>0</v>
      </c>
      <c r="AE85" s="59">
        <f>+AE60*'An Distinta Base'!$G19</f>
        <v>0</v>
      </c>
      <c r="AF85" s="59">
        <f>+AF60*'An Distinta Base'!$G19</f>
        <v>0</v>
      </c>
      <c r="AG85" s="59">
        <f>+AG60*'An Distinta Base'!$G19</f>
        <v>0</v>
      </c>
      <c r="AH85" s="59">
        <f>+AH60*'An Distinta Base'!$G19</f>
        <v>0</v>
      </c>
      <c r="AI85" s="59">
        <f>+AI60*'An Distinta Base'!$G19</f>
        <v>0</v>
      </c>
      <c r="AJ85" s="59">
        <f>+AJ60*'An Distinta Base'!$G19</f>
        <v>0</v>
      </c>
      <c r="AK85" s="59">
        <f>+AK60*'An Distinta Base'!$G19</f>
        <v>0</v>
      </c>
      <c r="AL85" s="59">
        <f>+AL60*'An Distinta Base'!$G19</f>
        <v>0</v>
      </c>
    </row>
    <row r="86" spans="2:38" ht="15.75" thickBot="1" x14ac:dyDescent="0.3">
      <c r="B86" s="47" t="str">
        <f t="shared" si="9"/>
        <v>Materia Prima 13</v>
      </c>
      <c r="C86" s="59">
        <f>+C61*'An Distinta Base'!$G20</f>
        <v>966</v>
      </c>
      <c r="D86" s="59">
        <f>+D61*'An Distinta Base'!$G20</f>
        <v>0</v>
      </c>
      <c r="E86" s="59">
        <f>+E61*'An Distinta Base'!$G20</f>
        <v>0</v>
      </c>
      <c r="F86" s="59">
        <f>+F61*'An Distinta Base'!$G20</f>
        <v>0</v>
      </c>
      <c r="G86" s="59">
        <f>+G61*'An Distinta Base'!$G20</f>
        <v>0</v>
      </c>
      <c r="H86" s="59">
        <f>+H61*'An Distinta Base'!$G20</f>
        <v>0</v>
      </c>
      <c r="I86" s="59">
        <f>+I61*'An Distinta Base'!$G20</f>
        <v>0</v>
      </c>
      <c r="J86" s="59">
        <f>+J61*'An Distinta Base'!$G20</f>
        <v>0</v>
      </c>
      <c r="K86" s="59">
        <f>+K61*'An Distinta Base'!$G20</f>
        <v>966</v>
      </c>
      <c r="L86" s="59">
        <f>+L61*'An Distinta Base'!$G20</f>
        <v>0</v>
      </c>
      <c r="M86" s="59">
        <f>+M61*'An Distinta Base'!$G20</f>
        <v>0</v>
      </c>
      <c r="N86" s="59">
        <f>+N61*'An Distinta Base'!$G20</f>
        <v>0</v>
      </c>
      <c r="O86" s="59">
        <f>+O61*'An Distinta Base'!$G20</f>
        <v>0</v>
      </c>
      <c r="P86" s="59">
        <f>+P61*'An Distinta Base'!$G20</f>
        <v>0</v>
      </c>
      <c r="Q86" s="59">
        <f>+Q61*'An Distinta Base'!$G20</f>
        <v>0</v>
      </c>
      <c r="R86" s="59">
        <f>+R61*'An Distinta Base'!$G20</f>
        <v>0</v>
      </c>
      <c r="S86" s="59">
        <f>+S61*'An Distinta Base'!$G20</f>
        <v>985.31999999999982</v>
      </c>
      <c r="T86" s="59">
        <f>+T61*'An Distinta Base'!$G20</f>
        <v>0</v>
      </c>
      <c r="U86" s="59">
        <f>+U61*'An Distinta Base'!$G20</f>
        <v>0</v>
      </c>
      <c r="V86" s="59">
        <f>+V61*'An Distinta Base'!$G20</f>
        <v>0</v>
      </c>
      <c r="W86" s="59">
        <f>+W61*'An Distinta Base'!$G20</f>
        <v>0</v>
      </c>
      <c r="X86" s="59">
        <f>+X61*'An Distinta Base'!$G20</f>
        <v>0</v>
      </c>
      <c r="Y86" s="59">
        <f>+Y61*'An Distinta Base'!$G20</f>
        <v>0</v>
      </c>
      <c r="Z86" s="59">
        <f>+Z61*'An Distinta Base'!$G20</f>
        <v>0</v>
      </c>
      <c r="AA86" s="59">
        <f>+AA61*'An Distinta Base'!$G20</f>
        <v>985.31999999999982</v>
      </c>
      <c r="AB86" s="59">
        <f>+AB61*'An Distinta Base'!$G20</f>
        <v>0</v>
      </c>
      <c r="AC86" s="59">
        <f>+AC61*'An Distinta Base'!$G20</f>
        <v>0</v>
      </c>
      <c r="AD86" s="59">
        <f>+AD61*'An Distinta Base'!$G20</f>
        <v>0</v>
      </c>
      <c r="AE86" s="59">
        <f>+AE61*'An Distinta Base'!$G20</f>
        <v>0</v>
      </c>
      <c r="AF86" s="59">
        <f>+AF61*'An Distinta Base'!$G20</f>
        <v>0</v>
      </c>
      <c r="AG86" s="59">
        <f>+AG61*'An Distinta Base'!$G20</f>
        <v>0</v>
      </c>
      <c r="AH86" s="59">
        <f>+AH61*'An Distinta Base'!$G20</f>
        <v>0</v>
      </c>
      <c r="AI86" s="59">
        <f>+AI61*'An Distinta Base'!$G20</f>
        <v>985.31999999999982</v>
      </c>
      <c r="AJ86" s="59">
        <f>+AJ61*'An Distinta Base'!$G20</f>
        <v>0</v>
      </c>
      <c r="AK86" s="59">
        <f>+AK61*'An Distinta Base'!$G20</f>
        <v>0</v>
      </c>
      <c r="AL86" s="59">
        <f>+AL61*'An Distinta Base'!$G20</f>
        <v>0</v>
      </c>
    </row>
    <row r="87" spans="2:38" ht="15.75" thickBot="1" x14ac:dyDescent="0.3">
      <c r="B87" s="47" t="str">
        <f t="shared" si="9"/>
        <v>Materia Prima 14</v>
      </c>
      <c r="C87" s="59">
        <f>+C62*'An Distinta Base'!$G21</f>
        <v>160</v>
      </c>
      <c r="D87" s="59">
        <f>+D62*'An Distinta Base'!$G21</f>
        <v>0</v>
      </c>
      <c r="E87" s="59">
        <f>+E62*'An Distinta Base'!$G21</f>
        <v>0</v>
      </c>
      <c r="F87" s="59">
        <f>+F62*'An Distinta Base'!$G21</f>
        <v>0</v>
      </c>
      <c r="G87" s="59">
        <f>+G62*'An Distinta Base'!$G21</f>
        <v>0</v>
      </c>
      <c r="H87" s="59">
        <f>+H62*'An Distinta Base'!$G21</f>
        <v>160</v>
      </c>
      <c r="I87" s="59">
        <f>+I62*'An Distinta Base'!$G21</f>
        <v>0</v>
      </c>
      <c r="J87" s="59">
        <f>+J62*'An Distinta Base'!$G21</f>
        <v>0</v>
      </c>
      <c r="K87" s="59">
        <f>+K62*'An Distinta Base'!$G21</f>
        <v>0</v>
      </c>
      <c r="L87" s="59">
        <f>+L62*'An Distinta Base'!$G21</f>
        <v>0</v>
      </c>
      <c r="M87" s="59">
        <f>+M62*'An Distinta Base'!$G21</f>
        <v>163.20000000000002</v>
      </c>
      <c r="N87" s="59">
        <f>+N62*'An Distinta Base'!$G21</f>
        <v>0</v>
      </c>
      <c r="O87" s="59">
        <f>+O62*'An Distinta Base'!$G21</f>
        <v>0</v>
      </c>
      <c r="P87" s="59">
        <f>+P62*'An Distinta Base'!$G21</f>
        <v>0</v>
      </c>
      <c r="Q87" s="59">
        <f>+Q62*'An Distinta Base'!$G21</f>
        <v>0</v>
      </c>
      <c r="R87" s="59">
        <f>+R62*'An Distinta Base'!$G21</f>
        <v>163.20000000000002</v>
      </c>
      <c r="S87" s="59">
        <f>+S62*'An Distinta Base'!$G21</f>
        <v>0</v>
      </c>
      <c r="T87" s="59">
        <f>+T62*'An Distinta Base'!$G21</f>
        <v>0</v>
      </c>
      <c r="U87" s="59">
        <f>+U62*'An Distinta Base'!$G21</f>
        <v>0</v>
      </c>
      <c r="V87" s="59">
        <f>+V62*'An Distinta Base'!$G21</f>
        <v>0</v>
      </c>
      <c r="W87" s="59">
        <f>+W62*'An Distinta Base'!$G21</f>
        <v>163.20000000000002</v>
      </c>
      <c r="X87" s="59">
        <f>+X62*'An Distinta Base'!$G21</f>
        <v>0</v>
      </c>
      <c r="Y87" s="59">
        <f>+Y62*'An Distinta Base'!$G21</f>
        <v>0</v>
      </c>
      <c r="Z87" s="59">
        <f>+Z62*'An Distinta Base'!$G21</f>
        <v>0</v>
      </c>
      <c r="AA87" s="59">
        <f>+AA62*'An Distinta Base'!$G21</f>
        <v>0</v>
      </c>
      <c r="AB87" s="59">
        <f>+AB62*'An Distinta Base'!$G21</f>
        <v>0</v>
      </c>
      <c r="AC87" s="59">
        <f>+AC62*'An Distinta Base'!$G21</f>
        <v>163.20000000000002</v>
      </c>
      <c r="AD87" s="59">
        <f>+AD62*'An Distinta Base'!$G21</f>
        <v>0</v>
      </c>
      <c r="AE87" s="59">
        <f>+AE62*'An Distinta Base'!$G21</f>
        <v>0</v>
      </c>
      <c r="AF87" s="59">
        <f>+AF62*'An Distinta Base'!$G21</f>
        <v>0</v>
      </c>
      <c r="AG87" s="59">
        <f>+AG62*'An Distinta Base'!$G21</f>
        <v>0</v>
      </c>
      <c r="AH87" s="59">
        <f>+AH62*'An Distinta Base'!$G21</f>
        <v>163.20000000000002</v>
      </c>
      <c r="AI87" s="59">
        <f>+AI62*'An Distinta Base'!$G21</f>
        <v>0</v>
      </c>
      <c r="AJ87" s="59">
        <f>+AJ62*'An Distinta Base'!$G21</f>
        <v>0</v>
      </c>
      <c r="AK87" s="59">
        <f>+AK62*'An Distinta Base'!$G21</f>
        <v>0</v>
      </c>
      <c r="AL87" s="59">
        <f>+AL62*'An Distinta Base'!$G21</f>
        <v>0</v>
      </c>
    </row>
    <row r="88" spans="2:38" ht="15.75" thickBot="1" x14ac:dyDescent="0.3">
      <c r="B88" s="47" t="str">
        <f t="shared" si="9"/>
        <v>Materia Prima 15</v>
      </c>
      <c r="C88" s="59">
        <f>+C63*'An Distinta Base'!$G22</f>
        <v>6048</v>
      </c>
      <c r="D88" s="59">
        <f>+D63*'An Distinta Base'!$G22</f>
        <v>0</v>
      </c>
      <c r="E88" s="59">
        <f>+E63*'An Distinta Base'!$G22</f>
        <v>0</v>
      </c>
      <c r="F88" s="59">
        <f>+F63*'An Distinta Base'!$G22</f>
        <v>0</v>
      </c>
      <c r="G88" s="59">
        <f>+G63*'An Distinta Base'!$G22</f>
        <v>0</v>
      </c>
      <c r="H88" s="59">
        <f>+H63*'An Distinta Base'!$G22</f>
        <v>6048</v>
      </c>
      <c r="I88" s="59">
        <f>+I63*'An Distinta Base'!$G22</f>
        <v>0</v>
      </c>
      <c r="J88" s="59">
        <f>+J63*'An Distinta Base'!$G22</f>
        <v>0</v>
      </c>
      <c r="K88" s="59">
        <f>+K63*'An Distinta Base'!$G22</f>
        <v>0</v>
      </c>
      <c r="L88" s="59">
        <f>+L63*'An Distinta Base'!$G22</f>
        <v>0</v>
      </c>
      <c r="M88" s="59">
        <f>+M63*'An Distinta Base'!$G22</f>
        <v>6229.4400000000005</v>
      </c>
      <c r="N88" s="59">
        <f>+N63*'An Distinta Base'!$G22</f>
        <v>0</v>
      </c>
      <c r="O88" s="59">
        <f>+O63*'An Distinta Base'!$G22</f>
        <v>0</v>
      </c>
      <c r="P88" s="59">
        <f>+P63*'An Distinta Base'!$G22</f>
        <v>0</v>
      </c>
      <c r="Q88" s="59">
        <f>+Q63*'An Distinta Base'!$G22</f>
        <v>0</v>
      </c>
      <c r="R88" s="59">
        <f>+R63*'An Distinta Base'!$G22</f>
        <v>6229.4400000000005</v>
      </c>
      <c r="S88" s="59">
        <f>+S63*'An Distinta Base'!$G22</f>
        <v>0</v>
      </c>
      <c r="T88" s="59">
        <f>+T63*'An Distinta Base'!$G22</f>
        <v>0</v>
      </c>
      <c r="U88" s="59">
        <f>+U63*'An Distinta Base'!$G22</f>
        <v>0</v>
      </c>
      <c r="V88" s="59">
        <f>+V63*'An Distinta Base'!$G22</f>
        <v>0</v>
      </c>
      <c r="W88" s="59">
        <f>+W63*'An Distinta Base'!$G22</f>
        <v>6229.4400000000005</v>
      </c>
      <c r="X88" s="59">
        <f>+X63*'An Distinta Base'!$G22</f>
        <v>0</v>
      </c>
      <c r="Y88" s="59">
        <f>+Y63*'An Distinta Base'!$G22</f>
        <v>0</v>
      </c>
      <c r="Z88" s="59">
        <f>+Z63*'An Distinta Base'!$G22</f>
        <v>0</v>
      </c>
      <c r="AA88" s="59">
        <f>+AA63*'An Distinta Base'!$G22</f>
        <v>0</v>
      </c>
      <c r="AB88" s="59">
        <f>+AB63*'An Distinta Base'!$G22</f>
        <v>6229.4400000000005</v>
      </c>
      <c r="AC88" s="59">
        <f>+AC63*'An Distinta Base'!$G22</f>
        <v>0</v>
      </c>
      <c r="AD88" s="59">
        <f>+AD63*'An Distinta Base'!$G22</f>
        <v>0</v>
      </c>
      <c r="AE88" s="59">
        <f>+AE63*'An Distinta Base'!$G22</f>
        <v>0</v>
      </c>
      <c r="AF88" s="59">
        <f>+AF63*'An Distinta Base'!$G22</f>
        <v>0</v>
      </c>
      <c r="AG88" s="59">
        <f>+AG63*'An Distinta Base'!$G22</f>
        <v>6229.4400000000005</v>
      </c>
      <c r="AH88" s="59">
        <f>+AH63*'An Distinta Base'!$G22</f>
        <v>0</v>
      </c>
      <c r="AI88" s="59">
        <f>+AI63*'An Distinta Base'!$G22</f>
        <v>0</v>
      </c>
      <c r="AJ88" s="59">
        <f>+AJ63*'An Distinta Base'!$G22</f>
        <v>0</v>
      </c>
      <c r="AK88" s="59">
        <f>+AK63*'An Distinta Base'!$G22</f>
        <v>0</v>
      </c>
      <c r="AL88" s="59">
        <f>+AL63*'An Distinta Base'!$G22</f>
        <v>6229.4400000000005</v>
      </c>
    </row>
    <row r="89" spans="2:38" ht="15.75" thickBot="1" x14ac:dyDescent="0.3">
      <c r="B89" s="47" t="str">
        <f t="shared" si="9"/>
        <v>Materia Prima 16</v>
      </c>
      <c r="C89" s="59">
        <f>+C64*'An Distinta Base'!$G23</f>
        <v>1620</v>
      </c>
      <c r="D89" s="59">
        <f>+D64*'An Distinta Base'!$G23</f>
        <v>0</v>
      </c>
      <c r="E89" s="59">
        <f>+E64*'An Distinta Base'!$G23</f>
        <v>0</v>
      </c>
      <c r="F89" s="59">
        <f>+F64*'An Distinta Base'!$G23</f>
        <v>1620</v>
      </c>
      <c r="G89" s="59">
        <f>+G64*'An Distinta Base'!$G23</f>
        <v>0</v>
      </c>
      <c r="H89" s="59">
        <f>+H64*'An Distinta Base'!$G23</f>
        <v>0</v>
      </c>
      <c r="I89" s="59">
        <f>+I64*'An Distinta Base'!$G23</f>
        <v>0</v>
      </c>
      <c r="J89" s="59">
        <f>+J64*'An Distinta Base'!$G23</f>
        <v>1620</v>
      </c>
      <c r="K89" s="59">
        <f>+K64*'An Distinta Base'!$G23</f>
        <v>0</v>
      </c>
      <c r="L89" s="59">
        <f>+L64*'An Distinta Base'!$G23</f>
        <v>0</v>
      </c>
      <c r="M89" s="59">
        <f>+M64*'An Distinta Base'!$G23</f>
        <v>1636.2</v>
      </c>
      <c r="N89" s="59">
        <f>+N64*'An Distinta Base'!$G23</f>
        <v>0</v>
      </c>
      <c r="O89" s="59">
        <f>+O64*'An Distinta Base'!$G23</f>
        <v>0</v>
      </c>
      <c r="P89" s="59">
        <f>+P64*'An Distinta Base'!$G23</f>
        <v>1636.2</v>
      </c>
      <c r="Q89" s="59">
        <f>+Q64*'An Distinta Base'!$G23</f>
        <v>0</v>
      </c>
      <c r="R89" s="59">
        <f>+R64*'An Distinta Base'!$G23</f>
        <v>0</v>
      </c>
      <c r="S89" s="59">
        <f>+S64*'An Distinta Base'!$G23</f>
        <v>0</v>
      </c>
      <c r="T89" s="59">
        <f>+T64*'An Distinta Base'!$G23</f>
        <v>1636.2</v>
      </c>
      <c r="U89" s="59">
        <f>+U64*'An Distinta Base'!$G23</f>
        <v>0</v>
      </c>
      <c r="V89" s="59">
        <f>+V64*'An Distinta Base'!$G23</f>
        <v>0</v>
      </c>
      <c r="W89" s="59">
        <f>+W64*'An Distinta Base'!$G23</f>
        <v>0</v>
      </c>
      <c r="X89" s="59">
        <f>+X64*'An Distinta Base'!$G23</f>
        <v>1636.2</v>
      </c>
      <c r="Y89" s="59">
        <f>+Y64*'An Distinta Base'!$G23</f>
        <v>0</v>
      </c>
      <c r="Z89" s="59">
        <f>+Z64*'An Distinta Base'!$G23</f>
        <v>0</v>
      </c>
      <c r="AA89" s="59">
        <f>+AA64*'An Distinta Base'!$G23</f>
        <v>1636.2</v>
      </c>
      <c r="AB89" s="59">
        <f>+AB64*'An Distinta Base'!$G23</f>
        <v>0</v>
      </c>
      <c r="AC89" s="59">
        <f>+AC64*'An Distinta Base'!$G23</f>
        <v>0</v>
      </c>
      <c r="AD89" s="59">
        <f>+AD64*'An Distinta Base'!$G23</f>
        <v>1636.2</v>
      </c>
      <c r="AE89" s="59">
        <f>+AE64*'An Distinta Base'!$G23</f>
        <v>0</v>
      </c>
      <c r="AF89" s="59">
        <f>+AF64*'An Distinta Base'!$G23</f>
        <v>0</v>
      </c>
      <c r="AG89" s="59">
        <f>+AG64*'An Distinta Base'!$G23</f>
        <v>0</v>
      </c>
      <c r="AH89" s="59">
        <f>+AH64*'An Distinta Base'!$G23</f>
        <v>1636.2</v>
      </c>
      <c r="AI89" s="59">
        <f>+AI64*'An Distinta Base'!$G23</f>
        <v>0</v>
      </c>
      <c r="AJ89" s="59">
        <f>+AJ64*'An Distinta Base'!$G23</f>
        <v>0</v>
      </c>
      <c r="AK89" s="59">
        <f>+AK64*'An Distinta Base'!$G23</f>
        <v>1636.2</v>
      </c>
      <c r="AL89" s="59">
        <f>+AL64*'An Distinta Base'!$G23</f>
        <v>0</v>
      </c>
    </row>
    <row r="90" spans="2:38" ht="15.75" thickBot="1" x14ac:dyDescent="0.3">
      <c r="B90" s="47" t="str">
        <f t="shared" si="9"/>
        <v>Materia Prima 17</v>
      </c>
      <c r="C90" s="59">
        <f>+C65*'An Distinta Base'!$G24</f>
        <v>630</v>
      </c>
      <c r="D90" s="59">
        <f>+D65*'An Distinta Base'!$G24</f>
        <v>0</v>
      </c>
      <c r="E90" s="59">
        <f>+E65*'An Distinta Base'!$G24</f>
        <v>0</v>
      </c>
      <c r="F90" s="59">
        <f>+F65*'An Distinta Base'!$G24</f>
        <v>0</v>
      </c>
      <c r="G90" s="59">
        <f>+G65*'An Distinta Base'!$G24</f>
        <v>0</v>
      </c>
      <c r="H90" s="59">
        <f>+H65*'An Distinta Base'!$G24</f>
        <v>630</v>
      </c>
      <c r="I90" s="59">
        <f>+I65*'An Distinta Base'!$G24</f>
        <v>0</v>
      </c>
      <c r="J90" s="59">
        <f>+J65*'An Distinta Base'!$G24</f>
        <v>0</v>
      </c>
      <c r="K90" s="59">
        <f>+K65*'An Distinta Base'!$G24</f>
        <v>0</v>
      </c>
      <c r="L90" s="59">
        <f>+L65*'An Distinta Base'!$G24</f>
        <v>0</v>
      </c>
      <c r="M90" s="59">
        <f>+M65*'An Distinta Base'!$G24</f>
        <v>630</v>
      </c>
      <c r="N90" s="59">
        <f>+N65*'An Distinta Base'!$G24</f>
        <v>0</v>
      </c>
      <c r="O90" s="59">
        <f>+O65*'An Distinta Base'!$G24</f>
        <v>0</v>
      </c>
      <c r="P90" s="59">
        <f>+P65*'An Distinta Base'!$G24</f>
        <v>0</v>
      </c>
      <c r="Q90" s="59">
        <f>+Q65*'An Distinta Base'!$G24</f>
        <v>0</v>
      </c>
      <c r="R90" s="59">
        <f>+R65*'An Distinta Base'!$G24</f>
        <v>636.30000000000007</v>
      </c>
      <c r="S90" s="59">
        <f>+S65*'An Distinta Base'!$G24</f>
        <v>0</v>
      </c>
      <c r="T90" s="59">
        <f>+T65*'An Distinta Base'!$G24</f>
        <v>0</v>
      </c>
      <c r="U90" s="59">
        <f>+U65*'An Distinta Base'!$G24</f>
        <v>0</v>
      </c>
      <c r="V90" s="59">
        <f>+V65*'An Distinta Base'!$G24</f>
        <v>0</v>
      </c>
      <c r="W90" s="59">
        <f>+W65*'An Distinta Base'!$G24</f>
        <v>636.30000000000007</v>
      </c>
      <c r="X90" s="59">
        <f>+X65*'An Distinta Base'!$G24</f>
        <v>0</v>
      </c>
      <c r="Y90" s="59">
        <f>+Y65*'An Distinta Base'!$G24</f>
        <v>0</v>
      </c>
      <c r="Z90" s="59">
        <f>+Z65*'An Distinta Base'!$G24</f>
        <v>0</v>
      </c>
      <c r="AA90" s="59">
        <f>+AA65*'An Distinta Base'!$G24</f>
        <v>0</v>
      </c>
      <c r="AB90" s="59">
        <f>+AB65*'An Distinta Base'!$G24</f>
        <v>636.30000000000007</v>
      </c>
      <c r="AC90" s="59">
        <f>+AC65*'An Distinta Base'!$G24</f>
        <v>0</v>
      </c>
      <c r="AD90" s="59">
        <f>+AD65*'An Distinta Base'!$G24</f>
        <v>0</v>
      </c>
      <c r="AE90" s="59">
        <f>+AE65*'An Distinta Base'!$G24</f>
        <v>0</v>
      </c>
      <c r="AF90" s="59">
        <f>+AF65*'An Distinta Base'!$G24</f>
        <v>0</v>
      </c>
      <c r="AG90" s="59">
        <f>+AG65*'An Distinta Base'!$G24</f>
        <v>0</v>
      </c>
      <c r="AH90" s="59">
        <f>+AH65*'An Distinta Base'!$G24</f>
        <v>636.30000000000007</v>
      </c>
      <c r="AI90" s="59">
        <f>+AI65*'An Distinta Base'!$G24</f>
        <v>0</v>
      </c>
      <c r="AJ90" s="59">
        <f>+AJ65*'An Distinta Base'!$G24</f>
        <v>0</v>
      </c>
      <c r="AK90" s="59">
        <f>+AK65*'An Distinta Base'!$G24</f>
        <v>0</v>
      </c>
      <c r="AL90" s="59">
        <f>+AL65*'An Distinta Base'!$G24</f>
        <v>0</v>
      </c>
    </row>
    <row r="91" spans="2:38" ht="15.75" thickBot="1" x14ac:dyDescent="0.3">
      <c r="B91" s="47" t="str">
        <f t="shared" si="9"/>
        <v>Materia Prima 18</v>
      </c>
      <c r="C91" s="59">
        <f>+C66*'An Distinta Base'!$G25</f>
        <v>630</v>
      </c>
      <c r="D91" s="59">
        <f>+D66*'An Distinta Base'!$G25</f>
        <v>0</v>
      </c>
      <c r="E91" s="59">
        <f>+E66*'An Distinta Base'!$G25</f>
        <v>0</v>
      </c>
      <c r="F91" s="59">
        <f>+F66*'An Distinta Base'!$G25</f>
        <v>0</v>
      </c>
      <c r="G91" s="59">
        <f>+G66*'An Distinta Base'!$G25</f>
        <v>0</v>
      </c>
      <c r="H91" s="59">
        <f>+H66*'An Distinta Base'!$G25</f>
        <v>0</v>
      </c>
      <c r="I91" s="59">
        <f>+I66*'An Distinta Base'!$G25</f>
        <v>0</v>
      </c>
      <c r="J91" s="59">
        <f>+J66*'An Distinta Base'!$G25</f>
        <v>630</v>
      </c>
      <c r="K91" s="59">
        <f>+K66*'An Distinta Base'!$G25</f>
        <v>0</v>
      </c>
      <c r="L91" s="59">
        <f>+L66*'An Distinta Base'!$G25</f>
        <v>0</v>
      </c>
      <c r="M91" s="59">
        <f>+M66*'An Distinta Base'!$G25</f>
        <v>0</v>
      </c>
      <c r="N91" s="59">
        <f>+N66*'An Distinta Base'!$G25</f>
        <v>0</v>
      </c>
      <c r="O91" s="59">
        <f>+O66*'An Distinta Base'!$G25</f>
        <v>0</v>
      </c>
      <c r="P91" s="59">
        <f>+P66*'An Distinta Base'!$G25</f>
        <v>0</v>
      </c>
      <c r="Q91" s="59">
        <f>+Q66*'An Distinta Base'!$G25</f>
        <v>636.29999999999995</v>
      </c>
      <c r="R91" s="59">
        <f>+R66*'An Distinta Base'!$G25</f>
        <v>0</v>
      </c>
      <c r="S91" s="59">
        <f>+S66*'An Distinta Base'!$G25</f>
        <v>0</v>
      </c>
      <c r="T91" s="59">
        <f>+T66*'An Distinta Base'!$G25</f>
        <v>0</v>
      </c>
      <c r="U91" s="59">
        <f>+U66*'An Distinta Base'!$G25</f>
        <v>0</v>
      </c>
      <c r="V91" s="59">
        <f>+V66*'An Distinta Base'!$G25</f>
        <v>0</v>
      </c>
      <c r="W91" s="59">
        <f>+W66*'An Distinta Base'!$G25</f>
        <v>0</v>
      </c>
      <c r="X91" s="59">
        <f>+X66*'An Distinta Base'!$G25</f>
        <v>636.29999999999995</v>
      </c>
      <c r="Y91" s="59">
        <f>+Y66*'An Distinta Base'!$G25</f>
        <v>0</v>
      </c>
      <c r="Z91" s="59">
        <f>+Z66*'An Distinta Base'!$G25</f>
        <v>0</v>
      </c>
      <c r="AA91" s="59">
        <f>+AA66*'An Distinta Base'!$G25</f>
        <v>0</v>
      </c>
      <c r="AB91" s="59">
        <f>+AB66*'An Distinta Base'!$G25</f>
        <v>0</v>
      </c>
      <c r="AC91" s="59">
        <f>+AC66*'An Distinta Base'!$G25</f>
        <v>0</v>
      </c>
      <c r="AD91" s="59">
        <f>+AD66*'An Distinta Base'!$G25</f>
        <v>0</v>
      </c>
      <c r="AE91" s="59">
        <f>+AE66*'An Distinta Base'!$G25</f>
        <v>636.29999999999995</v>
      </c>
      <c r="AF91" s="59">
        <f>+AF66*'An Distinta Base'!$G25</f>
        <v>0</v>
      </c>
      <c r="AG91" s="59">
        <f>+AG66*'An Distinta Base'!$G25</f>
        <v>0</v>
      </c>
      <c r="AH91" s="59">
        <f>+AH66*'An Distinta Base'!$G25</f>
        <v>0</v>
      </c>
      <c r="AI91" s="59">
        <f>+AI66*'An Distinta Base'!$G25</f>
        <v>0</v>
      </c>
      <c r="AJ91" s="59">
        <f>+AJ66*'An Distinta Base'!$G25</f>
        <v>0</v>
      </c>
      <c r="AK91" s="59">
        <f>+AK66*'An Distinta Base'!$G25</f>
        <v>0</v>
      </c>
      <c r="AL91" s="59">
        <f>+AL66*'An Distinta Base'!$G25</f>
        <v>636.29999999999995</v>
      </c>
    </row>
    <row r="92" spans="2:38" ht="15.75" thickBot="1" x14ac:dyDescent="0.3">
      <c r="B92" s="47" t="str">
        <f t="shared" si="9"/>
        <v>Materia Prima 19</v>
      </c>
      <c r="C92" s="59">
        <f>+C67*'An Distinta Base'!$G26</f>
        <v>630</v>
      </c>
      <c r="D92" s="59">
        <f>+D67*'An Distinta Base'!$G26</f>
        <v>0</v>
      </c>
      <c r="E92" s="59">
        <f>+E67*'An Distinta Base'!$G26</f>
        <v>0</v>
      </c>
      <c r="F92" s="59">
        <f>+F67*'An Distinta Base'!$G26</f>
        <v>0</v>
      </c>
      <c r="G92" s="59">
        <f>+G67*'An Distinta Base'!$G26</f>
        <v>0</v>
      </c>
      <c r="H92" s="59">
        <f>+H67*'An Distinta Base'!$G26</f>
        <v>0</v>
      </c>
      <c r="I92" s="59">
        <f>+I67*'An Distinta Base'!$G26</f>
        <v>0</v>
      </c>
      <c r="J92" s="59">
        <f>+J67*'An Distinta Base'!$G26</f>
        <v>630</v>
      </c>
      <c r="K92" s="59">
        <f>+K67*'An Distinta Base'!$G26</f>
        <v>0</v>
      </c>
      <c r="L92" s="59">
        <f>+L67*'An Distinta Base'!$G26</f>
        <v>0</v>
      </c>
      <c r="M92" s="59">
        <f>+M67*'An Distinta Base'!$G26</f>
        <v>0</v>
      </c>
      <c r="N92" s="59">
        <f>+N67*'An Distinta Base'!$G26</f>
        <v>0</v>
      </c>
      <c r="O92" s="59">
        <f>+O67*'An Distinta Base'!$G26</f>
        <v>0</v>
      </c>
      <c r="P92" s="59">
        <f>+P67*'An Distinta Base'!$G26</f>
        <v>0</v>
      </c>
      <c r="Q92" s="59">
        <f>+Q67*'An Distinta Base'!$G26</f>
        <v>642.6</v>
      </c>
      <c r="R92" s="59">
        <f>+R67*'An Distinta Base'!$G26</f>
        <v>0</v>
      </c>
      <c r="S92" s="59">
        <f>+S67*'An Distinta Base'!$G26</f>
        <v>0</v>
      </c>
      <c r="T92" s="59">
        <f>+T67*'An Distinta Base'!$G26</f>
        <v>0</v>
      </c>
      <c r="U92" s="59">
        <f>+U67*'An Distinta Base'!$G26</f>
        <v>0</v>
      </c>
      <c r="V92" s="59">
        <f>+V67*'An Distinta Base'!$G26</f>
        <v>0</v>
      </c>
      <c r="W92" s="59">
        <f>+W67*'An Distinta Base'!$G26</f>
        <v>0</v>
      </c>
      <c r="X92" s="59">
        <f>+X67*'An Distinta Base'!$G26</f>
        <v>642.6</v>
      </c>
      <c r="Y92" s="59">
        <f>+Y67*'An Distinta Base'!$G26</f>
        <v>0</v>
      </c>
      <c r="Z92" s="59">
        <f>+Z67*'An Distinta Base'!$G26</f>
        <v>0</v>
      </c>
      <c r="AA92" s="59">
        <f>+AA67*'An Distinta Base'!$G26</f>
        <v>0</v>
      </c>
      <c r="AB92" s="59">
        <f>+AB67*'An Distinta Base'!$G26</f>
        <v>0</v>
      </c>
      <c r="AC92" s="59">
        <f>+AC67*'An Distinta Base'!$G26</f>
        <v>0</v>
      </c>
      <c r="AD92" s="59">
        <f>+AD67*'An Distinta Base'!$G26</f>
        <v>0</v>
      </c>
      <c r="AE92" s="59">
        <f>+AE67*'An Distinta Base'!$G26</f>
        <v>642.6</v>
      </c>
      <c r="AF92" s="59">
        <f>+AF67*'An Distinta Base'!$G26</f>
        <v>0</v>
      </c>
      <c r="AG92" s="59">
        <f>+AG67*'An Distinta Base'!$G26</f>
        <v>0</v>
      </c>
      <c r="AH92" s="59">
        <f>+AH67*'An Distinta Base'!$G26</f>
        <v>0</v>
      </c>
      <c r="AI92" s="59">
        <f>+AI67*'An Distinta Base'!$G26</f>
        <v>0</v>
      </c>
      <c r="AJ92" s="59">
        <f>+AJ67*'An Distinta Base'!$G26</f>
        <v>0</v>
      </c>
      <c r="AK92" s="59">
        <f>+AK67*'An Distinta Base'!$G26</f>
        <v>0</v>
      </c>
      <c r="AL92" s="59">
        <f>+AL67*'An Distinta Base'!$G26</f>
        <v>642.6</v>
      </c>
    </row>
    <row r="93" spans="2:38" x14ac:dyDescent="0.25">
      <c r="B93" s="47" t="str">
        <f t="shared" si="9"/>
        <v>Materia Prima 20</v>
      </c>
      <c r="C93" s="59">
        <f>+C68*'An Distinta Base'!$G27</f>
        <v>1092</v>
      </c>
      <c r="D93" s="59">
        <f>+D68*'An Distinta Base'!$G27</f>
        <v>0</v>
      </c>
      <c r="E93" s="59">
        <f>+E68*'An Distinta Base'!$G27</f>
        <v>0</v>
      </c>
      <c r="F93" s="59">
        <f>+F68*'An Distinta Base'!$G27</f>
        <v>0</v>
      </c>
      <c r="G93" s="59">
        <f>+G68*'An Distinta Base'!$G27</f>
        <v>0</v>
      </c>
      <c r="H93" s="59">
        <f>+H68*'An Distinta Base'!$G27</f>
        <v>0</v>
      </c>
      <c r="I93" s="59">
        <f>+I68*'An Distinta Base'!$G27</f>
        <v>1092</v>
      </c>
      <c r="J93" s="59">
        <f>+J68*'An Distinta Base'!$G27</f>
        <v>0</v>
      </c>
      <c r="K93" s="59">
        <f>+K68*'An Distinta Base'!$G27</f>
        <v>0</v>
      </c>
      <c r="L93" s="59">
        <f>+L68*'An Distinta Base'!$G27</f>
        <v>0</v>
      </c>
      <c r="M93" s="59">
        <f>+M68*'An Distinta Base'!$G27</f>
        <v>0</v>
      </c>
      <c r="N93" s="59">
        <f>+N68*'An Distinta Base'!$G27</f>
        <v>0</v>
      </c>
      <c r="O93" s="59">
        <f>+O68*'An Distinta Base'!$G27</f>
        <v>1113.8399999999999</v>
      </c>
      <c r="P93" s="59">
        <f>+P68*'An Distinta Base'!$G27</f>
        <v>0</v>
      </c>
      <c r="Q93" s="59">
        <f>+Q68*'An Distinta Base'!$G27</f>
        <v>0</v>
      </c>
      <c r="R93" s="59">
        <f>+R68*'An Distinta Base'!$G27</f>
        <v>0</v>
      </c>
      <c r="S93" s="59">
        <f>+S68*'An Distinta Base'!$G27</f>
        <v>0</v>
      </c>
      <c r="T93" s="59">
        <f>+T68*'An Distinta Base'!$G27</f>
        <v>0</v>
      </c>
      <c r="U93" s="59">
        <f>+U68*'An Distinta Base'!$G27</f>
        <v>1113.8399999999999</v>
      </c>
      <c r="V93" s="59">
        <f>+V68*'An Distinta Base'!$G27</f>
        <v>0</v>
      </c>
      <c r="W93" s="59">
        <f>+W68*'An Distinta Base'!$G27</f>
        <v>0</v>
      </c>
      <c r="X93" s="59">
        <f>+X68*'An Distinta Base'!$G27</f>
        <v>0</v>
      </c>
      <c r="Y93" s="59">
        <f>+Y68*'An Distinta Base'!$G27</f>
        <v>0</v>
      </c>
      <c r="Z93" s="59">
        <f>+Z68*'An Distinta Base'!$G27</f>
        <v>0</v>
      </c>
      <c r="AA93" s="59">
        <f>+AA68*'An Distinta Base'!$G27</f>
        <v>1113.8399999999999</v>
      </c>
      <c r="AB93" s="59">
        <f>+AB68*'An Distinta Base'!$G27</f>
        <v>0</v>
      </c>
      <c r="AC93" s="59">
        <f>+AC68*'An Distinta Base'!$G27</f>
        <v>0</v>
      </c>
      <c r="AD93" s="59">
        <f>+AD68*'An Distinta Base'!$G27</f>
        <v>0</v>
      </c>
      <c r="AE93" s="59">
        <f>+AE68*'An Distinta Base'!$G27</f>
        <v>0</v>
      </c>
      <c r="AF93" s="59">
        <f>+AF68*'An Distinta Base'!$G27</f>
        <v>0</v>
      </c>
      <c r="AG93" s="59">
        <f>+AG68*'An Distinta Base'!$G27</f>
        <v>1113.8399999999999</v>
      </c>
      <c r="AH93" s="59">
        <f>+AH68*'An Distinta Base'!$G27</f>
        <v>0</v>
      </c>
      <c r="AI93" s="59">
        <f>+AI68*'An Distinta Base'!$G27</f>
        <v>0</v>
      </c>
      <c r="AJ93" s="59">
        <f>+AJ68*'An Distinta Base'!$G27</f>
        <v>0</v>
      </c>
      <c r="AK93" s="59">
        <f>+AK68*'An Distinta Base'!$G27</f>
        <v>0</v>
      </c>
      <c r="AL93" s="59">
        <f>+AL68*'An Distinta Base'!$G27</f>
        <v>0</v>
      </c>
    </row>
    <row r="94" spans="2:38" ht="10.5" customHeight="1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316</v>
      </c>
      <c r="C95" s="63">
        <f>SUM(C74:C93)</f>
        <v>27999</v>
      </c>
      <c r="D95" s="63">
        <f t="shared" ref="D95" si="10">SUM(D74:D93)</f>
        <v>0</v>
      </c>
      <c r="E95" s="63">
        <f t="shared" ref="E95" si="11">SUM(E74:E93)</f>
        <v>0</v>
      </c>
      <c r="F95" s="63">
        <f t="shared" ref="F95" si="12">SUM(F74:F93)</f>
        <v>6450</v>
      </c>
      <c r="G95" s="63">
        <f t="shared" ref="G95" si="13">SUM(G74:G93)</f>
        <v>3870</v>
      </c>
      <c r="H95" s="63">
        <f t="shared" ref="H95" si="14">SUM(H74:H93)</f>
        <v>8278</v>
      </c>
      <c r="I95" s="63">
        <f t="shared" ref="I95" si="15">SUM(I74:I93)</f>
        <v>8406.7200000000012</v>
      </c>
      <c r="J95" s="63">
        <f t="shared" ref="J95" si="16">SUM(J74:J93)</f>
        <v>3922</v>
      </c>
      <c r="K95" s="63">
        <f t="shared" ref="K95" si="17">SUM(K74:K93)</f>
        <v>5753.4</v>
      </c>
      <c r="L95" s="63">
        <f t="shared" ref="L95" si="18">SUM(L74:L93)</f>
        <v>4939.2</v>
      </c>
      <c r="M95" s="63">
        <f t="shared" ref="M95" si="19">SUM(M74:M93)</f>
        <v>9087.2400000000016</v>
      </c>
      <c r="N95" s="63">
        <f t="shared" ref="N95" si="20">SUM(N74:N93)</f>
        <v>1020</v>
      </c>
      <c r="O95" s="63">
        <f t="shared" ref="O95" si="21">SUM(O74:O93)</f>
        <v>7466.76</v>
      </c>
      <c r="P95" s="63">
        <f t="shared" ref="P95" si="22">SUM(P74:P93)</f>
        <v>8496.7199999999993</v>
      </c>
      <c r="Q95" s="63">
        <f t="shared" ref="Q95" si="23">SUM(Q74:Q93)</f>
        <v>1443.6999999999998</v>
      </c>
      <c r="R95" s="63">
        <f t="shared" ref="R95" si="24">SUM(R74:R93)</f>
        <v>12867.779999999999</v>
      </c>
      <c r="S95" s="63">
        <f t="shared" ref="S95" si="25">SUM(S74:S93)</f>
        <v>2433.7199999999998</v>
      </c>
      <c r="T95" s="63">
        <f t="shared" ref="T95" si="26">SUM(T74:T93)</f>
        <v>6432</v>
      </c>
      <c r="U95" s="63">
        <f t="shared" ref="U95" si="27">SUM(U74:U93)</f>
        <v>7025.76</v>
      </c>
      <c r="V95" s="63">
        <f t="shared" ref="V95" si="28">SUM(V74:V93)</f>
        <v>441</v>
      </c>
      <c r="W95" s="63">
        <f t="shared" ref="W95" si="29">SUM(W74:W93)</f>
        <v>8121.3600000000006</v>
      </c>
      <c r="X95" s="63">
        <f t="shared" ref="X95" si="30">SUM(X74:X93)</f>
        <v>9760.9</v>
      </c>
      <c r="Y95" s="63">
        <f t="shared" ref="Y95" si="31">SUM(Y74:Y93)</f>
        <v>4553.6400000000003</v>
      </c>
      <c r="Z95" s="63">
        <f t="shared" ref="Z95" si="32">SUM(Z74:Z93)</f>
        <v>0</v>
      </c>
      <c r="AA95" s="63">
        <f t="shared" ref="AA95" si="33">SUM(AA74:AA93)</f>
        <v>8233.56</v>
      </c>
      <c r="AB95" s="63">
        <f t="shared" ref="AB95" si="34">SUM(AB74:AB93)</f>
        <v>11682.96</v>
      </c>
      <c r="AC95" s="63">
        <f t="shared" ref="AC95" si="35">SUM(AC74:AC93)</f>
        <v>6358.0199999999995</v>
      </c>
      <c r="AD95" s="63">
        <f t="shared" ref="AD95" si="36">SUM(AD74:AD93)</f>
        <v>6134.4</v>
      </c>
      <c r="AE95" s="63">
        <f t="shared" ref="AE95" si="37">SUM(AE74:AE93)</f>
        <v>1443.6999999999998</v>
      </c>
      <c r="AF95" s="63">
        <f t="shared" ref="AF95" si="38">SUM(AF74:AF93)</f>
        <v>899.64</v>
      </c>
      <c r="AG95" s="63">
        <f t="shared" ref="AG95" si="39">SUM(AG74:AG93)</f>
        <v>16229.88</v>
      </c>
      <c r="AH95" s="63">
        <f t="shared" ref="AH95" si="40">SUM(AH74:AH93)</f>
        <v>4277.82</v>
      </c>
      <c r="AI95" s="63">
        <f t="shared" ref="AI95" si="41">SUM(AI74:AI93)</f>
        <v>2005.3199999999997</v>
      </c>
      <c r="AJ95" s="63">
        <f t="shared" ref="AJ95" si="42">SUM(AJ74:AJ93)</f>
        <v>1533.42</v>
      </c>
      <c r="AK95" s="63">
        <f t="shared" ref="AK95" si="43">SUM(AK74:AK93)</f>
        <v>3219</v>
      </c>
      <c r="AL95" s="63">
        <f t="shared" ref="AL95" si="44">SUM(AL74:AL93)</f>
        <v>10886.140000000001</v>
      </c>
    </row>
    <row r="98" spans="2:38" x14ac:dyDescent="0.25">
      <c r="B98" s="47" t="s">
        <v>327</v>
      </c>
      <c r="C98" s="47" t="str">
        <f>+C73</f>
        <v>A1 M1</v>
      </c>
      <c r="D98" s="47" t="str">
        <f t="shared" ref="D98:AL98" si="45">+D73</f>
        <v>A1 M2</v>
      </c>
      <c r="E98" s="47" t="str">
        <f t="shared" si="45"/>
        <v>A1 M3</v>
      </c>
      <c r="F98" s="47" t="str">
        <f t="shared" si="45"/>
        <v>A1 M4</v>
      </c>
      <c r="G98" s="47" t="str">
        <f t="shared" si="45"/>
        <v>A1 M5</v>
      </c>
      <c r="H98" s="47" t="str">
        <f t="shared" si="45"/>
        <v>A1 M6</v>
      </c>
      <c r="I98" s="47" t="str">
        <f t="shared" si="45"/>
        <v>A1 M7</v>
      </c>
      <c r="J98" s="47" t="str">
        <f t="shared" si="45"/>
        <v>A1 M8</v>
      </c>
      <c r="K98" s="47" t="str">
        <f t="shared" si="45"/>
        <v>A1 M9</v>
      </c>
      <c r="L98" s="47" t="str">
        <f t="shared" si="45"/>
        <v>A1 M10</v>
      </c>
      <c r="M98" s="47" t="str">
        <f t="shared" si="45"/>
        <v>A1 M11</v>
      </c>
      <c r="N98" s="47" t="str">
        <f t="shared" si="45"/>
        <v>A1 M12</v>
      </c>
      <c r="O98" s="47" t="str">
        <f t="shared" si="45"/>
        <v>A2 M1</v>
      </c>
      <c r="P98" s="47" t="str">
        <f t="shared" si="45"/>
        <v>A2 M2</v>
      </c>
      <c r="Q98" s="47" t="str">
        <f t="shared" si="45"/>
        <v>A2 M3</v>
      </c>
      <c r="R98" s="47" t="str">
        <f t="shared" si="45"/>
        <v>A2 M4</v>
      </c>
      <c r="S98" s="47" t="str">
        <f t="shared" si="45"/>
        <v>A2 M5</v>
      </c>
      <c r="T98" s="47" t="str">
        <f t="shared" si="45"/>
        <v>A2 M6</v>
      </c>
      <c r="U98" s="47" t="str">
        <f t="shared" si="45"/>
        <v>A2 M7</v>
      </c>
      <c r="V98" s="47" t="str">
        <f t="shared" si="45"/>
        <v>A2 M8</v>
      </c>
      <c r="W98" s="47" t="str">
        <f t="shared" si="45"/>
        <v>A2 M9</v>
      </c>
      <c r="X98" s="47" t="str">
        <f t="shared" si="45"/>
        <v>A2 M10</v>
      </c>
      <c r="Y98" s="47" t="str">
        <f t="shared" si="45"/>
        <v>A2 M11</v>
      </c>
      <c r="Z98" s="47" t="str">
        <f t="shared" si="45"/>
        <v>A2 M12</v>
      </c>
      <c r="AA98" s="47" t="str">
        <f t="shared" si="45"/>
        <v>A3 M1</v>
      </c>
      <c r="AB98" s="47" t="str">
        <f t="shared" si="45"/>
        <v>A3 M2</v>
      </c>
      <c r="AC98" s="47" t="str">
        <f t="shared" si="45"/>
        <v>A3 M3</v>
      </c>
      <c r="AD98" s="47" t="str">
        <f t="shared" si="45"/>
        <v>A3 M4</v>
      </c>
      <c r="AE98" s="47" t="str">
        <f t="shared" si="45"/>
        <v>A3 M5</v>
      </c>
      <c r="AF98" s="47" t="str">
        <f t="shared" si="45"/>
        <v>A3 M6</v>
      </c>
      <c r="AG98" s="47" t="str">
        <f t="shared" si="45"/>
        <v>A3 M7</v>
      </c>
      <c r="AH98" s="47" t="str">
        <f t="shared" si="45"/>
        <v>A3 M8</v>
      </c>
      <c r="AI98" s="47" t="str">
        <f t="shared" si="45"/>
        <v>A3 M9</v>
      </c>
      <c r="AJ98" s="47" t="str">
        <f t="shared" si="45"/>
        <v>A3 M10</v>
      </c>
      <c r="AK98" s="47" t="str">
        <f t="shared" si="45"/>
        <v>A3 M11</v>
      </c>
      <c r="AL98" s="47" t="str">
        <f t="shared" si="45"/>
        <v>A3 M12</v>
      </c>
    </row>
    <row r="99" spans="2:38" x14ac:dyDescent="0.25">
      <c r="B99" s="47" t="str">
        <f>+B74</f>
        <v>Materia Prima 1</v>
      </c>
      <c r="C99" s="65">
        <f>+IF('An Distinta Base'!$H8=0,0,(C49+C74))</f>
        <v>2420</v>
      </c>
      <c r="D99" s="65">
        <f>+IF('An Distinta Base'!$H8=0,0,+IF('An Distinta Base'!$H8=30,(D49+D74),(SUM(C49:D49)+SUM(C74:D74))))</f>
        <v>0</v>
      </c>
      <c r="E99" s="65">
        <f>+IF('An Distinta Base'!$H8=0,0,+IF('An Distinta Base'!$H8=30,(E49+E74),+IF('An Distinta Base'!$H8=60,(SUM(D49:E49)+SUM(D74:E74)),(SUM(C49:E49)+SUM(C74:E74)))))</f>
        <v>0</v>
      </c>
      <c r="F99" s="65">
        <f>+IF('An Distinta Base'!$H8=0,0,+IF('An Distinta Base'!$H8=30,(F49+F74),+IF('An Distinta Base'!$H8=60,(SUM(E49:F49)+SUM(E74:F74)),(SUM(D49:F49)+SUM(D74:F74)))))</f>
        <v>2420</v>
      </c>
      <c r="G99" s="65">
        <f>+IF('An Distinta Base'!$H8=0,0,+IF('An Distinta Base'!$H8=30,(G49+G74),+IF('An Distinta Base'!$H8=60,(SUM(F49:G49)+SUM(F74:G74)),(SUM(E49:G49)+SUM(E74:G74)))))</f>
        <v>0</v>
      </c>
      <c r="H99" s="65">
        <f>+IF('An Distinta Base'!$H8=0,0,+IF('An Distinta Base'!$H8=30,(H49+H74),+IF('An Distinta Base'!$H8=60,(SUM(G49:H49)+SUM(G74:H74)),(SUM(F49:H49)+SUM(F74:H74)))))</f>
        <v>0</v>
      </c>
      <c r="I99" s="65">
        <f>+IF('An Distinta Base'!$H8=0,0,+IF('An Distinta Base'!$H8=30,(I49+I74),+IF('An Distinta Base'!$H8=60,(SUM(H49:I49)+SUM(H74:I74)),(SUM(G49:I49)+SUM(G74:I74)))))</f>
        <v>2541</v>
      </c>
      <c r="J99" s="65">
        <f>+IF('An Distinta Base'!$H8=0,0,+IF('An Distinta Base'!$H8=30,(J49+J74),+IF('An Distinta Base'!$H8=60,(SUM(I49:J49)+SUM(I74:J74)),(SUM(H49:J49)+SUM(H74:J74)))))</f>
        <v>0</v>
      </c>
      <c r="K99" s="65">
        <f>+IF('An Distinta Base'!$H8=0,0,+IF('An Distinta Base'!$H8=30,(K49+K74),+IF('An Distinta Base'!$H8=60,(SUM(J49:K49)+SUM(J74:K74)),(SUM(I49:K49)+SUM(I74:K74)))))</f>
        <v>0</v>
      </c>
      <c r="L99" s="65">
        <f>+IF('An Distinta Base'!$H8=0,0,+IF('An Distinta Base'!$H8=30,(L49+L74),+IF('An Distinta Base'!$H8=60,(SUM(K49:L49)+SUM(K74:L74)),(SUM(J49:L49)+SUM(J74:L74)))))</f>
        <v>2541</v>
      </c>
      <c r="M99" s="65">
        <f>+IF('An Distinta Base'!$H8=0,0,+IF('An Distinta Base'!$H8=30,(M49+M74),+IF('An Distinta Base'!$H8=60,(SUM(L49:M49)+SUM(L74:M74)),(SUM(K49:M49)+SUM(K74:M74)))))</f>
        <v>0</v>
      </c>
      <c r="N99" s="65">
        <f>+IF('An Distinta Base'!$H8=0,0,+IF('An Distinta Base'!$H8=30,(N49+N74),+IF('An Distinta Base'!$H8=60,(SUM(M49:N49)+SUM(M74:N74)),(SUM(L49:N49)+SUM(L74:N74)))))</f>
        <v>0</v>
      </c>
      <c r="O99" s="65">
        <f>+IF('An Distinta Base'!$H8=0,0,+IF('An Distinta Base'!$H8=30,(O49+O74),+IF('An Distinta Base'!$H8=60,(SUM(N49:O49)+SUM(N74:O74)),(SUM(M49:O49)+SUM(M74:O74)))))</f>
        <v>2541</v>
      </c>
      <c r="P99" s="65">
        <f>+IF('An Distinta Base'!$H8=0,0,+IF('An Distinta Base'!$H8=30,(P49+P74),+IF('An Distinta Base'!$H8=60,(SUM(O49:P49)+SUM(O74:P74)),(SUM(N49:P49)+SUM(N74:P74)))))</f>
        <v>0</v>
      </c>
      <c r="Q99" s="65">
        <f>+IF('An Distinta Base'!$H8=0,0,+IF('An Distinta Base'!$H8=30,(Q49+Q74),+IF('An Distinta Base'!$H8=60,(SUM(P49:Q49)+SUM(P74:Q74)),(SUM(O49:Q49)+SUM(O74:Q74)))))</f>
        <v>0</v>
      </c>
      <c r="R99" s="65">
        <f>+IF('An Distinta Base'!$H8=0,0,+IF('An Distinta Base'!$H8=30,(R49+R74),+IF('An Distinta Base'!$H8=60,(SUM(Q49:R49)+SUM(Q74:R74)),(SUM(P49:R49)+SUM(P74:R74)))))</f>
        <v>2541</v>
      </c>
      <c r="S99" s="65">
        <f>+IF('An Distinta Base'!$H8=0,0,+IF('An Distinta Base'!$H8=30,(S49+S74),+IF('An Distinta Base'!$H8=60,(SUM(R49:S49)+SUM(R74:S74)),(SUM(Q49:S49)+SUM(Q74:S74)))))</f>
        <v>0</v>
      </c>
      <c r="T99" s="65">
        <f>+IF('An Distinta Base'!$H8=0,0,+IF('An Distinta Base'!$H8=30,(T49+T74),+IF('An Distinta Base'!$H8=60,(SUM(S49:T49)+SUM(S74:T74)),(SUM(R49:T49)+SUM(R74:T74)))))</f>
        <v>0</v>
      </c>
      <c r="U99" s="65">
        <f>+IF('An Distinta Base'!$H8=0,0,+IF('An Distinta Base'!$H8=30,(U49+U74),+IF('An Distinta Base'!$H8=60,(SUM(T49:U49)+SUM(T74:U74)),(SUM(S49:U49)+SUM(S74:U74)))))</f>
        <v>0</v>
      </c>
      <c r="V99" s="65">
        <f>+IF('An Distinta Base'!$H8=0,0,+IF('An Distinta Base'!$H8=30,(V49+V74),+IF('An Distinta Base'!$H8=60,(SUM(U49:V49)+SUM(U74:V74)),(SUM(T49:V49)+SUM(T74:V74)))))</f>
        <v>2541</v>
      </c>
      <c r="W99" s="65">
        <f>+IF('An Distinta Base'!$H8=0,0,+IF('An Distinta Base'!$H8=30,(W49+W74),+IF('An Distinta Base'!$H8=60,(SUM(V49:W49)+SUM(V74:W74)),(SUM(U49:W49)+SUM(U74:W74)))))</f>
        <v>0</v>
      </c>
      <c r="X99" s="65">
        <f>+IF('An Distinta Base'!$H8=0,0,+IF('An Distinta Base'!$H8=30,(X49+X74),+IF('An Distinta Base'!$H8=60,(SUM(W49:X49)+SUM(W74:X74)),(SUM(V49:X49)+SUM(V74:X74)))))</f>
        <v>0</v>
      </c>
      <c r="Y99" s="65">
        <f>+IF('An Distinta Base'!$H8=0,0,+IF('An Distinta Base'!$H8=30,(Y49+Y74),+IF('An Distinta Base'!$H8=60,(SUM(X49:Y49)+SUM(X74:Y74)),(SUM(W49:Y49)+SUM(W74:Y74)))))</f>
        <v>2541</v>
      </c>
      <c r="Z99" s="65">
        <f>+IF('An Distinta Base'!$H8=0,0,+IF('An Distinta Base'!$H8=30,(Z49+Z74),+IF('An Distinta Base'!$H8=60,(SUM(Y49:Z49)+SUM(Y74:Z74)),(SUM(X49:Z49)+SUM(X74:Z74)))))</f>
        <v>0</v>
      </c>
      <c r="AA99" s="65">
        <f>+IF('An Distinta Base'!$H8=0,0,+IF('An Distinta Base'!$H8=30,(AA49+AA74),+IF('An Distinta Base'!$H8=60,(SUM(Z49:AA49)+SUM(Z74:AA74)),(SUM(Y49:AA49)+SUM(Y74:AA74)))))</f>
        <v>0</v>
      </c>
      <c r="AB99" s="65">
        <f>+IF('An Distinta Base'!$H8=0,0,+IF('An Distinta Base'!$H8=30,(AB49+AB74),+IF('An Distinta Base'!$H8=60,(SUM(AA49:AB49)+SUM(AA74:AB74)),(SUM(Z49:AB49)+SUM(Z74:AB74)))))</f>
        <v>0</v>
      </c>
      <c r="AC99" s="65">
        <f>+IF('An Distinta Base'!$H8=0,0,+IF('An Distinta Base'!$H8=30,(AC49+AC74),+IF('An Distinta Base'!$H8=60,(SUM(AB49:AC49)+SUM(AB74:AC74)),(SUM(AA49:AC49)+SUM(AA74:AC74)))))</f>
        <v>2541</v>
      </c>
      <c r="AD99" s="65">
        <f>+IF('An Distinta Base'!$H8=0,0,+IF('An Distinta Base'!$H8=30,(AD49+AD74),+IF('An Distinta Base'!$H8=60,(SUM(AC49:AD49)+SUM(AC74:AD74)),(SUM(AB49:AD49)+SUM(AB74:AD74)))))</f>
        <v>0</v>
      </c>
      <c r="AE99" s="65">
        <f>+IF('An Distinta Base'!$H8=0,0,+IF('An Distinta Base'!$H8=30,(AE49+AE74),+IF('An Distinta Base'!$H8=60,(SUM(AD49:AE49)+SUM(AD74:AE74)),(SUM(AC49:AE49)+SUM(AC74:AE74)))))</f>
        <v>0</v>
      </c>
      <c r="AF99" s="65">
        <f>+IF('An Distinta Base'!$H8=0,0,+IF('An Distinta Base'!$H8=30,(AF49+AF74),+IF('An Distinta Base'!$H8=60,(SUM(AE49:AF49)+SUM(AE74:AF74)),(SUM(AD49:AF49)+SUM(AD74:AF74)))))</f>
        <v>0</v>
      </c>
      <c r="AG99" s="65">
        <f>+IF('An Distinta Base'!$H8=0,0,+IF('An Distinta Base'!$H8=30,(AG49+AG74),+IF('An Distinta Base'!$H8=60,(SUM(AF49:AG49)+SUM(AF74:AG74)),(SUM(AE49:AG49)+SUM(AE74:AG74)))))</f>
        <v>2541</v>
      </c>
      <c r="AH99" s="65">
        <f>+IF('An Distinta Base'!$H8=0,0,+IF('An Distinta Base'!$H8=30,(AH49+AH74),+IF('An Distinta Base'!$H8=60,(SUM(AG49:AH49)+SUM(AG74:AH74)),(SUM(AF49:AH49)+SUM(AF74:AH74)))))</f>
        <v>0</v>
      </c>
      <c r="AI99" s="65">
        <f>+IF('An Distinta Base'!$H8=0,0,+IF('An Distinta Base'!$H8=30,(AI49+AI74),+IF('An Distinta Base'!$H8=60,(SUM(AH49:AI49)+SUM(AH74:AI74)),(SUM(AG49:AI49)+SUM(AG74:AI74)))))</f>
        <v>0</v>
      </c>
      <c r="AJ99" s="65">
        <f>+IF('An Distinta Base'!$H8=0,0,+IF('An Distinta Base'!$H8=30,(AJ49+AJ74),+IF('An Distinta Base'!$H8=60,(SUM(AI49:AJ49)+SUM(AI74:AJ74)),(SUM(AH49:AJ49)+SUM(AH74:AJ74)))))</f>
        <v>2541</v>
      </c>
      <c r="AK99" s="65">
        <f>+IF('An Distinta Base'!$H8=0,0,+IF('An Distinta Base'!$H8=30,(AK49+AK74),+IF('An Distinta Base'!$H8=60,(SUM(AJ49:AK49)+SUM(AJ74:AK74)),(SUM(AI49:AK49)+SUM(AI74:AK74)))))</f>
        <v>0</v>
      </c>
      <c r="AL99" s="65">
        <f>+IF('An Distinta Base'!$H8=0,0,+IF('An Distinta Base'!$H8=30,(AL49+AL74),+IF('An Distinta Base'!$H8=60,(SUM(AK49:AL49)+SUM(AK74:AL74)),(SUM(AJ49:AL49)+SUM(AJ74:AL74)))))</f>
        <v>0</v>
      </c>
    </row>
    <row r="100" spans="2:38" x14ac:dyDescent="0.25">
      <c r="B100" s="47" t="str">
        <f t="shared" ref="B100:B118" si="46">+B75</f>
        <v>Materia Prima 2</v>
      </c>
      <c r="C100" s="65">
        <f>+IF('An Distinta Base'!$H9=0,0,(C50+C75))</f>
        <v>0</v>
      </c>
      <c r="D100" s="65">
        <f>+IF('An Distinta Base'!$H9=0,0,+IF('An Distinta Base'!$H9=30,(D50+D75),(SUM(C50:D50)+SUM(C75:D75))))</f>
        <v>0</v>
      </c>
      <c r="E100" s="65">
        <f>+IF('An Distinta Base'!$H9=0,0,+IF('An Distinta Base'!$H9=30,(E50+E75),+IF('An Distinta Base'!$H9=60,(SUM(D50:E50)+SUM(D75:E75)),(SUM(C50:E50)+SUM(C75:E75)))))</f>
        <v>0</v>
      </c>
      <c r="F100" s="65">
        <f>+IF('An Distinta Base'!$H9=0,0,+IF('An Distinta Base'!$H9=30,(F50+F75),+IF('An Distinta Base'!$H9=60,(SUM(E50:F50)+SUM(E75:F75)),(SUM(D50:F50)+SUM(D75:F75)))))</f>
        <v>0</v>
      </c>
      <c r="G100" s="65">
        <f>+IF('An Distinta Base'!$H9=0,0,+IF('An Distinta Base'!$H9=30,(G50+G75),+IF('An Distinta Base'!$H9=60,(SUM(F50:G50)+SUM(F75:G75)),(SUM(E50:G50)+SUM(E75:G75)))))</f>
        <v>0</v>
      </c>
      <c r="H100" s="65">
        <f>+IF('An Distinta Base'!$H9=0,0,+IF('An Distinta Base'!$H9=30,(H50+H75),+IF('An Distinta Base'!$H9=60,(SUM(G50:H50)+SUM(G75:H75)),(SUM(F50:H50)+SUM(F75:H75)))))</f>
        <v>0</v>
      </c>
      <c r="I100" s="65">
        <f>+IF('An Distinta Base'!$H9=0,0,+IF('An Distinta Base'!$H9=30,(I50+I75),+IF('An Distinta Base'!$H9=60,(SUM(H50:I50)+SUM(H75:I75)),(SUM(G50:I50)+SUM(G75:I75)))))</f>
        <v>0</v>
      </c>
      <c r="J100" s="65">
        <f>+IF('An Distinta Base'!$H9=0,0,+IF('An Distinta Base'!$H9=30,(J50+J75),+IF('An Distinta Base'!$H9=60,(SUM(I50:J50)+SUM(I75:J75)),(SUM(H50:J50)+SUM(H75:J75)))))</f>
        <v>0</v>
      </c>
      <c r="K100" s="65">
        <f>+IF('An Distinta Base'!$H9=0,0,+IF('An Distinta Base'!$H9=30,(K50+K75),+IF('An Distinta Base'!$H9=60,(SUM(J50:K50)+SUM(J75:K75)),(SUM(I50:K50)+SUM(I75:K75)))))</f>
        <v>0</v>
      </c>
      <c r="L100" s="65">
        <f>+IF('An Distinta Base'!$H9=0,0,+IF('An Distinta Base'!$H9=30,(L50+L75),+IF('An Distinta Base'!$H9=60,(SUM(K50:L50)+SUM(K75:L75)),(SUM(J50:L50)+SUM(J75:L75)))))</f>
        <v>0</v>
      </c>
      <c r="M100" s="65">
        <f>+IF('An Distinta Base'!$H9=0,0,+IF('An Distinta Base'!$H9=30,(M50+M75),+IF('An Distinta Base'!$H9=60,(SUM(L50:M50)+SUM(L75:M75)),(SUM(K50:M50)+SUM(K75:M75)))))</f>
        <v>0</v>
      </c>
      <c r="N100" s="65">
        <f>+IF('An Distinta Base'!$H9=0,0,+IF('An Distinta Base'!$H9=30,(N50+N75),+IF('An Distinta Base'!$H9=60,(SUM(M50:N50)+SUM(M75:N75)),(SUM(L50:N50)+SUM(L75:N75)))))</f>
        <v>0</v>
      </c>
      <c r="O100" s="65">
        <f>+IF('An Distinta Base'!$H9=0,0,+IF('An Distinta Base'!$H9=30,(O50+O75),+IF('An Distinta Base'!$H9=60,(SUM(N50:O50)+SUM(N75:O75)),(SUM(M50:O50)+SUM(M75:O75)))))</f>
        <v>0</v>
      </c>
      <c r="P100" s="65">
        <f>+IF('An Distinta Base'!$H9=0,0,+IF('An Distinta Base'!$H9=30,(P50+P75),+IF('An Distinta Base'!$H9=60,(SUM(O50:P50)+SUM(O75:P75)),(SUM(N50:P50)+SUM(N75:P75)))))</f>
        <v>0</v>
      </c>
      <c r="Q100" s="65">
        <f>+IF('An Distinta Base'!$H9=0,0,+IF('An Distinta Base'!$H9=30,(Q50+Q75),+IF('An Distinta Base'!$H9=60,(SUM(P50:Q50)+SUM(P75:Q75)),(SUM(O50:Q50)+SUM(O75:Q75)))))</f>
        <v>0</v>
      </c>
      <c r="R100" s="65">
        <f>+IF('An Distinta Base'!$H9=0,0,+IF('An Distinta Base'!$H9=30,(R50+R75),+IF('An Distinta Base'!$H9=60,(SUM(Q50:R50)+SUM(Q75:R75)),(SUM(P50:R50)+SUM(P75:R75)))))</f>
        <v>0</v>
      </c>
      <c r="S100" s="65">
        <f>+IF('An Distinta Base'!$H9=0,0,+IF('An Distinta Base'!$H9=30,(S50+S75),+IF('An Distinta Base'!$H9=60,(SUM(R50:S50)+SUM(R75:S75)),(SUM(Q50:S50)+SUM(Q75:S75)))))</f>
        <v>0</v>
      </c>
      <c r="T100" s="65">
        <f>+IF('An Distinta Base'!$H9=0,0,+IF('An Distinta Base'!$H9=30,(T50+T75),+IF('An Distinta Base'!$H9=60,(SUM(S50:T50)+SUM(S75:T75)),(SUM(R50:T50)+SUM(R75:T75)))))</f>
        <v>0</v>
      </c>
      <c r="U100" s="65">
        <f>+IF('An Distinta Base'!$H9=0,0,+IF('An Distinta Base'!$H9=30,(U50+U75),+IF('An Distinta Base'!$H9=60,(SUM(T50:U50)+SUM(T75:U75)),(SUM(S50:U50)+SUM(S75:U75)))))</f>
        <v>0</v>
      </c>
      <c r="V100" s="65">
        <f>+IF('An Distinta Base'!$H9=0,0,+IF('An Distinta Base'!$H9=30,(V50+V75),+IF('An Distinta Base'!$H9=60,(SUM(U50:V50)+SUM(U75:V75)),(SUM(T50:V50)+SUM(T75:V75)))))</f>
        <v>0</v>
      </c>
      <c r="W100" s="65">
        <f>+IF('An Distinta Base'!$H9=0,0,+IF('An Distinta Base'!$H9=30,(W50+W75),+IF('An Distinta Base'!$H9=60,(SUM(V50:W50)+SUM(V75:W75)),(SUM(U50:W50)+SUM(U75:W75)))))</f>
        <v>0</v>
      </c>
      <c r="X100" s="65">
        <f>+IF('An Distinta Base'!$H9=0,0,+IF('An Distinta Base'!$H9=30,(X50+X75),+IF('An Distinta Base'!$H9=60,(SUM(W50:X50)+SUM(W75:X75)),(SUM(V50:X50)+SUM(V75:X75)))))</f>
        <v>0</v>
      </c>
      <c r="Y100" s="65">
        <f>+IF('An Distinta Base'!$H9=0,0,+IF('An Distinta Base'!$H9=30,(Y50+Y75),+IF('An Distinta Base'!$H9=60,(SUM(X50:Y50)+SUM(X75:Y75)),(SUM(W50:Y50)+SUM(W75:Y75)))))</f>
        <v>0</v>
      </c>
      <c r="Z100" s="65">
        <f>+IF('An Distinta Base'!$H9=0,0,+IF('An Distinta Base'!$H9=30,(Z50+Z75),+IF('An Distinta Base'!$H9=60,(SUM(Y50:Z50)+SUM(Y75:Z75)),(SUM(X50:Z50)+SUM(X75:Z75)))))</f>
        <v>0</v>
      </c>
      <c r="AA100" s="65">
        <f>+IF('An Distinta Base'!$H9=0,0,+IF('An Distinta Base'!$H9=30,(AA50+AA75),+IF('An Distinta Base'!$H9=60,(SUM(Z50:AA50)+SUM(Z75:AA75)),(SUM(Y50:AA50)+SUM(Y75:AA75)))))</f>
        <v>0</v>
      </c>
      <c r="AB100" s="65">
        <f>+IF('An Distinta Base'!$H9=0,0,+IF('An Distinta Base'!$H9=30,(AB50+AB75),+IF('An Distinta Base'!$H9=60,(SUM(AA50:AB50)+SUM(AA75:AB75)),(SUM(Z50:AB50)+SUM(Z75:AB75)))))</f>
        <v>0</v>
      </c>
      <c r="AC100" s="65">
        <f>+IF('An Distinta Base'!$H9=0,0,+IF('An Distinta Base'!$H9=30,(AC50+AC75),+IF('An Distinta Base'!$H9=60,(SUM(AB50:AC50)+SUM(AB75:AC75)),(SUM(AA50:AC50)+SUM(AA75:AC75)))))</f>
        <v>0</v>
      </c>
      <c r="AD100" s="65">
        <f>+IF('An Distinta Base'!$H9=0,0,+IF('An Distinta Base'!$H9=30,(AD50+AD75),+IF('An Distinta Base'!$H9=60,(SUM(AC50:AD50)+SUM(AC75:AD75)),(SUM(AB50:AD50)+SUM(AB75:AD75)))))</f>
        <v>0</v>
      </c>
      <c r="AE100" s="65">
        <f>+IF('An Distinta Base'!$H9=0,0,+IF('An Distinta Base'!$H9=30,(AE50+AE75),+IF('An Distinta Base'!$H9=60,(SUM(AD50:AE50)+SUM(AD75:AE75)),(SUM(AC50:AE50)+SUM(AC75:AE75)))))</f>
        <v>0</v>
      </c>
      <c r="AF100" s="65">
        <f>+IF('An Distinta Base'!$H9=0,0,+IF('An Distinta Base'!$H9=30,(AF50+AF75),+IF('An Distinta Base'!$H9=60,(SUM(AE50:AF50)+SUM(AE75:AF75)),(SUM(AD50:AF50)+SUM(AD75:AF75)))))</f>
        <v>0</v>
      </c>
      <c r="AG100" s="65">
        <f>+IF('An Distinta Base'!$H9=0,0,+IF('An Distinta Base'!$H9=30,(AG50+AG75),+IF('An Distinta Base'!$H9=60,(SUM(AF50:AG50)+SUM(AF75:AG75)),(SUM(AE50:AG50)+SUM(AE75:AG75)))))</f>
        <v>0</v>
      </c>
      <c r="AH100" s="65">
        <f>+IF('An Distinta Base'!$H9=0,0,+IF('An Distinta Base'!$H9=30,(AH50+AH75),+IF('An Distinta Base'!$H9=60,(SUM(AG50:AH50)+SUM(AG75:AH75)),(SUM(AF50:AH50)+SUM(AF75:AH75)))))</f>
        <v>0</v>
      </c>
      <c r="AI100" s="65">
        <f>+IF('An Distinta Base'!$H9=0,0,+IF('An Distinta Base'!$H9=30,(AI50+AI75),+IF('An Distinta Base'!$H9=60,(SUM(AH50:AI50)+SUM(AH75:AI75)),(SUM(AG50:AI50)+SUM(AG75:AI75)))))</f>
        <v>0</v>
      </c>
      <c r="AJ100" s="65">
        <f>+IF('An Distinta Base'!$H9=0,0,+IF('An Distinta Base'!$H9=30,(AJ50+AJ75),+IF('An Distinta Base'!$H9=60,(SUM(AI50:AJ50)+SUM(AI75:AJ75)),(SUM(AH50:AJ50)+SUM(AH75:AJ75)))))</f>
        <v>0</v>
      </c>
      <c r="AK100" s="65">
        <f>+IF('An Distinta Base'!$H9=0,0,+IF('An Distinta Base'!$H9=30,(AK50+AK75),+IF('An Distinta Base'!$H9=60,(SUM(AJ50:AK50)+SUM(AJ75:AK75)),(SUM(AI50:AK50)+SUM(AI75:AK75)))))</f>
        <v>0</v>
      </c>
      <c r="AL100" s="65">
        <f>+IF('An Distinta Base'!$H9=0,0,+IF('An Distinta Base'!$H9=30,(AL50+AL75),+IF('An Distinta Base'!$H9=60,(SUM(AK50:AL50)+SUM(AK75:AL75)),(SUM(AJ50:AL50)+SUM(AJ75:AL75)))))</f>
        <v>0</v>
      </c>
    </row>
    <row r="101" spans="2:38" x14ac:dyDescent="0.25">
      <c r="B101" s="47" t="str">
        <f t="shared" si="46"/>
        <v>Materia Prima 3</v>
      </c>
      <c r="C101" s="65">
        <f>+IF('An Distinta Base'!$H10=0,0,(C51+C76))</f>
        <v>11550</v>
      </c>
      <c r="D101" s="65">
        <f>+IF('An Distinta Base'!$H10=0,0,+IF('An Distinta Base'!$H10=30,(D51+D76),(SUM(C51:D51)+SUM(C76:D76))))</f>
        <v>11550</v>
      </c>
      <c r="E101" s="65">
        <f>+IF('An Distinta Base'!$H10=0,0,+IF('An Distinta Base'!$H10=30,(E51+E76),+IF('An Distinta Base'!$H10=60,(SUM(D51:E51)+SUM(D76:E76)),(SUM(C51:E51)+SUM(C76:E76)))))</f>
        <v>0</v>
      </c>
      <c r="F101" s="65">
        <f>+IF('An Distinta Base'!$H10=0,0,+IF('An Distinta Base'!$H10=30,(F51+F76),+IF('An Distinta Base'!$H10=60,(SUM(E51:F51)+SUM(E76:F76)),(SUM(D51:F51)+SUM(D76:F76)))))</f>
        <v>0</v>
      </c>
      <c r="G101" s="65">
        <f>+IF('An Distinta Base'!$H10=0,0,+IF('An Distinta Base'!$H10=30,(G51+G76),+IF('An Distinta Base'!$H10=60,(SUM(F51:G51)+SUM(F76:G76)),(SUM(E51:G51)+SUM(E76:G76)))))</f>
        <v>0</v>
      </c>
      <c r="H101" s="65">
        <f>+IF('An Distinta Base'!$H10=0,0,+IF('An Distinta Base'!$H10=30,(H51+H76),+IF('An Distinta Base'!$H10=60,(SUM(G51:H51)+SUM(G76:H76)),(SUM(F51:H51)+SUM(F76:H76)))))</f>
        <v>0</v>
      </c>
      <c r="I101" s="65">
        <f>+IF('An Distinta Base'!$H10=0,0,+IF('An Distinta Base'!$H10=30,(I51+I76),+IF('An Distinta Base'!$H10=60,(SUM(H51:I51)+SUM(H76:I76)),(SUM(G51:I51)+SUM(G76:I76)))))</f>
        <v>11550</v>
      </c>
      <c r="J101" s="65">
        <f>+IF('An Distinta Base'!$H10=0,0,+IF('An Distinta Base'!$H10=30,(J51+J76),+IF('An Distinta Base'!$H10=60,(SUM(I51:J51)+SUM(I76:J76)),(SUM(H51:J51)+SUM(H76:J76)))))</f>
        <v>11550</v>
      </c>
      <c r="K101" s="65">
        <f>+IF('An Distinta Base'!$H10=0,0,+IF('An Distinta Base'!$H10=30,(K51+K76),+IF('An Distinta Base'!$H10=60,(SUM(J51:K51)+SUM(J76:K76)),(SUM(I51:K51)+SUM(I76:K76)))))</f>
        <v>0</v>
      </c>
      <c r="L101" s="65">
        <f>+IF('An Distinta Base'!$H10=0,0,+IF('An Distinta Base'!$H10=30,(L51+L76),+IF('An Distinta Base'!$H10=60,(SUM(K51:L51)+SUM(K76:L76)),(SUM(J51:L51)+SUM(J76:L76)))))</f>
        <v>0</v>
      </c>
      <c r="M101" s="65">
        <f>+IF('An Distinta Base'!$H10=0,0,+IF('An Distinta Base'!$H10=30,(M51+M76),+IF('An Distinta Base'!$H10=60,(SUM(L51:M51)+SUM(L76:M76)),(SUM(K51:M51)+SUM(K76:M76)))))</f>
        <v>0</v>
      </c>
      <c r="N101" s="65">
        <f>+IF('An Distinta Base'!$H10=0,0,+IF('An Distinta Base'!$H10=30,(N51+N76),+IF('An Distinta Base'!$H10=60,(SUM(M51:N51)+SUM(M76:N76)),(SUM(L51:N51)+SUM(L76:N76)))))</f>
        <v>0</v>
      </c>
      <c r="O101" s="65">
        <f>+IF('An Distinta Base'!$H10=0,0,+IF('An Distinta Base'!$H10=30,(O51+O76),+IF('An Distinta Base'!$H10=60,(SUM(N51:O51)+SUM(N76:O76)),(SUM(M51:O51)+SUM(M76:O76)))))</f>
        <v>0</v>
      </c>
      <c r="P101" s="65">
        <f>+IF('An Distinta Base'!$H10=0,0,+IF('An Distinta Base'!$H10=30,(P51+P76),+IF('An Distinta Base'!$H10=60,(SUM(O51:P51)+SUM(O76:P76)),(SUM(N51:P51)+SUM(N76:P76)))))</f>
        <v>12016.62</v>
      </c>
      <c r="Q101" s="65">
        <f>+IF('An Distinta Base'!$H10=0,0,+IF('An Distinta Base'!$H10=30,(Q51+Q76),+IF('An Distinta Base'!$H10=60,(SUM(P51:Q51)+SUM(P76:Q76)),(SUM(O51:Q51)+SUM(O76:Q76)))))</f>
        <v>12016.62</v>
      </c>
      <c r="R101" s="65">
        <f>+IF('An Distinta Base'!$H10=0,0,+IF('An Distinta Base'!$H10=30,(R51+R76),+IF('An Distinta Base'!$H10=60,(SUM(Q51:R51)+SUM(Q76:R76)),(SUM(P51:R51)+SUM(P76:R76)))))</f>
        <v>0</v>
      </c>
      <c r="S101" s="65">
        <f>+IF('An Distinta Base'!$H10=0,0,+IF('An Distinta Base'!$H10=30,(S51+S76),+IF('An Distinta Base'!$H10=60,(SUM(R51:S51)+SUM(R76:S76)),(SUM(Q51:S51)+SUM(Q76:S76)))))</f>
        <v>0</v>
      </c>
      <c r="T101" s="65">
        <f>+IF('An Distinta Base'!$H10=0,0,+IF('An Distinta Base'!$H10=30,(T51+T76),+IF('An Distinta Base'!$H10=60,(SUM(S51:T51)+SUM(S76:T76)),(SUM(R51:T51)+SUM(R76:T76)))))</f>
        <v>0</v>
      </c>
      <c r="U101" s="65">
        <f>+IF('An Distinta Base'!$H10=0,0,+IF('An Distinta Base'!$H10=30,(U51+U76),+IF('An Distinta Base'!$H10=60,(SUM(T51:U51)+SUM(T76:U76)),(SUM(S51:U51)+SUM(S76:U76)))))</f>
        <v>0</v>
      </c>
      <c r="V101" s="65">
        <f>+IF('An Distinta Base'!$H10=0,0,+IF('An Distinta Base'!$H10=30,(V51+V76),+IF('An Distinta Base'!$H10=60,(SUM(U51:V51)+SUM(U76:V76)),(SUM(T51:V51)+SUM(T76:V76)))))</f>
        <v>0</v>
      </c>
      <c r="W101" s="65">
        <f>+IF('An Distinta Base'!$H10=0,0,+IF('An Distinta Base'!$H10=30,(W51+W76),+IF('An Distinta Base'!$H10=60,(SUM(V51:W51)+SUM(V76:W76)),(SUM(U51:W51)+SUM(U76:W76)))))</f>
        <v>12016.62</v>
      </c>
      <c r="X101" s="65">
        <f>+IF('An Distinta Base'!$H10=0,0,+IF('An Distinta Base'!$H10=30,(X51+X76),+IF('An Distinta Base'!$H10=60,(SUM(W51:X51)+SUM(W76:X76)),(SUM(V51:X51)+SUM(V76:X76)))))</f>
        <v>12016.62</v>
      </c>
      <c r="Y101" s="65">
        <f>+IF('An Distinta Base'!$H10=0,0,+IF('An Distinta Base'!$H10=30,(Y51+Y76),+IF('An Distinta Base'!$H10=60,(SUM(X51:Y51)+SUM(X76:Y76)),(SUM(W51:Y51)+SUM(W76:Y76)))))</f>
        <v>0</v>
      </c>
      <c r="Z101" s="65">
        <f>+IF('An Distinta Base'!$H10=0,0,+IF('An Distinta Base'!$H10=30,(Z51+Z76),+IF('An Distinta Base'!$H10=60,(SUM(Y51:Z51)+SUM(Y76:Z76)),(SUM(X51:Z51)+SUM(X76:Z76)))))</f>
        <v>0</v>
      </c>
      <c r="AA101" s="65">
        <f>+IF('An Distinta Base'!$H10=0,0,+IF('An Distinta Base'!$H10=30,(AA51+AA76),+IF('An Distinta Base'!$H10=60,(SUM(Z51:AA51)+SUM(Z76:AA76)),(SUM(Y51:AA51)+SUM(Y76:AA76)))))</f>
        <v>0</v>
      </c>
      <c r="AB101" s="65">
        <f>+IF('An Distinta Base'!$H10=0,0,+IF('An Distinta Base'!$H10=30,(AB51+AB76),+IF('An Distinta Base'!$H10=60,(SUM(AA51:AB51)+SUM(AA76:AB76)),(SUM(Z51:AB51)+SUM(Z76:AB76)))))</f>
        <v>0</v>
      </c>
      <c r="AC101" s="65">
        <f>+IF('An Distinta Base'!$H10=0,0,+IF('An Distinta Base'!$H10=30,(AC51+AC76),+IF('An Distinta Base'!$H10=60,(SUM(AB51:AC51)+SUM(AB76:AC76)),(SUM(AA51:AC51)+SUM(AA76:AC76)))))</f>
        <v>12016.62</v>
      </c>
      <c r="AD101" s="65">
        <f>+IF('An Distinta Base'!$H10=0,0,+IF('An Distinta Base'!$H10=30,(AD51+AD76),+IF('An Distinta Base'!$H10=60,(SUM(AC51:AD51)+SUM(AC76:AD76)),(SUM(AB51:AD51)+SUM(AB76:AD76)))))</f>
        <v>12016.62</v>
      </c>
      <c r="AE101" s="65">
        <f>+IF('An Distinta Base'!$H10=0,0,+IF('An Distinta Base'!$H10=30,(AE51+AE76),+IF('An Distinta Base'!$H10=60,(SUM(AD51:AE51)+SUM(AD76:AE76)),(SUM(AC51:AE51)+SUM(AC76:AE76)))))</f>
        <v>0</v>
      </c>
      <c r="AF101" s="65">
        <f>+IF('An Distinta Base'!$H10=0,0,+IF('An Distinta Base'!$H10=30,(AF51+AF76),+IF('An Distinta Base'!$H10=60,(SUM(AE51:AF51)+SUM(AE76:AF76)),(SUM(AD51:AF51)+SUM(AD76:AF76)))))</f>
        <v>0</v>
      </c>
      <c r="AG101" s="65">
        <f>+IF('An Distinta Base'!$H10=0,0,+IF('An Distinta Base'!$H10=30,(AG51+AG76),+IF('An Distinta Base'!$H10=60,(SUM(AF51:AG51)+SUM(AF76:AG76)),(SUM(AE51:AG51)+SUM(AE76:AG76)))))</f>
        <v>0</v>
      </c>
      <c r="AH101" s="65">
        <f>+IF('An Distinta Base'!$H10=0,0,+IF('An Distinta Base'!$H10=30,(AH51+AH76),+IF('An Distinta Base'!$H10=60,(SUM(AG51:AH51)+SUM(AG76:AH76)),(SUM(AF51:AH51)+SUM(AF76:AH76)))))</f>
        <v>0</v>
      </c>
      <c r="AI101" s="65">
        <f>+IF('An Distinta Base'!$H10=0,0,+IF('An Distinta Base'!$H10=30,(AI51+AI76),+IF('An Distinta Base'!$H10=60,(SUM(AH51:AI51)+SUM(AH76:AI76)),(SUM(AG51:AI51)+SUM(AG76:AI76)))))</f>
        <v>0</v>
      </c>
      <c r="AJ101" s="65">
        <f>+IF('An Distinta Base'!$H10=0,0,+IF('An Distinta Base'!$H10=30,(AJ51+AJ76),+IF('An Distinta Base'!$H10=60,(SUM(AI51:AJ51)+SUM(AI76:AJ76)),(SUM(AH51:AJ51)+SUM(AH76:AJ76)))))</f>
        <v>12016.62</v>
      </c>
      <c r="AK101" s="65">
        <f>+IF('An Distinta Base'!$H10=0,0,+IF('An Distinta Base'!$H10=30,(AK51+AK76),+IF('An Distinta Base'!$H10=60,(SUM(AJ51:AK51)+SUM(AJ76:AK76)),(SUM(AI51:AK51)+SUM(AI76:AK76)))))</f>
        <v>12016.62</v>
      </c>
      <c r="AL101" s="65">
        <f>+IF('An Distinta Base'!$H10=0,0,+IF('An Distinta Base'!$H10=30,(AL51+AL76),+IF('An Distinta Base'!$H10=60,(SUM(AK51:AL51)+SUM(AK76:AL76)),(SUM(AJ51:AL51)+SUM(AJ76:AL76)))))</f>
        <v>0</v>
      </c>
    </row>
    <row r="102" spans="2:38" x14ac:dyDescent="0.25">
      <c r="B102" s="47" t="str">
        <f t="shared" si="46"/>
        <v>Materia Prima 4</v>
      </c>
      <c r="C102" s="65">
        <f>+IF('An Distinta Base'!$H11=0,0,(C52+C77))</f>
        <v>4160</v>
      </c>
      <c r="D102" s="65">
        <f>+IF('An Distinta Base'!$H11=0,0,+IF('An Distinta Base'!$H11=30,(D52+D77),(SUM(C52:D52)+SUM(C77:D77))))</f>
        <v>4160</v>
      </c>
      <c r="E102" s="65">
        <f>+IF('An Distinta Base'!$H11=0,0,+IF('An Distinta Base'!$H11=30,(E52+E77),+IF('An Distinta Base'!$H11=60,(SUM(D52:E52)+SUM(D77:E77)),(SUM(C52:E52)+SUM(C77:E77)))))</f>
        <v>0</v>
      </c>
      <c r="F102" s="65">
        <f>+IF('An Distinta Base'!$H11=0,0,+IF('An Distinta Base'!$H11=30,(F52+F77),+IF('An Distinta Base'!$H11=60,(SUM(E52:F52)+SUM(E77:F77)),(SUM(D52:F52)+SUM(D77:F77)))))</f>
        <v>0</v>
      </c>
      <c r="G102" s="65">
        <f>+IF('An Distinta Base'!$H11=0,0,+IF('An Distinta Base'!$H11=30,(G52+G77),+IF('An Distinta Base'!$H11=60,(SUM(F52:G52)+SUM(F77:G77)),(SUM(E52:G52)+SUM(E77:G77)))))</f>
        <v>0</v>
      </c>
      <c r="H102" s="65">
        <f>+IF('An Distinta Base'!$H11=0,0,+IF('An Distinta Base'!$H11=30,(H52+H77),+IF('An Distinta Base'!$H11=60,(SUM(G52:H52)+SUM(G77:H77)),(SUM(F52:H52)+SUM(F77:H77)))))</f>
        <v>0</v>
      </c>
      <c r="I102" s="65">
        <f>+IF('An Distinta Base'!$H11=0,0,+IF('An Distinta Base'!$H11=30,(I52+I77),+IF('An Distinta Base'!$H11=60,(SUM(H52:I52)+SUM(H77:I77)),(SUM(G52:I52)+SUM(G77:I77)))))</f>
        <v>0</v>
      </c>
      <c r="J102" s="65">
        <f>+IF('An Distinta Base'!$H11=0,0,+IF('An Distinta Base'!$H11=30,(J52+J77),+IF('An Distinta Base'!$H11=60,(SUM(I52:J52)+SUM(I77:J77)),(SUM(H52:J52)+SUM(H77:J77)))))</f>
        <v>4160</v>
      </c>
      <c r="K102" s="65">
        <f>+IF('An Distinta Base'!$H11=0,0,+IF('An Distinta Base'!$H11=30,(K52+K77),+IF('An Distinta Base'!$H11=60,(SUM(J52:K52)+SUM(J77:K77)),(SUM(I52:K52)+SUM(I77:K77)))))</f>
        <v>4160</v>
      </c>
      <c r="L102" s="65">
        <f>+IF('An Distinta Base'!$H11=0,0,+IF('An Distinta Base'!$H11=30,(L52+L77),+IF('An Distinta Base'!$H11=60,(SUM(K52:L52)+SUM(K77:L77)),(SUM(J52:L52)+SUM(J77:L77)))))</f>
        <v>0</v>
      </c>
      <c r="M102" s="65">
        <f>+IF('An Distinta Base'!$H11=0,0,+IF('An Distinta Base'!$H11=30,(M52+M77),+IF('An Distinta Base'!$H11=60,(SUM(L52:M52)+SUM(L77:M77)),(SUM(K52:M52)+SUM(K77:M77)))))</f>
        <v>0</v>
      </c>
      <c r="N102" s="65">
        <f>+IF('An Distinta Base'!$H11=0,0,+IF('An Distinta Base'!$H11=30,(N52+N77),+IF('An Distinta Base'!$H11=60,(SUM(M52:N52)+SUM(M77:N77)),(SUM(L52:N52)+SUM(L77:N77)))))</f>
        <v>0</v>
      </c>
      <c r="O102" s="65">
        <f>+IF('An Distinta Base'!$H11=0,0,+IF('An Distinta Base'!$H11=30,(O52+O77),+IF('An Distinta Base'!$H11=60,(SUM(N52:O52)+SUM(N77:O77)),(SUM(M52:O52)+SUM(M77:O77)))))</f>
        <v>0</v>
      </c>
      <c r="P102" s="65">
        <f>+IF('An Distinta Base'!$H11=0,0,+IF('An Distinta Base'!$H11=30,(P52+P77),+IF('An Distinta Base'!$H11=60,(SUM(O52:P52)+SUM(O77:P77)),(SUM(N52:P52)+SUM(N77:P77)))))</f>
        <v>0</v>
      </c>
      <c r="Q102" s="65">
        <f>+IF('An Distinta Base'!$H11=0,0,+IF('An Distinta Base'!$H11=30,(Q52+Q77),+IF('An Distinta Base'!$H11=60,(SUM(P52:Q52)+SUM(P77:Q77)),(SUM(O52:Q52)+SUM(O77:Q77)))))</f>
        <v>4284.8</v>
      </c>
      <c r="R102" s="65">
        <f>+IF('An Distinta Base'!$H11=0,0,+IF('An Distinta Base'!$H11=30,(R52+R77),+IF('An Distinta Base'!$H11=60,(SUM(Q52:R52)+SUM(Q77:R77)),(SUM(P52:R52)+SUM(P77:R77)))))</f>
        <v>4284.8</v>
      </c>
      <c r="S102" s="65">
        <f>+IF('An Distinta Base'!$H11=0,0,+IF('An Distinta Base'!$H11=30,(S52+S77),+IF('An Distinta Base'!$H11=60,(SUM(R52:S52)+SUM(R77:S77)),(SUM(Q52:S52)+SUM(Q77:S77)))))</f>
        <v>0</v>
      </c>
      <c r="T102" s="65">
        <f>+IF('An Distinta Base'!$H11=0,0,+IF('An Distinta Base'!$H11=30,(T52+T77),+IF('An Distinta Base'!$H11=60,(SUM(S52:T52)+SUM(S77:T77)),(SUM(R52:T52)+SUM(R77:T77)))))</f>
        <v>0</v>
      </c>
      <c r="U102" s="65">
        <f>+IF('An Distinta Base'!$H11=0,0,+IF('An Distinta Base'!$H11=30,(U52+U77),+IF('An Distinta Base'!$H11=60,(SUM(T52:U52)+SUM(T77:U77)),(SUM(S52:U52)+SUM(S77:U77)))))</f>
        <v>0</v>
      </c>
      <c r="V102" s="65">
        <f>+IF('An Distinta Base'!$H11=0,0,+IF('An Distinta Base'!$H11=30,(V52+V77),+IF('An Distinta Base'!$H11=60,(SUM(U52:V52)+SUM(U77:V77)),(SUM(T52:V52)+SUM(T77:V77)))))</f>
        <v>0</v>
      </c>
      <c r="W102" s="65">
        <f>+IF('An Distinta Base'!$H11=0,0,+IF('An Distinta Base'!$H11=30,(W52+W77),+IF('An Distinta Base'!$H11=60,(SUM(V52:W52)+SUM(V77:W77)),(SUM(U52:W52)+SUM(U77:W77)))))</f>
        <v>0</v>
      </c>
      <c r="X102" s="65">
        <f>+IF('An Distinta Base'!$H11=0,0,+IF('An Distinta Base'!$H11=30,(X52+X77),+IF('An Distinta Base'!$H11=60,(SUM(W52:X52)+SUM(W77:X77)),(SUM(V52:X52)+SUM(V77:X77)))))</f>
        <v>4284.8</v>
      </c>
      <c r="Y102" s="65">
        <f>+IF('An Distinta Base'!$H11=0,0,+IF('An Distinta Base'!$H11=30,(Y52+Y77),+IF('An Distinta Base'!$H11=60,(SUM(X52:Y52)+SUM(X77:Y77)),(SUM(W52:Y52)+SUM(W77:Y77)))))</f>
        <v>4284.8</v>
      </c>
      <c r="Z102" s="65">
        <f>+IF('An Distinta Base'!$H11=0,0,+IF('An Distinta Base'!$H11=30,(Z52+Z77),+IF('An Distinta Base'!$H11=60,(SUM(Y52:Z52)+SUM(Y77:Z77)),(SUM(X52:Z52)+SUM(X77:Z77)))))</f>
        <v>0</v>
      </c>
      <c r="AA102" s="65">
        <f>+IF('An Distinta Base'!$H11=0,0,+IF('An Distinta Base'!$H11=30,(AA52+AA77),+IF('An Distinta Base'!$H11=60,(SUM(Z52:AA52)+SUM(Z77:AA77)),(SUM(Y52:AA52)+SUM(Y77:AA77)))))</f>
        <v>0</v>
      </c>
      <c r="AB102" s="65">
        <f>+IF('An Distinta Base'!$H11=0,0,+IF('An Distinta Base'!$H11=30,(AB52+AB77),+IF('An Distinta Base'!$H11=60,(SUM(AA52:AB52)+SUM(AA77:AB77)),(SUM(Z52:AB52)+SUM(Z77:AB77)))))</f>
        <v>0</v>
      </c>
      <c r="AC102" s="65">
        <f>+IF('An Distinta Base'!$H11=0,0,+IF('An Distinta Base'!$H11=30,(AC52+AC77),+IF('An Distinta Base'!$H11=60,(SUM(AB52:AC52)+SUM(AB77:AC77)),(SUM(AA52:AC52)+SUM(AA77:AC77)))))</f>
        <v>0</v>
      </c>
      <c r="AD102" s="65">
        <f>+IF('An Distinta Base'!$H11=0,0,+IF('An Distinta Base'!$H11=30,(AD52+AD77),+IF('An Distinta Base'!$H11=60,(SUM(AC52:AD52)+SUM(AC77:AD77)),(SUM(AB52:AD52)+SUM(AB77:AD77)))))</f>
        <v>0</v>
      </c>
      <c r="AE102" s="65">
        <f>+IF('An Distinta Base'!$H11=0,0,+IF('An Distinta Base'!$H11=30,(AE52+AE77),+IF('An Distinta Base'!$H11=60,(SUM(AD52:AE52)+SUM(AD77:AE77)),(SUM(AC52:AE52)+SUM(AC77:AE77)))))</f>
        <v>4284.8</v>
      </c>
      <c r="AF102" s="65">
        <f>+IF('An Distinta Base'!$H11=0,0,+IF('An Distinta Base'!$H11=30,(AF52+AF77),+IF('An Distinta Base'!$H11=60,(SUM(AE52:AF52)+SUM(AE77:AF77)),(SUM(AD52:AF52)+SUM(AD77:AF77)))))</f>
        <v>4284.8</v>
      </c>
      <c r="AG102" s="65">
        <f>+IF('An Distinta Base'!$H11=0,0,+IF('An Distinta Base'!$H11=30,(AG52+AG77),+IF('An Distinta Base'!$H11=60,(SUM(AF52:AG52)+SUM(AF77:AG77)),(SUM(AE52:AG52)+SUM(AE77:AG77)))))</f>
        <v>0</v>
      </c>
      <c r="AH102" s="65">
        <f>+IF('An Distinta Base'!$H11=0,0,+IF('An Distinta Base'!$H11=30,(AH52+AH77),+IF('An Distinta Base'!$H11=60,(SUM(AG52:AH52)+SUM(AG77:AH77)),(SUM(AF52:AH52)+SUM(AF77:AH77)))))</f>
        <v>0</v>
      </c>
      <c r="AI102" s="65">
        <f>+IF('An Distinta Base'!$H11=0,0,+IF('An Distinta Base'!$H11=30,(AI52+AI77),+IF('An Distinta Base'!$H11=60,(SUM(AH52:AI52)+SUM(AH77:AI77)),(SUM(AG52:AI52)+SUM(AG77:AI77)))))</f>
        <v>0</v>
      </c>
      <c r="AJ102" s="65">
        <f>+IF('An Distinta Base'!$H11=0,0,+IF('An Distinta Base'!$H11=30,(AJ52+AJ77),+IF('An Distinta Base'!$H11=60,(SUM(AI52:AJ52)+SUM(AI77:AJ77)),(SUM(AH52:AJ52)+SUM(AH77:AJ77)))))</f>
        <v>0</v>
      </c>
      <c r="AK102" s="65">
        <f>+IF('An Distinta Base'!$H11=0,0,+IF('An Distinta Base'!$H11=30,(AK52+AK77),+IF('An Distinta Base'!$H11=60,(SUM(AJ52:AK52)+SUM(AJ77:AK77)),(SUM(AI52:AK52)+SUM(AI77:AK77)))))</f>
        <v>0</v>
      </c>
      <c r="AL102" s="65">
        <f>+IF('An Distinta Base'!$H11=0,0,+IF('An Distinta Base'!$H11=30,(AL52+AL77),+IF('An Distinta Base'!$H11=60,(SUM(AK52:AL52)+SUM(AK77:AL77)),(SUM(AJ52:AL52)+SUM(AJ77:AL77)))))</f>
        <v>4284.8</v>
      </c>
    </row>
    <row r="103" spans="2:38" x14ac:dyDescent="0.25">
      <c r="B103" s="47" t="str">
        <f t="shared" si="46"/>
        <v>Materia Prima 5</v>
      </c>
      <c r="C103" s="65">
        <f>+IF('An Distinta Base'!$H12=0,0,(C53+C78))</f>
        <v>2420</v>
      </c>
      <c r="D103" s="65">
        <f>+IF('An Distinta Base'!$H12=0,0,+IF('An Distinta Base'!$H12=30,(D53+D78),(SUM(C53:D53)+SUM(C78:D78))))</f>
        <v>2420</v>
      </c>
      <c r="E103" s="65">
        <f>+IF('An Distinta Base'!$H12=0,0,+IF('An Distinta Base'!$H12=30,(E53+E78),+IF('An Distinta Base'!$H12=60,(SUM(D53:E53)+SUM(D78:E78)),(SUM(C53:E53)+SUM(C78:E78)))))</f>
        <v>0</v>
      </c>
      <c r="F103" s="65">
        <f>+IF('An Distinta Base'!$H12=0,0,+IF('An Distinta Base'!$H12=30,(F53+F78),+IF('An Distinta Base'!$H12=60,(SUM(E53:F53)+SUM(E78:F78)),(SUM(D53:F53)+SUM(D78:F78)))))</f>
        <v>0</v>
      </c>
      <c r="G103" s="65">
        <f>+IF('An Distinta Base'!$H12=0,0,+IF('An Distinta Base'!$H12=30,(G53+G78),+IF('An Distinta Base'!$H12=60,(SUM(F53:G53)+SUM(F78:G78)),(SUM(E53:G53)+SUM(E78:G78)))))</f>
        <v>0</v>
      </c>
      <c r="H103" s="65">
        <f>+IF('An Distinta Base'!$H12=0,0,+IF('An Distinta Base'!$H12=30,(H53+H78),+IF('An Distinta Base'!$H12=60,(SUM(G53:H53)+SUM(G78:H78)),(SUM(F53:H53)+SUM(F78:H78)))))</f>
        <v>2420</v>
      </c>
      <c r="I103" s="65">
        <f>+IF('An Distinta Base'!$H12=0,0,+IF('An Distinta Base'!$H12=30,(I53+I78),+IF('An Distinta Base'!$H12=60,(SUM(H53:I53)+SUM(H78:I78)),(SUM(G53:I53)+SUM(G78:I78)))))</f>
        <v>2420</v>
      </c>
      <c r="J103" s="65">
        <f>+IF('An Distinta Base'!$H12=0,0,+IF('An Distinta Base'!$H12=30,(J53+J78),+IF('An Distinta Base'!$H12=60,(SUM(I53:J53)+SUM(I78:J78)),(SUM(H53:J53)+SUM(H78:J78)))))</f>
        <v>0</v>
      </c>
      <c r="K103" s="65">
        <f>+IF('An Distinta Base'!$H12=0,0,+IF('An Distinta Base'!$H12=30,(K53+K78),+IF('An Distinta Base'!$H12=60,(SUM(J53:K53)+SUM(J78:K78)),(SUM(I53:K53)+SUM(I78:K78)))))</f>
        <v>0</v>
      </c>
      <c r="L103" s="65">
        <f>+IF('An Distinta Base'!$H12=0,0,+IF('An Distinta Base'!$H12=30,(L53+L78),+IF('An Distinta Base'!$H12=60,(SUM(K53:L53)+SUM(K78:L78)),(SUM(J53:L53)+SUM(J78:L78)))))</f>
        <v>0</v>
      </c>
      <c r="M103" s="65">
        <f>+IF('An Distinta Base'!$H12=0,0,+IF('An Distinta Base'!$H12=30,(M53+M78),+IF('An Distinta Base'!$H12=60,(SUM(L53:M53)+SUM(L78:M78)),(SUM(K53:M53)+SUM(K78:M78)))))</f>
        <v>2468.4</v>
      </c>
      <c r="N103" s="65">
        <f>+IF('An Distinta Base'!$H12=0,0,+IF('An Distinta Base'!$H12=30,(N53+N78),+IF('An Distinta Base'!$H12=60,(SUM(M53:N53)+SUM(M78:N78)),(SUM(L53:N53)+SUM(L78:N78)))))</f>
        <v>2468.4</v>
      </c>
      <c r="O103" s="65">
        <f>+IF('An Distinta Base'!$H12=0,0,+IF('An Distinta Base'!$H12=30,(O53+O78),+IF('An Distinta Base'!$H12=60,(SUM(N53:O53)+SUM(N78:O78)),(SUM(M53:O53)+SUM(M78:O78)))))</f>
        <v>0</v>
      </c>
      <c r="P103" s="65">
        <f>+IF('An Distinta Base'!$H12=0,0,+IF('An Distinta Base'!$H12=30,(P53+P78),+IF('An Distinta Base'!$H12=60,(SUM(O53:P53)+SUM(O78:P78)),(SUM(N53:P53)+SUM(N78:P78)))))</f>
        <v>0</v>
      </c>
      <c r="Q103" s="65">
        <f>+IF('An Distinta Base'!$H12=0,0,+IF('An Distinta Base'!$H12=30,(Q53+Q78),+IF('An Distinta Base'!$H12=60,(SUM(P53:Q53)+SUM(P78:Q78)),(SUM(O53:Q53)+SUM(O78:Q78)))))</f>
        <v>0</v>
      </c>
      <c r="R103" s="65">
        <f>+IF('An Distinta Base'!$H12=0,0,+IF('An Distinta Base'!$H12=30,(R53+R78),+IF('An Distinta Base'!$H12=60,(SUM(Q53:R53)+SUM(Q78:R78)),(SUM(P53:R53)+SUM(P78:R78)))))</f>
        <v>0</v>
      </c>
      <c r="S103" s="65">
        <f>+IF('An Distinta Base'!$H12=0,0,+IF('An Distinta Base'!$H12=30,(S53+S78),+IF('An Distinta Base'!$H12=60,(SUM(R53:S53)+SUM(R78:S78)),(SUM(Q53:S53)+SUM(Q78:S78)))))</f>
        <v>2468.4</v>
      </c>
      <c r="T103" s="65">
        <f>+IF('An Distinta Base'!$H12=0,0,+IF('An Distinta Base'!$H12=30,(T53+T78),+IF('An Distinta Base'!$H12=60,(SUM(S53:T53)+SUM(S78:T78)),(SUM(R53:T53)+SUM(R78:T78)))))</f>
        <v>2468.4</v>
      </c>
      <c r="U103" s="65">
        <f>+IF('An Distinta Base'!$H12=0,0,+IF('An Distinta Base'!$H12=30,(U53+U78),+IF('An Distinta Base'!$H12=60,(SUM(T53:U53)+SUM(T78:U78)),(SUM(S53:U53)+SUM(S78:U78)))))</f>
        <v>0</v>
      </c>
      <c r="V103" s="65">
        <f>+IF('An Distinta Base'!$H12=0,0,+IF('An Distinta Base'!$H12=30,(V53+V78),+IF('An Distinta Base'!$H12=60,(SUM(U53:V53)+SUM(U78:V78)),(SUM(T53:V53)+SUM(T78:V78)))))</f>
        <v>0</v>
      </c>
      <c r="W103" s="65">
        <f>+IF('An Distinta Base'!$H12=0,0,+IF('An Distinta Base'!$H12=30,(W53+W78),+IF('An Distinta Base'!$H12=60,(SUM(V53:W53)+SUM(V78:W78)),(SUM(U53:W53)+SUM(U78:W78)))))</f>
        <v>0</v>
      </c>
      <c r="X103" s="65">
        <f>+IF('An Distinta Base'!$H12=0,0,+IF('An Distinta Base'!$H12=30,(X53+X78),+IF('An Distinta Base'!$H12=60,(SUM(W53:X53)+SUM(W78:X78)),(SUM(V53:X53)+SUM(V78:X78)))))</f>
        <v>2468.4</v>
      </c>
      <c r="Y103" s="65">
        <f>+IF('An Distinta Base'!$H12=0,0,+IF('An Distinta Base'!$H12=30,(Y53+Y78),+IF('An Distinta Base'!$H12=60,(SUM(X53:Y53)+SUM(X78:Y78)),(SUM(W53:Y53)+SUM(W78:Y78)))))</f>
        <v>2468.4</v>
      </c>
      <c r="Z103" s="65">
        <f>+IF('An Distinta Base'!$H12=0,0,+IF('An Distinta Base'!$H12=30,(Z53+Z78),+IF('An Distinta Base'!$H12=60,(SUM(Y53:Z53)+SUM(Y78:Z78)),(SUM(X53:Z53)+SUM(X78:Z78)))))</f>
        <v>0</v>
      </c>
      <c r="AA103" s="65">
        <f>+IF('An Distinta Base'!$H12=0,0,+IF('An Distinta Base'!$H12=30,(AA53+AA78),+IF('An Distinta Base'!$H12=60,(SUM(Z53:AA53)+SUM(Z78:AA78)),(SUM(Y53:AA53)+SUM(Y78:AA78)))))</f>
        <v>0</v>
      </c>
      <c r="AB103" s="65">
        <f>+IF('An Distinta Base'!$H12=0,0,+IF('An Distinta Base'!$H12=30,(AB53+AB78),+IF('An Distinta Base'!$H12=60,(SUM(AA53:AB53)+SUM(AA78:AB78)),(SUM(Z53:AB53)+SUM(Z78:AB78)))))</f>
        <v>0</v>
      </c>
      <c r="AC103" s="65">
        <f>+IF('An Distinta Base'!$H12=0,0,+IF('An Distinta Base'!$H12=30,(AC53+AC78),+IF('An Distinta Base'!$H12=60,(SUM(AB53:AC53)+SUM(AB78:AC78)),(SUM(AA53:AC53)+SUM(AA78:AC78)))))</f>
        <v>2468.4</v>
      </c>
      <c r="AD103" s="65">
        <f>+IF('An Distinta Base'!$H12=0,0,+IF('An Distinta Base'!$H12=30,(AD53+AD78),+IF('An Distinta Base'!$H12=60,(SUM(AC53:AD53)+SUM(AC78:AD78)),(SUM(AB53:AD53)+SUM(AB78:AD78)))))</f>
        <v>2468.4</v>
      </c>
      <c r="AE103" s="65">
        <f>+IF('An Distinta Base'!$H12=0,0,+IF('An Distinta Base'!$H12=30,(AE53+AE78),+IF('An Distinta Base'!$H12=60,(SUM(AD53:AE53)+SUM(AD78:AE78)),(SUM(AC53:AE53)+SUM(AC78:AE78)))))</f>
        <v>0</v>
      </c>
      <c r="AF103" s="65">
        <f>+IF('An Distinta Base'!$H12=0,0,+IF('An Distinta Base'!$H12=30,(AF53+AF78),+IF('An Distinta Base'!$H12=60,(SUM(AE53:AF53)+SUM(AE78:AF78)),(SUM(AD53:AF53)+SUM(AD78:AF78)))))</f>
        <v>0</v>
      </c>
      <c r="AG103" s="65">
        <f>+IF('An Distinta Base'!$H12=0,0,+IF('An Distinta Base'!$H12=30,(AG53+AG78),+IF('An Distinta Base'!$H12=60,(SUM(AF53:AG53)+SUM(AF78:AG78)),(SUM(AE53:AG53)+SUM(AE78:AG78)))))</f>
        <v>0</v>
      </c>
      <c r="AH103" s="65">
        <f>+IF('An Distinta Base'!$H12=0,0,+IF('An Distinta Base'!$H12=30,(AH53+AH78),+IF('An Distinta Base'!$H12=60,(SUM(AG53:AH53)+SUM(AG78:AH78)),(SUM(AF53:AH53)+SUM(AF78:AH78)))))</f>
        <v>2468.4</v>
      </c>
      <c r="AI103" s="65">
        <f>+IF('An Distinta Base'!$H12=0,0,+IF('An Distinta Base'!$H12=30,(AI53+AI78),+IF('An Distinta Base'!$H12=60,(SUM(AH53:AI53)+SUM(AH78:AI78)),(SUM(AG53:AI53)+SUM(AG78:AI78)))))</f>
        <v>2468.4</v>
      </c>
      <c r="AJ103" s="65">
        <f>+IF('An Distinta Base'!$H12=0,0,+IF('An Distinta Base'!$H12=30,(AJ53+AJ78),+IF('An Distinta Base'!$H12=60,(SUM(AI53:AJ53)+SUM(AI78:AJ78)),(SUM(AH53:AJ53)+SUM(AH78:AJ78)))))</f>
        <v>0</v>
      </c>
      <c r="AK103" s="65">
        <f>+IF('An Distinta Base'!$H12=0,0,+IF('An Distinta Base'!$H12=30,(AK53+AK78),+IF('An Distinta Base'!$H12=60,(SUM(AJ53:AK53)+SUM(AJ78:AK78)),(SUM(AI53:AK53)+SUM(AI78:AK78)))))</f>
        <v>0</v>
      </c>
      <c r="AL103" s="65">
        <f>+IF('An Distinta Base'!$H12=0,0,+IF('An Distinta Base'!$H12=30,(AL53+AL78),+IF('An Distinta Base'!$H12=60,(SUM(AK53:AL53)+SUM(AK78:AL78)),(SUM(AJ53:AL53)+SUM(AJ78:AL78)))))</f>
        <v>0</v>
      </c>
    </row>
    <row r="104" spans="2:38" x14ac:dyDescent="0.25">
      <c r="B104" s="47" t="str">
        <f t="shared" si="46"/>
        <v>Materia Prima 6</v>
      </c>
      <c r="C104" s="65">
        <f>+IF('An Distinta Base'!$H13=0,0,(C54+C79))</f>
        <v>4840</v>
      </c>
      <c r="D104" s="65">
        <f>+IF('An Distinta Base'!$H13=0,0,+IF('An Distinta Base'!$H13=30,(D54+D79),(SUM(C54:D54)+SUM(C79:D79))))</f>
        <v>4840</v>
      </c>
      <c r="E104" s="65">
        <f>+IF('An Distinta Base'!$H13=0,0,+IF('An Distinta Base'!$H13=30,(E54+E79),+IF('An Distinta Base'!$H13=60,(SUM(D54:E54)+SUM(D79:E79)),(SUM(C54:E54)+SUM(C79:E79)))))</f>
        <v>0</v>
      </c>
      <c r="F104" s="65">
        <f>+IF('An Distinta Base'!$H13=0,0,+IF('An Distinta Base'!$H13=30,(F54+F79),+IF('An Distinta Base'!$H13=60,(SUM(E54:F54)+SUM(E79:F79)),(SUM(D54:F54)+SUM(D79:F79)))))</f>
        <v>0</v>
      </c>
      <c r="G104" s="65">
        <f>+IF('An Distinta Base'!$H13=0,0,+IF('An Distinta Base'!$H13=30,(G54+G79),+IF('An Distinta Base'!$H13=60,(SUM(F54:G54)+SUM(F79:G79)),(SUM(E54:G54)+SUM(E79:G79)))))</f>
        <v>0</v>
      </c>
      <c r="H104" s="65">
        <f>+IF('An Distinta Base'!$H13=0,0,+IF('An Distinta Base'!$H13=30,(H54+H79),+IF('An Distinta Base'!$H13=60,(SUM(G54:H54)+SUM(G79:H79)),(SUM(F54:H54)+SUM(F79:H79)))))</f>
        <v>0</v>
      </c>
      <c r="I104" s="65">
        <f>+IF('An Distinta Base'!$H13=0,0,+IF('An Distinta Base'!$H13=30,(I54+I79),+IF('An Distinta Base'!$H13=60,(SUM(H54:I54)+SUM(H79:I79)),(SUM(G54:I54)+SUM(G79:I79)))))</f>
        <v>0</v>
      </c>
      <c r="J104" s="65">
        <f>+IF('An Distinta Base'!$H13=0,0,+IF('An Distinta Base'!$H13=30,(J54+J79),+IF('An Distinta Base'!$H13=60,(SUM(I54:J54)+SUM(I79:J79)),(SUM(H54:J54)+SUM(H79:J79)))))</f>
        <v>0</v>
      </c>
      <c r="K104" s="65">
        <f>+IF('An Distinta Base'!$H13=0,0,+IF('An Distinta Base'!$H13=30,(K54+K79),+IF('An Distinta Base'!$H13=60,(SUM(J54:K54)+SUM(J79:K79)),(SUM(I54:K54)+SUM(I79:K79)))))</f>
        <v>4840</v>
      </c>
      <c r="L104" s="65">
        <f>+IF('An Distinta Base'!$H13=0,0,+IF('An Distinta Base'!$H13=30,(L54+L79),+IF('An Distinta Base'!$H13=60,(SUM(K54:L54)+SUM(K79:L79)),(SUM(J54:L54)+SUM(J79:L79)))))</f>
        <v>4840</v>
      </c>
      <c r="M104" s="65">
        <f>+IF('An Distinta Base'!$H13=0,0,+IF('An Distinta Base'!$H13=30,(M54+M79),+IF('An Distinta Base'!$H13=60,(SUM(L54:M54)+SUM(L79:M79)),(SUM(K54:M54)+SUM(K79:M79)))))</f>
        <v>0</v>
      </c>
      <c r="N104" s="65">
        <f>+IF('An Distinta Base'!$H13=0,0,+IF('An Distinta Base'!$H13=30,(N54+N79),+IF('An Distinta Base'!$H13=60,(SUM(M54:N54)+SUM(M79:N79)),(SUM(L54:N54)+SUM(L79:N79)))))</f>
        <v>0</v>
      </c>
      <c r="O104" s="65">
        <f>+IF('An Distinta Base'!$H13=0,0,+IF('An Distinta Base'!$H13=30,(O54+O79),+IF('An Distinta Base'!$H13=60,(SUM(N54:O54)+SUM(N79:O79)),(SUM(M54:O54)+SUM(M79:O79)))))</f>
        <v>0</v>
      </c>
      <c r="P104" s="65">
        <f>+IF('An Distinta Base'!$H13=0,0,+IF('An Distinta Base'!$H13=30,(P54+P79),+IF('An Distinta Base'!$H13=60,(SUM(O54:P54)+SUM(O79:P79)),(SUM(N54:P54)+SUM(N79:P79)))))</f>
        <v>0</v>
      </c>
      <c r="Q104" s="65">
        <f>+IF('An Distinta Base'!$H13=0,0,+IF('An Distinta Base'!$H13=30,(Q54+Q79),+IF('An Distinta Base'!$H13=60,(SUM(P54:Q54)+SUM(P79:Q79)),(SUM(O54:Q54)+SUM(O79:Q79)))))</f>
        <v>0</v>
      </c>
      <c r="R104" s="65">
        <f>+IF('An Distinta Base'!$H13=0,0,+IF('An Distinta Base'!$H13=30,(R54+R79),+IF('An Distinta Base'!$H13=60,(SUM(Q54:R54)+SUM(Q79:R79)),(SUM(P54:R54)+SUM(P79:R79)))))</f>
        <v>0</v>
      </c>
      <c r="S104" s="65">
        <f>+IF('An Distinta Base'!$H13=0,0,+IF('An Distinta Base'!$H13=30,(S54+S79),+IF('An Distinta Base'!$H13=60,(SUM(R54:S54)+SUM(R79:S79)),(SUM(Q54:S54)+SUM(Q79:S79)))))</f>
        <v>0</v>
      </c>
      <c r="T104" s="65">
        <f>+IF('An Distinta Base'!$H13=0,0,+IF('An Distinta Base'!$H13=30,(T54+T79),+IF('An Distinta Base'!$H13=60,(SUM(S54:T54)+SUM(S79:T79)),(SUM(R54:T54)+SUM(R79:T79)))))</f>
        <v>4888.3999999999996</v>
      </c>
      <c r="U104" s="65">
        <f>+IF('An Distinta Base'!$H13=0,0,+IF('An Distinta Base'!$H13=30,(U54+U79),+IF('An Distinta Base'!$H13=60,(SUM(T54:U54)+SUM(T79:U79)),(SUM(S54:U54)+SUM(S79:U79)))))</f>
        <v>4888.3999999999996</v>
      </c>
      <c r="V104" s="65">
        <f>+IF('An Distinta Base'!$H13=0,0,+IF('An Distinta Base'!$H13=30,(V54+V79),+IF('An Distinta Base'!$H13=60,(SUM(U54:V54)+SUM(U79:V79)),(SUM(T54:V54)+SUM(T79:V79)))))</f>
        <v>0</v>
      </c>
      <c r="W104" s="65">
        <f>+IF('An Distinta Base'!$H13=0,0,+IF('An Distinta Base'!$H13=30,(W54+W79),+IF('An Distinta Base'!$H13=60,(SUM(V54:W54)+SUM(V79:W79)),(SUM(U54:W54)+SUM(U79:W79)))))</f>
        <v>0</v>
      </c>
      <c r="X104" s="65">
        <f>+IF('An Distinta Base'!$H13=0,0,+IF('An Distinta Base'!$H13=30,(X54+X79),+IF('An Distinta Base'!$H13=60,(SUM(W54:X54)+SUM(W79:X79)),(SUM(V54:X54)+SUM(V79:X79)))))</f>
        <v>0</v>
      </c>
      <c r="Y104" s="65">
        <f>+IF('An Distinta Base'!$H13=0,0,+IF('An Distinta Base'!$H13=30,(Y54+Y79),+IF('An Distinta Base'!$H13=60,(SUM(X54:Y54)+SUM(X79:Y79)),(SUM(W54:Y54)+SUM(W79:Y79)))))</f>
        <v>0</v>
      </c>
      <c r="Z104" s="65">
        <f>+IF('An Distinta Base'!$H13=0,0,+IF('An Distinta Base'!$H13=30,(Z54+Z79),+IF('An Distinta Base'!$H13=60,(SUM(Y54:Z54)+SUM(Y79:Z79)),(SUM(X54:Z54)+SUM(X79:Z79)))))</f>
        <v>0</v>
      </c>
      <c r="AA104" s="65">
        <f>+IF('An Distinta Base'!$H13=0,0,+IF('An Distinta Base'!$H13=30,(AA54+AA79),+IF('An Distinta Base'!$H13=60,(SUM(Z54:AA54)+SUM(Z79:AA79)),(SUM(Y54:AA54)+SUM(Y79:AA79)))))</f>
        <v>0</v>
      </c>
      <c r="AB104" s="65">
        <f>+IF('An Distinta Base'!$H13=0,0,+IF('An Distinta Base'!$H13=30,(AB54+AB79),+IF('An Distinta Base'!$H13=60,(SUM(AA54:AB54)+SUM(AA79:AB79)),(SUM(Z54:AB54)+SUM(Z79:AB79)))))</f>
        <v>4888.3999999999996</v>
      </c>
      <c r="AC104" s="65">
        <f>+IF('An Distinta Base'!$H13=0,0,+IF('An Distinta Base'!$H13=30,(AC54+AC79),+IF('An Distinta Base'!$H13=60,(SUM(AB54:AC54)+SUM(AB79:AC79)),(SUM(AA54:AC54)+SUM(AA79:AC79)))))</f>
        <v>4888.3999999999996</v>
      </c>
      <c r="AD104" s="65">
        <f>+IF('An Distinta Base'!$H13=0,0,+IF('An Distinta Base'!$H13=30,(AD54+AD79),+IF('An Distinta Base'!$H13=60,(SUM(AC54:AD54)+SUM(AC79:AD79)),(SUM(AB54:AD54)+SUM(AB79:AD79)))))</f>
        <v>0</v>
      </c>
      <c r="AE104" s="65">
        <f>+IF('An Distinta Base'!$H13=0,0,+IF('An Distinta Base'!$H13=30,(AE54+AE79),+IF('An Distinta Base'!$H13=60,(SUM(AD54:AE54)+SUM(AD79:AE79)),(SUM(AC54:AE54)+SUM(AC79:AE79)))))</f>
        <v>0</v>
      </c>
      <c r="AF104" s="65">
        <f>+IF('An Distinta Base'!$H13=0,0,+IF('An Distinta Base'!$H13=30,(AF54+AF79),+IF('An Distinta Base'!$H13=60,(SUM(AE54:AF54)+SUM(AE79:AF79)),(SUM(AD54:AF54)+SUM(AD79:AF79)))))</f>
        <v>0</v>
      </c>
      <c r="AG104" s="65">
        <f>+IF('An Distinta Base'!$H13=0,0,+IF('An Distinta Base'!$H13=30,(AG54+AG79),+IF('An Distinta Base'!$H13=60,(SUM(AF54:AG54)+SUM(AF79:AG79)),(SUM(AE54:AG54)+SUM(AE79:AG79)))))</f>
        <v>0</v>
      </c>
      <c r="AH104" s="65">
        <f>+IF('An Distinta Base'!$H13=0,0,+IF('An Distinta Base'!$H13=30,(AH54+AH79),+IF('An Distinta Base'!$H13=60,(SUM(AG54:AH54)+SUM(AG79:AH79)),(SUM(AF54:AH54)+SUM(AF79:AH79)))))</f>
        <v>0</v>
      </c>
      <c r="AI104" s="65">
        <f>+IF('An Distinta Base'!$H13=0,0,+IF('An Distinta Base'!$H13=30,(AI54+AI79),+IF('An Distinta Base'!$H13=60,(SUM(AH54:AI54)+SUM(AH79:AI79)),(SUM(AG54:AI54)+SUM(AG79:AI79)))))</f>
        <v>0</v>
      </c>
      <c r="AJ104" s="65">
        <f>+IF('An Distinta Base'!$H13=0,0,+IF('An Distinta Base'!$H13=30,(AJ54+AJ79),+IF('An Distinta Base'!$H13=60,(SUM(AI54:AJ54)+SUM(AI79:AJ79)),(SUM(AH54:AJ54)+SUM(AH79:AJ79)))))</f>
        <v>0</v>
      </c>
      <c r="AK104" s="65">
        <f>+IF('An Distinta Base'!$H13=0,0,+IF('An Distinta Base'!$H13=30,(AK54+AK79),+IF('An Distinta Base'!$H13=60,(SUM(AJ54:AK54)+SUM(AJ79:AK79)),(SUM(AI54:AK54)+SUM(AI79:AK79)))))</f>
        <v>4888.3999999999996</v>
      </c>
      <c r="AL104" s="65">
        <f>+IF('An Distinta Base'!$H13=0,0,+IF('An Distinta Base'!$H13=30,(AL54+AL79),+IF('An Distinta Base'!$H13=60,(SUM(AK54:AL54)+SUM(AK79:AL79)),(SUM(AJ54:AL54)+SUM(AJ79:AL79)))))</f>
        <v>4888.3999999999996</v>
      </c>
    </row>
    <row r="105" spans="2:38" x14ac:dyDescent="0.25">
      <c r="B105" s="47" t="str">
        <f t="shared" si="46"/>
        <v>Materia Prima 7</v>
      </c>
      <c r="C105" s="65">
        <f>+IF('An Distinta Base'!$H14=0,0,(C55+C80))</f>
        <v>7986.0000000000009</v>
      </c>
      <c r="D105" s="65">
        <f>+IF('An Distinta Base'!$H14=0,0,+IF('An Distinta Base'!$H14=30,(D55+D80),(SUM(C55:D55)+SUM(C80:D80))))</f>
        <v>7986.0000000000009</v>
      </c>
      <c r="E105" s="65">
        <f>+IF('An Distinta Base'!$H14=0,0,+IF('An Distinta Base'!$H14=30,(E55+E80),+IF('An Distinta Base'!$H14=60,(SUM(D55:E55)+SUM(D80:E80)),(SUM(C55:E55)+SUM(C80:E80)))))</f>
        <v>0</v>
      </c>
      <c r="F105" s="65">
        <f>+IF('An Distinta Base'!$H14=0,0,+IF('An Distinta Base'!$H14=30,(F55+F80),+IF('An Distinta Base'!$H14=60,(SUM(E55:F55)+SUM(E80:F80)),(SUM(D55:F55)+SUM(D80:F80)))))</f>
        <v>0</v>
      </c>
      <c r="G105" s="65">
        <f>+IF('An Distinta Base'!$H14=0,0,+IF('An Distinta Base'!$H14=30,(G55+G80),+IF('An Distinta Base'!$H14=60,(SUM(F55:G55)+SUM(F80:G80)),(SUM(E55:G55)+SUM(E80:G80)))))</f>
        <v>0</v>
      </c>
      <c r="H105" s="65">
        <f>+IF('An Distinta Base'!$H14=0,0,+IF('An Distinta Base'!$H14=30,(H55+H80),+IF('An Distinta Base'!$H14=60,(SUM(G55:H55)+SUM(G80:H80)),(SUM(F55:H55)+SUM(F80:H80)))))</f>
        <v>0</v>
      </c>
      <c r="I105" s="65">
        <f>+IF('An Distinta Base'!$H14=0,0,+IF('An Distinta Base'!$H14=30,(I55+I80),+IF('An Distinta Base'!$H14=60,(SUM(H55:I55)+SUM(H80:I80)),(SUM(G55:I55)+SUM(G80:I80)))))</f>
        <v>8145.7200000000012</v>
      </c>
      <c r="J105" s="65">
        <f>+IF('An Distinta Base'!$H14=0,0,+IF('An Distinta Base'!$H14=30,(J55+J80),+IF('An Distinta Base'!$H14=60,(SUM(I55:J55)+SUM(I80:J80)),(SUM(H55:J55)+SUM(H80:J80)))))</f>
        <v>8145.7200000000012</v>
      </c>
      <c r="K105" s="65">
        <f>+IF('An Distinta Base'!$H14=0,0,+IF('An Distinta Base'!$H14=30,(K55+K80),+IF('An Distinta Base'!$H14=60,(SUM(J55:K55)+SUM(J80:K80)),(SUM(I55:K55)+SUM(I80:K80)))))</f>
        <v>0</v>
      </c>
      <c r="L105" s="65">
        <f>+IF('An Distinta Base'!$H14=0,0,+IF('An Distinta Base'!$H14=30,(L55+L80),+IF('An Distinta Base'!$H14=60,(SUM(K55:L55)+SUM(K80:L80)),(SUM(J55:L55)+SUM(J80:L80)))))</f>
        <v>0</v>
      </c>
      <c r="M105" s="65">
        <f>+IF('An Distinta Base'!$H14=0,0,+IF('An Distinta Base'!$H14=30,(M55+M80),+IF('An Distinta Base'!$H14=60,(SUM(L55:M55)+SUM(L80:M80)),(SUM(K55:M55)+SUM(K80:M80)))))</f>
        <v>0</v>
      </c>
      <c r="N105" s="65">
        <f>+IF('An Distinta Base'!$H14=0,0,+IF('An Distinta Base'!$H14=30,(N55+N80),+IF('An Distinta Base'!$H14=60,(SUM(M55:N55)+SUM(M80:N80)),(SUM(L55:N55)+SUM(L80:N80)))))</f>
        <v>0</v>
      </c>
      <c r="O105" s="65">
        <f>+IF('An Distinta Base'!$H14=0,0,+IF('An Distinta Base'!$H14=30,(O55+O80),+IF('An Distinta Base'!$H14=60,(SUM(N55:O55)+SUM(N80:O80)),(SUM(M55:O55)+SUM(M80:O80)))))</f>
        <v>8145.7200000000012</v>
      </c>
      <c r="P105" s="65">
        <f>+IF('An Distinta Base'!$H14=0,0,+IF('An Distinta Base'!$H14=30,(P55+P80),+IF('An Distinta Base'!$H14=60,(SUM(O55:P55)+SUM(O80:P80)),(SUM(N55:P55)+SUM(N80:P80)))))</f>
        <v>8145.7200000000012</v>
      </c>
      <c r="Q105" s="65">
        <f>+IF('An Distinta Base'!$H14=0,0,+IF('An Distinta Base'!$H14=30,(Q55+Q80),+IF('An Distinta Base'!$H14=60,(SUM(P55:Q55)+SUM(P80:Q80)),(SUM(O55:Q55)+SUM(O80:Q80)))))</f>
        <v>0</v>
      </c>
      <c r="R105" s="65">
        <f>+IF('An Distinta Base'!$H14=0,0,+IF('An Distinta Base'!$H14=30,(R55+R80),+IF('An Distinta Base'!$H14=60,(SUM(Q55:R55)+SUM(Q80:R80)),(SUM(P55:R55)+SUM(P80:R80)))))</f>
        <v>0</v>
      </c>
      <c r="S105" s="65">
        <f>+IF('An Distinta Base'!$H14=0,0,+IF('An Distinta Base'!$H14=30,(S55+S80),+IF('An Distinta Base'!$H14=60,(SUM(R55:S55)+SUM(R80:S80)),(SUM(Q55:S55)+SUM(Q80:S80)))))</f>
        <v>0</v>
      </c>
      <c r="T105" s="65">
        <f>+IF('An Distinta Base'!$H14=0,0,+IF('An Distinta Base'!$H14=30,(T55+T80),+IF('An Distinta Base'!$H14=60,(SUM(S55:T55)+SUM(S80:T80)),(SUM(R55:T55)+SUM(R80:T80)))))</f>
        <v>0</v>
      </c>
      <c r="U105" s="65">
        <f>+IF('An Distinta Base'!$H14=0,0,+IF('An Distinta Base'!$H14=30,(U55+U80),+IF('An Distinta Base'!$H14=60,(SUM(T55:U55)+SUM(T80:U80)),(SUM(S55:U55)+SUM(S80:U80)))))</f>
        <v>8145.7200000000012</v>
      </c>
      <c r="V105" s="65">
        <f>+IF('An Distinta Base'!$H14=0,0,+IF('An Distinta Base'!$H14=30,(V55+V80),+IF('An Distinta Base'!$H14=60,(SUM(U55:V55)+SUM(U80:V80)),(SUM(T55:V55)+SUM(T80:V80)))))</f>
        <v>8145.7200000000012</v>
      </c>
      <c r="W105" s="65">
        <f>+IF('An Distinta Base'!$H14=0,0,+IF('An Distinta Base'!$H14=30,(W55+W80),+IF('An Distinta Base'!$H14=60,(SUM(V55:W55)+SUM(V80:W80)),(SUM(U55:W55)+SUM(U80:W80)))))</f>
        <v>0</v>
      </c>
      <c r="X105" s="65">
        <f>+IF('An Distinta Base'!$H14=0,0,+IF('An Distinta Base'!$H14=30,(X55+X80),+IF('An Distinta Base'!$H14=60,(SUM(W55:X55)+SUM(W80:X80)),(SUM(V55:X55)+SUM(V80:X80)))))</f>
        <v>0</v>
      </c>
      <c r="Y105" s="65">
        <f>+IF('An Distinta Base'!$H14=0,0,+IF('An Distinta Base'!$H14=30,(Y55+Y80),+IF('An Distinta Base'!$H14=60,(SUM(X55:Y55)+SUM(X80:Y80)),(SUM(W55:Y55)+SUM(W80:Y80)))))</f>
        <v>0</v>
      </c>
      <c r="Z105" s="65">
        <f>+IF('An Distinta Base'!$H14=0,0,+IF('An Distinta Base'!$H14=30,(Z55+Z80),+IF('An Distinta Base'!$H14=60,(SUM(Y55:Z55)+SUM(Y80:Z80)),(SUM(X55:Z55)+SUM(X80:Z80)))))</f>
        <v>0</v>
      </c>
      <c r="AA105" s="65">
        <f>+IF('An Distinta Base'!$H14=0,0,+IF('An Distinta Base'!$H14=30,(AA55+AA80),+IF('An Distinta Base'!$H14=60,(SUM(Z55:AA55)+SUM(Z80:AA80)),(SUM(Y55:AA55)+SUM(Y80:AA80)))))</f>
        <v>0</v>
      </c>
      <c r="AB105" s="65">
        <f>+IF('An Distinta Base'!$H14=0,0,+IF('An Distinta Base'!$H14=30,(AB55+AB80),+IF('An Distinta Base'!$H14=60,(SUM(AA55:AB55)+SUM(AA80:AB80)),(SUM(Z55:AB55)+SUM(Z80:AB80)))))</f>
        <v>8145.7200000000012</v>
      </c>
      <c r="AC105" s="65">
        <f>+IF('An Distinta Base'!$H14=0,0,+IF('An Distinta Base'!$H14=30,(AC55+AC80),+IF('An Distinta Base'!$H14=60,(SUM(AB55:AC55)+SUM(AB80:AC80)),(SUM(AA55:AC55)+SUM(AA80:AC80)))))</f>
        <v>8145.7200000000012</v>
      </c>
      <c r="AD105" s="65">
        <f>+IF('An Distinta Base'!$H14=0,0,+IF('An Distinta Base'!$H14=30,(AD55+AD80),+IF('An Distinta Base'!$H14=60,(SUM(AC55:AD55)+SUM(AC80:AD80)),(SUM(AB55:AD55)+SUM(AB80:AD80)))))</f>
        <v>0</v>
      </c>
      <c r="AE105" s="65">
        <f>+IF('An Distinta Base'!$H14=0,0,+IF('An Distinta Base'!$H14=30,(AE55+AE80),+IF('An Distinta Base'!$H14=60,(SUM(AD55:AE55)+SUM(AD80:AE80)),(SUM(AC55:AE55)+SUM(AC80:AE80)))))</f>
        <v>0</v>
      </c>
      <c r="AF105" s="65">
        <f>+IF('An Distinta Base'!$H14=0,0,+IF('An Distinta Base'!$H14=30,(AF55+AF80),+IF('An Distinta Base'!$H14=60,(SUM(AE55:AF55)+SUM(AE80:AF80)),(SUM(AD55:AF55)+SUM(AD80:AF80)))))</f>
        <v>0</v>
      </c>
      <c r="AG105" s="65">
        <f>+IF('An Distinta Base'!$H14=0,0,+IF('An Distinta Base'!$H14=30,(AG55+AG80),+IF('An Distinta Base'!$H14=60,(SUM(AF55:AG55)+SUM(AF80:AG80)),(SUM(AE55:AG55)+SUM(AE80:AG80)))))</f>
        <v>0</v>
      </c>
      <c r="AH105" s="65">
        <f>+IF('An Distinta Base'!$H14=0,0,+IF('An Distinta Base'!$H14=30,(AH55+AH80),+IF('An Distinta Base'!$H14=60,(SUM(AG55:AH55)+SUM(AG80:AH80)),(SUM(AF55:AH55)+SUM(AF80:AH80)))))</f>
        <v>8145.7200000000012</v>
      </c>
      <c r="AI105" s="65">
        <f>+IF('An Distinta Base'!$H14=0,0,+IF('An Distinta Base'!$H14=30,(AI55+AI80),+IF('An Distinta Base'!$H14=60,(SUM(AH55:AI55)+SUM(AH80:AI80)),(SUM(AG55:AI55)+SUM(AG80:AI80)))))</f>
        <v>8145.7200000000012</v>
      </c>
      <c r="AJ105" s="65">
        <f>+IF('An Distinta Base'!$H14=0,0,+IF('An Distinta Base'!$H14=30,(AJ55+AJ80),+IF('An Distinta Base'!$H14=60,(SUM(AI55:AJ55)+SUM(AI80:AJ80)),(SUM(AH55:AJ55)+SUM(AH80:AJ80)))))</f>
        <v>0</v>
      </c>
      <c r="AK105" s="65">
        <f>+IF('An Distinta Base'!$H14=0,0,+IF('An Distinta Base'!$H14=30,(AK55+AK80),+IF('An Distinta Base'!$H14=60,(SUM(AJ55:AK55)+SUM(AJ80:AK80)),(SUM(AI55:AK55)+SUM(AI80:AK80)))))</f>
        <v>0</v>
      </c>
      <c r="AL105" s="65">
        <f>+IF('An Distinta Base'!$H14=0,0,+IF('An Distinta Base'!$H14=30,(AL55+AL80),+IF('An Distinta Base'!$H14=60,(SUM(AK55:AL55)+SUM(AK80:AL80)),(SUM(AJ55:AL55)+SUM(AJ80:AL80)))))</f>
        <v>0</v>
      </c>
    </row>
    <row r="106" spans="2:38" x14ac:dyDescent="0.25">
      <c r="B106" s="47" t="str">
        <f t="shared" si="46"/>
        <v>Materia Prima 8</v>
      </c>
      <c r="C106" s="65">
        <f>+IF('An Distinta Base'!$H15=0,0,(C56+C81))</f>
        <v>18720</v>
      </c>
      <c r="D106" s="65">
        <f>+IF('An Distinta Base'!$H15=0,0,+IF('An Distinta Base'!$H15=30,(D56+D81),(SUM(C56:D56)+SUM(C81:D81))))</f>
        <v>18720</v>
      </c>
      <c r="E106" s="65">
        <f>+IF('An Distinta Base'!$H15=0,0,+IF('An Distinta Base'!$H15=30,(E56+E81),+IF('An Distinta Base'!$H15=60,(SUM(D56:E56)+SUM(D81:E81)),(SUM(C56:E56)+SUM(C81:E81)))))</f>
        <v>0</v>
      </c>
      <c r="F106" s="65">
        <f>+IF('An Distinta Base'!$H15=0,0,+IF('An Distinta Base'!$H15=30,(F56+F81),+IF('An Distinta Base'!$H15=60,(SUM(E56:F56)+SUM(E81:F81)),(SUM(D56:F56)+SUM(D81:F81)))))</f>
        <v>0</v>
      </c>
      <c r="G106" s="65">
        <f>+IF('An Distinta Base'!$H15=0,0,+IF('An Distinta Base'!$H15=30,(G56+G81),+IF('An Distinta Base'!$H15=60,(SUM(F56:G56)+SUM(F81:G81)),(SUM(E56:G56)+SUM(E81:G81)))))</f>
        <v>18720</v>
      </c>
      <c r="H106" s="65">
        <f>+IF('An Distinta Base'!$H15=0,0,+IF('An Distinta Base'!$H15=30,(H56+H81),+IF('An Distinta Base'!$H15=60,(SUM(G56:H56)+SUM(G81:H81)),(SUM(F56:H56)+SUM(F81:H81)))))</f>
        <v>18720</v>
      </c>
      <c r="I106" s="65">
        <f>+IF('An Distinta Base'!$H15=0,0,+IF('An Distinta Base'!$H15=30,(I56+I81),+IF('An Distinta Base'!$H15=60,(SUM(H56:I56)+SUM(H81:I81)),(SUM(G56:I56)+SUM(G81:I81)))))</f>
        <v>0</v>
      </c>
      <c r="J106" s="65">
        <f>+IF('An Distinta Base'!$H15=0,0,+IF('An Distinta Base'!$H15=30,(J56+J81),+IF('An Distinta Base'!$H15=60,(SUM(I56:J56)+SUM(I81:J81)),(SUM(H56:J56)+SUM(H81:J81)))))</f>
        <v>0</v>
      </c>
      <c r="K106" s="65">
        <f>+IF('An Distinta Base'!$H15=0,0,+IF('An Distinta Base'!$H15=30,(K56+K81),+IF('An Distinta Base'!$H15=60,(SUM(J56:K56)+SUM(J81:K81)),(SUM(I56:K56)+SUM(I81:K81)))))</f>
        <v>19094.400000000001</v>
      </c>
      <c r="L106" s="65">
        <f>+IF('An Distinta Base'!$H15=0,0,+IF('An Distinta Base'!$H15=30,(L56+L81),+IF('An Distinta Base'!$H15=60,(SUM(K56:L56)+SUM(K81:L81)),(SUM(J56:L56)+SUM(J81:L81)))))</f>
        <v>19094.400000000001</v>
      </c>
      <c r="M106" s="65">
        <f>+IF('An Distinta Base'!$H15=0,0,+IF('An Distinta Base'!$H15=30,(M56+M81),+IF('An Distinta Base'!$H15=60,(SUM(L56:M56)+SUM(L81:M81)),(SUM(K56:M56)+SUM(K81:M81)))))</f>
        <v>0</v>
      </c>
      <c r="N106" s="65">
        <f>+IF('An Distinta Base'!$H15=0,0,+IF('An Distinta Base'!$H15=30,(N56+N81),+IF('An Distinta Base'!$H15=60,(SUM(M56:N56)+SUM(M81:N81)),(SUM(L56:N56)+SUM(L81:N81)))))</f>
        <v>0</v>
      </c>
      <c r="O106" s="65">
        <f>+IF('An Distinta Base'!$H15=0,0,+IF('An Distinta Base'!$H15=30,(O56+O81),+IF('An Distinta Base'!$H15=60,(SUM(N56:O56)+SUM(N81:O81)),(SUM(M56:O56)+SUM(M81:O81)))))</f>
        <v>0</v>
      </c>
      <c r="P106" s="65">
        <f>+IF('An Distinta Base'!$H15=0,0,+IF('An Distinta Base'!$H15=30,(P56+P81),+IF('An Distinta Base'!$H15=60,(SUM(O56:P56)+SUM(O81:P81)),(SUM(N56:P56)+SUM(N81:P81)))))</f>
        <v>19094.400000000001</v>
      </c>
      <c r="Q106" s="65">
        <f>+IF('An Distinta Base'!$H15=0,0,+IF('An Distinta Base'!$H15=30,(Q56+Q81),+IF('An Distinta Base'!$H15=60,(SUM(P56:Q56)+SUM(P81:Q81)),(SUM(O56:Q56)+SUM(O81:Q81)))))</f>
        <v>19094.400000000001</v>
      </c>
      <c r="R106" s="65">
        <f>+IF('An Distinta Base'!$H15=0,0,+IF('An Distinta Base'!$H15=30,(R56+R81),+IF('An Distinta Base'!$H15=60,(SUM(Q56:R56)+SUM(Q81:R81)),(SUM(P56:R56)+SUM(P81:R81)))))</f>
        <v>0</v>
      </c>
      <c r="S106" s="65">
        <f>+IF('An Distinta Base'!$H15=0,0,+IF('An Distinta Base'!$H15=30,(S56+S81),+IF('An Distinta Base'!$H15=60,(SUM(R56:S56)+SUM(R81:S81)),(SUM(Q56:S56)+SUM(Q81:S81)))))</f>
        <v>0</v>
      </c>
      <c r="T106" s="65">
        <f>+IF('An Distinta Base'!$H15=0,0,+IF('An Distinta Base'!$H15=30,(T56+T81),+IF('An Distinta Base'!$H15=60,(SUM(S56:T56)+SUM(S81:T81)),(SUM(R56:T56)+SUM(R81:T81)))))</f>
        <v>19094.400000000001</v>
      </c>
      <c r="U106" s="65">
        <f>+IF('An Distinta Base'!$H15=0,0,+IF('An Distinta Base'!$H15=30,(U56+U81),+IF('An Distinta Base'!$H15=60,(SUM(T56:U56)+SUM(T81:U81)),(SUM(S56:U56)+SUM(S81:U81)))))</f>
        <v>19094.400000000001</v>
      </c>
      <c r="V106" s="65">
        <f>+IF('An Distinta Base'!$H15=0,0,+IF('An Distinta Base'!$H15=30,(V56+V81),+IF('An Distinta Base'!$H15=60,(SUM(U56:V56)+SUM(U81:V81)),(SUM(T56:V56)+SUM(T81:V81)))))</f>
        <v>0</v>
      </c>
      <c r="W106" s="65">
        <f>+IF('An Distinta Base'!$H15=0,0,+IF('An Distinta Base'!$H15=30,(W56+W81),+IF('An Distinta Base'!$H15=60,(SUM(V56:W56)+SUM(V81:W81)),(SUM(U56:W56)+SUM(U81:W81)))))</f>
        <v>0</v>
      </c>
      <c r="X106" s="65">
        <f>+IF('An Distinta Base'!$H15=0,0,+IF('An Distinta Base'!$H15=30,(X56+X81),+IF('An Distinta Base'!$H15=60,(SUM(W56:X56)+SUM(W81:X81)),(SUM(V56:X56)+SUM(V81:X81)))))</f>
        <v>19094.400000000001</v>
      </c>
      <c r="Y106" s="65">
        <f>+IF('An Distinta Base'!$H15=0,0,+IF('An Distinta Base'!$H15=30,(Y56+Y81),+IF('An Distinta Base'!$H15=60,(SUM(X56:Y56)+SUM(X81:Y81)),(SUM(W56:Y56)+SUM(W81:Y81)))))</f>
        <v>19094.400000000001</v>
      </c>
      <c r="Z106" s="65">
        <f>+IF('An Distinta Base'!$H15=0,0,+IF('An Distinta Base'!$H15=30,(Z56+Z81),+IF('An Distinta Base'!$H15=60,(SUM(Y56:Z56)+SUM(Y81:Z81)),(SUM(X56:Z56)+SUM(X81:Z81)))))</f>
        <v>0</v>
      </c>
      <c r="AA106" s="65">
        <f>+IF('An Distinta Base'!$H15=0,0,+IF('An Distinta Base'!$H15=30,(AA56+AA81),+IF('An Distinta Base'!$H15=60,(SUM(Z56:AA56)+SUM(Z81:AA81)),(SUM(Y56:AA56)+SUM(Y81:AA81)))))</f>
        <v>0</v>
      </c>
      <c r="AB106" s="65">
        <f>+IF('An Distinta Base'!$H15=0,0,+IF('An Distinta Base'!$H15=30,(AB56+AB81),+IF('An Distinta Base'!$H15=60,(SUM(AA56:AB56)+SUM(AA81:AB81)),(SUM(Z56:AB56)+SUM(Z81:AB81)))))</f>
        <v>19094.400000000001</v>
      </c>
      <c r="AC106" s="65">
        <f>+IF('An Distinta Base'!$H15=0,0,+IF('An Distinta Base'!$H15=30,(AC56+AC81),+IF('An Distinta Base'!$H15=60,(SUM(AB56:AC56)+SUM(AB81:AC81)),(SUM(AA56:AC56)+SUM(AA81:AC81)))))</f>
        <v>19094.400000000001</v>
      </c>
      <c r="AD106" s="65">
        <f>+IF('An Distinta Base'!$H15=0,0,+IF('An Distinta Base'!$H15=30,(AD56+AD81),+IF('An Distinta Base'!$H15=60,(SUM(AC56:AD56)+SUM(AC81:AD81)),(SUM(AB56:AD56)+SUM(AB81:AD81)))))</f>
        <v>0</v>
      </c>
      <c r="AE106" s="65">
        <f>+IF('An Distinta Base'!$H15=0,0,+IF('An Distinta Base'!$H15=30,(AE56+AE81),+IF('An Distinta Base'!$H15=60,(SUM(AD56:AE56)+SUM(AD81:AE81)),(SUM(AC56:AE56)+SUM(AC81:AE81)))))</f>
        <v>0</v>
      </c>
      <c r="AF106" s="65">
        <f>+IF('An Distinta Base'!$H15=0,0,+IF('An Distinta Base'!$H15=30,(AF56+AF81),+IF('An Distinta Base'!$H15=60,(SUM(AE56:AF56)+SUM(AE81:AF81)),(SUM(AD56:AF56)+SUM(AD81:AF81)))))</f>
        <v>0</v>
      </c>
      <c r="AG106" s="65">
        <f>+IF('An Distinta Base'!$H15=0,0,+IF('An Distinta Base'!$H15=30,(AG56+AG81),+IF('An Distinta Base'!$H15=60,(SUM(AF56:AG56)+SUM(AF81:AG81)),(SUM(AE56:AG56)+SUM(AE81:AG81)))))</f>
        <v>19094.400000000001</v>
      </c>
      <c r="AH106" s="65">
        <f>+IF('An Distinta Base'!$H15=0,0,+IF('An Distinta Base'!$H15=30,(AH56+AH81),+IF('An Distinta Base'!$H15=60,(SUM(AG56:AH56)+SUM(AG81:AH81)),(SUM(AF56:AH56)+SUM(AF81:AH81)))))</f>
        <v>19094.400000000001</v>
      </c>
      <c r="AI106" s="65">
        <f>+IF('An Distinta Base'!$H15=0,0,+IF('An Distinta Base'!$H15=30,(AI56+AI81),+IF('An Distinta Base'!$H15=60,(SUM(AH56:AI56)+SUM(AH81:AI81)),(SUM(AG56:AI56)+SUM(AG81:AI81)))))</f>
        <v>0</v>
      </c>
      <c r="AJ106" s="65">
        <f>+IF('An Distinta Base'!$H15=0,0,+IF('An Distinta Base'!$H15=30,(AJ56+AJ81),+IF('An Distinta Base'!$H15=60,(SUM(AI56:AJ56)+SUM(AI81:AJ81)),(SUM(AH56:AJ56)+SUM(AH81:AJ81)))))</f>
        <v>0</v>
      </c>
      <c r="AK106" s="65">
        <f>+IF('An Distinta Base'!$H15=0,0,+IF('An Distinta Base'!$H15=30,(AK56+AK81),+IF('An Distinta Base'!$H15=60,(SUM(AJ56:AK56)+SUM(AJ81:AK81)),(SUM(AI56:AK56)+SUM(AI81:AK81)))))</f>
        <v>19094.400000000001</v>
      </c>
      <c r="AL106" s="65">
        <f>+IF('An Distinta Base'!$H15=0,0,+IF('An Distinta Base'!$H15=30,(AL56+AL81),+IF('An Distinta Base'!$H15=60,(SUM(AK56:AL56)+SUM(AK81:AL81)),(SUM(AJ56:AL56)+SUM(AJ81:AL81)))))</f>
        <v>19094.400000000001</v>
      </c>
    </row>
    <row r="107" spans="2:38" x14ac:dyDescent="0.25">
      <c r="B107" s="47" t="str">
        <f t="shared" si="46"/>
        <v>Materia Prima 9</v>
      </c>
      <c r="C107" s="65">
        <f>+IF('An Distinta Base'!$H16=0,0,(C57+C82))</f>
        <v>11000</v>
      </c>
      <c r="D107" s="65">
        <f>+IF('An Distinta Base'!$H16=0,0,+IF('An Distinta Base'!$H16=30,(D57+D82),(SUM(C57:D57)+SUM(C82:D82))))</f>
        <v>11000</v>
      </c>
      <c r="E107" s="65">
        <f>+IF('An Distinta Base'!$H16=0,0,+IF('An Distinta Base'!$H16=30,(E57+E82),+IF('An Distinta Base'!$H16=60,(SUM(D57:E57)+SUM(D82:E82)),(SUM(C57:E57)+SUM(C82:E82)))))</f>
        <v>0</v>
      </c>
      <c r="F107" s="65">
        <f>+IF('An Distinta Base'!$H16=0,0,+IF('An Distinta Base'!$H16=30,(F57+F82),+IF('An Distinta Base'!$H16=60,(SUM(E57:F57)+SUM(E82:F82)),(SUM(D57:F57)+SUM(D82:F82)))))</f>
        <v>0</v>
      </c>
      <c r="G107" s="65">
        <f>+IF('An Distinta Base'!$H16=0,0,+IF('An Distinta Base'!$H16=30,(G57+G82),+IF('An Distinta Base'!$H16=60,(SUM(F57:G57)+SUM(F82:G82)),(SUM(E57:G57)+SUM(E82:G82)))))</f>
        <v>0</v>
      </c>
      <c r="H107" s="65">
        <f>+IF('An Distinta Base'!$H16=0,0,+IF('An Distinta Base'!$H16=30,(H57+H82),+IF('An Distinta Base'!$H16=60,(SUM(G57:H57)+SUM(G82:H82)),(SUM(F57:H57)+SUM(F82:H82)))))</f>
        <v>11220</v>
      </c>
      <c r="I107" s="65">
        <f>+IF('An Distinta Base'!$H16=0,0,+IF('An Distinta Base'!$H16=30,(I57+I82),+IF('An Distinta Base'!$H16=60,(SUM(H57:I57)+SUM(H82:I82)),(SUM(G57:I57)+SUM(G82:I82)))))</f>
        <v>11220</v>
      </c>
      <c r="J107" s="65">
        <f>+IF('An Distinta Base'!$H16=0,0,+IF('An Distinta Base'!$H16=30,(J57+J82),+IF('An Distinta Base'!$H16=60,(SUM(I57:J57)+SUM(I82:J82)),(SUM(H57:J57)+SUM(H82:J82)))))</f>
        <v>0</v>
      </c>
      <c r="K107" s="65">
        <f>+IF('An Distinta Base'!$H16=0,0,+IF('An Distinta Base'!$H16=30,(K57+K82),+IF('An Distinta Base'!$H16=60,(SUM(J57:K57)+SUM(J82:K82)),(SUM(I57:K57)+SUM(I82:K82)))))</f>
        <v>0</v>
      </c>
      <c r="L107" s="65">
        <f>+IF('An Distinta Base'!$H16=0,0,+IF('An Distinta Base'!$H16=30,(L57+L82),+IF('An Distinta Base'!$H16=60,(SUM(K57:L57)+SUM(K82:L82)),(SUM(J57:L57)+SUM(J82:L82)))))</f>
        <v>0</v>
      </c>
      <c r="M107" s="65">
        <f>+IF('An Distinta Base'!$H16=0,0,+IF('An Distinta Base'!$H16=30,(M57+M82),+IF('An Distinta Base'!$H16=60,(SUM(L57:M57)+SUM(L82:M82)),(SUM(K57:M57)+SUM(K82:M82)))))</f>
        <v>0</v>
      </c>
      <c r="N107" s="65">
        <f>+IF('An Distinta Base'!$H16=0,0,+IF('An Distinta Base'!$H16=30,(N57+N82),+IF('An Distinta Base'!$H16=60,(SUM(M57:N57)+SUM(M82:N82)),(SUM(L57:N57)+SUM(L82:N82)))))</f>
        <v>11220</v>
      </c>
      <c r="O107" s="65">
        <f>+IF('An Distinta Base'!$H16=0,0,+IF('An Distinta Base'!$H16=30,(O57+O82),+IF('An Distinta Base'!$H16=60,(SUM(N57:O57)+SUM(N82:O82)),(SUM(M57:O57)+SUM(M82:O82)))))</f>
        <v>11220</v>
      </c>
      <c r="P107" s="65">
        <f>+IF('An Distinta Base'!$H16=0,0,+IF('An Distinta Base'!$H16=30,(P57+P82),+IF('An Distinta Base'!$H16=60,(SUM(O57:P57)+SUM(O82:P82)),(SUM(N57:P57)+SUM(N82:P82)))))</f>
        <v>0</v>
      </c>
      <c r="Q107" s="65">
        <f>+IF('An Distinta Base'!$H16=0,0,+IF('An Distinta Base'!$H16=30,(Q57+Q82),+IF('An Distinta Base'!$H16=60,(SUM(P57:Q57)+SUM(P82:Q82)),(SUM(O57:Q57)+SUM(O82:Q82)))))</f>
        <v>0</v>
      </c>
      <c r="R107" s="65">
        <f>+IF('An Distinta Base'!$H16=0,0,+IF('An Distinta Base'!$H16=30,(R57+R82),+IF('An Distinta Base'!$H16=60,(SUM(Q57:R57)+SUM(Q82:R82)),(SUM(P57:R57)+SUM(P82:R82)))))</f>
        <v>0</v>
      </c>
      <c r="S107" s="65">
        <f>+IF('An Distinta Base'!$H16=0,0,+IF('An Distinta Base'!$H16=30,(S57+S82),+IF('An Distinta Base'!$H16=60,(SUM(R57:S57)+SUM(R82:S82)),(SUM(Q57:S57)+SUM(Q82:S82)))))</f>
        <v>11220</v>
      </c>
      <c r="T107" s="65">
        <f>+IF('An Distinta Base'!$H16=0,0,+IF('An Distinta Base'!$H16=30,(T57+T82),+IF('An Distinta Base'!$H16=60,(SUM(S57:T57)+SUM(S82:T82)),(SUM(R57:T57)+SUM(R82:T82)))))</f>
        <v>11220</v>
      </c>
      <c r="U107" s="65">
        <f>+IF('An Distinta Base'!$H16=0,0,+IF('An Distinta Base'!$H16=30,(U57+U82),+IF('An Distinta Base'!$H16=60,(SUM(T57:U57)+SUM(T82:U82)),(SUM(S57:U57)+SUM(S82:U82)))))</f>
        <v>0</v>
      </c>
      <c r="V107" s="65">
        <f>+IF('An Distinta Base'!$H16=0,0,+IF('An Distinta Base'!$H16=30,(V57+V82),+IF('An Distinta Base'!$H16=60,(SUM(U57:V57)+SUM(U82:V82)),(SUM(T57:V57)+SUM(T82:V82)))))</f>
        <v>0</v>
      </c>
      <c r="W107" s="65">
        <f>+IF('An Distinta Base'!$H16=0,0,+IF('An Distinta Base'!$H16=30,(W57+W82),+IF('An Distinta Base'!$H16=60,(SUM(V57:W57)+SUM(V82:W82)),(SUM(U57:W57)+SUM(U82:W82)))))</f>
        <v>0</v>
      </c>
      <c r="X107" s="65">
        <f>+IF('An Distinta Base'!$H16=0,0,+IF('An Distinta Base'!$H16=30,(X57+X82),+IF('An Distinta Base'!$H16=60,(SUM(W57:X57)+SUM(W82:X82)),(SUM(V57:X57)+SUM(V82:X82)))))</f>
        <v>11220</v>
      </c>
      <c r="Y107" s="65">
        <f>+IF('An Distinta Base'!$H16=0,0,+IF('An Distinta Base'!$H16=30,(Y57+Y82),+IF('An Distinta Base'!$H16=60,(SUM(X57:Y57)+SUM(X82:Y82)),(SUM(W57:Y57)+SUM(W82:Y82)))))</f>
        <v>11220</v>
      </c>
      <c r="Z107" s="65">
        <f>+IF('An Distinta Base'!$H16=0,0,+IF('An Distinta Base'!$H16=30,(Z57+Z82),+IF('An Distinta Base'!$H16=60,(SUM(Y57:Z57)+SUM(Y82:Z82)),(SUM(X57:Z57)+SUM(X82:Z82)))))</f>
        <v>0</v>
      </c>
      <c r="AA107" s="65">
        <f>+IF('An Distinta Base'!$H16=0,0,+IF('An Distinta Base'!$H16=30,(AA57+AA82),+IF('An Distinta Base'!$H16=60,(SUM(Z57:AA57)+SUM(Z82:AA82)),(SUM(Y57:AA57)+SUM(Y82:AA82)))))</f>
        <v>0</v>
      </c>
      <c r="AB107" s="65">
        <f>+IF('An Distinta Base'!$H16=0,0,+IF('An Distinta Base'!$H16=30,(AB57+AB82),+IF('An Distinta Base'!$H16=60,(SUM(AA57:AB57)+SUM(AA82:AB82)),(SUM(Z57:AB57)+SUM(Z82:AB82)))))</f>
        <v>0</v>
      </c>
      <c r="AC107" s="65">
        <f>+IF('An Distinta Base'!$H16=0,0,+IF('An Distinta Base'!$H16=30,(AC57+AC82),+IF('An Distinta Base'!$H16=60,(SUM(AB57:AC57)+SUM(AB82:AC82)),(SUM(AA57:AC57)+SUM(AA82:AC82)))))</f>
        <v>11220</v>
      </c>
      <c r="AD107" s="65">
        <f>+IF('An Distinta Base'!$H16=0,0,+IF('An Distinta Base'!$H16=30,(AD57+AD82),+IF('An Distinta Base'!$H16=60,(SUM(AC57:AD57)+SUM(AC82:AD82)),(SUM(AB57:AD57)+SUM(AB82:AD82)))))</f>
        <v>11220</v>
      </c>
      <c r="AE107" s="65">
        <f>+IF('An Distinta Base'!$H16=0,0,+IF('An Distinta Base'!$H16=30,(AE57+AE82),+IF('An Distinta Base'!$H16=60,(SUM(AD57:AE57)+SUM(AD82:AE82)),(SUM(AC57:AE57)+SUM(AC82:AE82)))))</f>
        <v>0</v>
      </c>
      <c r="AF107" s="65">
        <f>+IF('An Distinta Base'!$H16=0,0,+IF('An Distinta Base'!$H16=30,(AF57+AF82),+IF('An Distinta Base'!$H16=60,(SUM(AE57:AF57)+SUM(AE82:AF82)),(SUM(AD57:AF57)+SUM(AD82:AF82)))))</f>
        <v>0</v>
      </c>
      <c r="AG107" s="65">
        <f>+IF('An Distinta Base'!$H16=0,0,+IF('An Distinta Base'!$H16=30,(AG57+AG82),+IF('An Distinta Base'!$H16=60,(SUM(AF57:AG57)+SUM(AF82:AG82)),(SUM(AE57:AG57)+SUM(AE82:AG82)))))</f>
        <v>0</v>
      </c>
      <c r="AH107" s="65">
        <f>+IF('An Distinta Base'!$H16=0,0,+IF('An Distinta Base'!$H16=30,(AH57+AH82),+IF('An Distinta Base'!$H16=60,(SUM(AG57:AH57)+SUM(AG82:AH82)),(SUM(AF57:AH57)+SUM(AF82:AH82)))))</f>
        <v>0</v>
      </c>
      <c r="AI107" s="65">
        <f>+IF('An Distinta Base'!$H16=0,0,+IF('An Distinta Base'!$H16=30,(AI57+AI82),+IF('An Distinta Base'!$H16=60,(SUM(AH57:AI57)+SUM(AH82:AI82)),(SUM(AG57:AI57)+SUM(AG82:AI82)))))</f>
        <v>11220</v>
      </c>
      <c r="AJ107" s="65">
        <f>+IF('An Distinta Base'!$H16=0,0,+IF('An Distinta Base'!$H16=30,(AJ57+AJ82),+IF('An Distinta Base'!$H16=60,(SUM(AI57:AJ57)+SUM(AI82:AJ82)),(SUM(AH57:AJ57)+SUM(AH82:AJ82)))))</f>
        <v>11220</v>
      </c>
      <c r="AK107" s="65">
        <f>+IF('An Distinta Base'!$H16=0,0,+IF('An Distinta Base'!$H16=30,(AK57+AK82),+IF('An Distinta Base'!$H16=60,(SUM(AJ57:AK57)+SUM(AJ82:AK82)),(SUM(AI57:AK57)+SUM(AI82:AK82)))))</f>
        <v>0</v>
      </c>
      <c r="AL107" s="65">
        <f>+IF('An Distinta Base'!$H16=0,0,+IF('An Distinta Base'!$H16=30,(AL57+AL82),+IF('An Distinta Base'!$H16=60,(SUM(AK57:AL57)+SUM(AK82:AL82)),(SUM(AJ57:AL57)+SUM(AJ82:AL82)))))</f>
        <v>0</v>
      </c>
    </row>
    <row r="108" spans="2:38" x14ac:dyDescent="0.25">
      <c r="B108" s="47" t="str">
        <f t="shared" si="46"/>
        <v>Materia Prima 10</v>
      </c>
      <c r="C108" s="65">
        <f>+IF('An Distinta Base'!$H17=0,0,(C58+C83))</f>
        <v>18150</v>
      </c>
      <c r="D108" s="65">
        <f>+IF('An Distinta Base'!$H17=0,0,+IF('An Distinta Base'!$H17=30,(D58+D83),(SUM(C58:D58)+SUM(C83:D83))))</f>
        <v>18150</v>
      </c>
      <c r="E108" s="65">
        <f>+IF('An Distinta Base'!$H17=0,0,+IF('An Distinta Base'!$H17=30,(E58+E83),+IF('An Distinta Base'!$H17=60,(SUM(D58:E58)+SUM(D83:E83)),(SUM(C58:E58)+SUM(C83:E83)))))</f>
        <v>0</v>
      </c>
      <c r="F108" s="65">
        <f>+IF('An Distinta Base'!$H17=0,0,+IF('An Distinta Base'!$H17=30,(F58+F83),+IF('An Distinta Base'!$H17=60,(SUM(E58:F58)+SUM(E83:F83)),(SUM(D58:F58)+SUM(D83:F83)))))</f>
        <v>0</v>
      </c>
      <c r="G108" s="65">
        <f>+IF('An Distinta Base'!$H17=0,0,+IF('An Distinta Base'!$H17=30,(G58+G83),+IF('An Distinta Base'!$H17=60,(SUM(F58:G58)+SUM(F83:G83)),(SUM(E58:G58)+SUM(E83:G83)))))</f>
        <v>18150</v>
      </c>
      <c r="H108" s="65">
        <f>+IF('An Distinta Base'!$H17=0,0,+IF('An Distinta Base'!$H17=30,(H58+H83),+IF('An Distinta Base'!$H17=60,(SUM(G58:H58)+SUM(G83:H83)),(SUM(F58:H58)+SUM(F83:H83)))))</f>
        <v>18150</v>
      </c>
      <c r="I108" s="65">
        <f>+IF('An Distinta Base'!$H17=0,0,+IF('An Distinta Base'!$H17=30,(I58+I83),+IF('An Distinta Base'!$H17=60,(SUM(H58:I58)+SUM(H83:I83)),(SUM(G58:I58)+SUM(G83:I83)))))</f>
        <v>0</v>
      </c>
      <c r="J108" s="65">
        <f>+IF('An Distinta Base'!$H17=0,0,+IF('An Distinta Base'!$H17=30,(J58+J83),+IF('An Distinta Base'!$H17=60,(SUM(I58:J58)+SUM(I83:J83)),(SUM(H58:J58)+SUM(H83:J83)))))</f>
        <v>0</v>
      </c>
      <c r="K108" s="65">
        <f>+IF('An Distinta Base'!$H17=0,0,+IF('An Distinta Base'!$H17=30,(K58+K83),+IF('An Distinta Base'!$H17=60,(SUM(J58:K58)+SUM(J83:K83)),(SUM(I58:K58)+SUM(I83:K83)))))</f>
        <v>18513</v>
      </c>
      <c r="L108" s="65">
        <f>+IF('An Distinta Base'!$H17=0,0,+IF('An Distinta Base'!$H17=30,(L58+L83),+IF('An Distinta Base'!$H17=60,(SUM(K58:L58)+SUM(K83:L83)),(SUM(J58:L58)+SUM(J83:L83)))))</f>
        <v>18513</v>
      </c>
      <c r="M108" s="65">
        <f>+IF('An Distinta Base'!$H17=0,0,+IF('An Distinta Base'!$H17=30,(M58+M83),+IF('An Distinta Base'!$H17=60,(SUM(L58:M58)+SUM(L83:M83)),(SUM(K58:M58)+SUM(K83:M83)))))</f>
        <v>0</v>
      </c>
      <c r="N108" s="65">
        <f>+IF('An Distinta Base'!$H17=0,0,+IF('An Distinta Base'!$H17=30,(N58+N83),+IF('An Distinta Base'!$H17=60,(SUM(M58:N58)+SUM(M83:N83)),(SUM(L58:N58)+SUM(L83:N83)))))</f>
        <v>0</v>
      </c>
      <c r="O108" s="65">
        <f>+IF('An Distinta Base'!$H17=0,0,+IF('An Distinta Base'!$H17=30,(O58+O83),+IF('An Distinta Base'!$H17=60,(SUM(N58:O58)+SUM(N83:O83)),(SUM(M58:O58)+SUM(M83:O83)))))</f>
        <v>0</v>
      </c>
      <c r="P108" s="65">
        <f>+IF('An Distinta Base'!$H17=0,0,+IF('An Distinta Base'!$H17=30,(P58+P83),+IF('An Distinta Base'!$H17=60,(SUM(O58:P58)+SUM(O83:P83)),(SUM(N58:P58)+SUM(N83:P83)))))</f>
        <v>18513</v>
      </c>
      <c r="Q108" s="65">
        <f>+IF('An Distinta Base'!$H17=0,0,+IF('An Distinta Base'!$H17=30,(Q58+Q83),+IF('An Distinta Base'!$H17=60,(SUM(P58:Q58)+SUM(P83:Q83)),(SUM(O58:Q58)+SUM(O83:Q83)))))</f>
        <v>18513</v>
      </c>
      <c r="R108" s="65">
        <f>+IF('An Distinta Base'!$H17=0,0,+IF('An Distinta Base'!$H17=30,(R58+R83),+IF('An Distinta Base'!$H17=60,(SUM(Q58:R58)+SUM(Q83:R83)),(SUM(P58:R58)+SUM(P83:R83)))))</f>
        <v>0</v>
      </c>
      <c r="S108" s="65">
        <f>+IF('An Distinta Base'!$H17=0,0,+IF('An Distinta Base'!$H17=30,(S58+S83),+IF('An Distinta Base'!$H17=60,(SUM(R58:S58)+SUM(R83:S83)),(SUM(Q58:S58)+SUM(Q83:S83)))))</f>
        <v>0</v>
      </c>
      <c r="T108" s="65">
        <f>+IF('An Distinta Base'!$H17=0,0,+IF('An Distinta Base'!$H17=30,(T58+T83),+IF('An Distinta Base'!$H17=60,(SUM(S58:T58)+SUM(S83:T83)),(SUM(R58:T58)+SUM(R83:T83)))))</f>
        <v>18513</v>
      </c>
      <c r="U108" s="65">
        <f>+IF('An Distinta Base'!$H17=0,0,+IF('An Distinta Base'!$H17=30,(U58+U83),+IF('An Distinta Base'!$H17=60,(SUM(T58:U58)+SUM(T83:U83)),(SUM(S58:U58)+SUM(S83:U83)))))</f>
        <v>18513</v>
      </c>
      <c r="V108" s="65">
        <f>+IF('An Distinta Base'!$H17=0,0,+IF('An Distinta Base'!$H17=30,(V58+V83),+IF('An Distinta Base'!$H17=60,(SUM(U58:V58)+SUM(U83:V83)),(SUM(T58:V58)+SUM(T83:V83)))))</f>
        <v>0</v>
      </c>
      <c r="W108" s="65">
        <f>+IF('An Distinta Base'!$H17=0,0,+IF('An Distinta Base'!$H17=30,(W58+W83),+IF('An Distinta Base'!$H17=60,(SUM(V58:W58)+SUM(V83:W83)),(SUM(U58:W58)+SUM(U83:W83)))))</f>
        <v>0</v>
      </c>
      <c r="X108" s="65">
        <f>+IF('An Distinta Base'!$H17=0,0,+IF('An Distinta Base'!$H17=30,(X58+X83),+IF('An Distinta Base'!$H17=60,(SUM(W58:X58)+SUM(W83:X83)),(SUM(V58:X58)+SUM(V83:X83)))))</f>
        <v>0</v>
      </c>
      <c r="Y108" s="65">
        <f>+IF('An Distinta Base'!$H17=0,0,+IF('An Distinta Base'!$H17=30,(Y58+Y83),+IF('An Distinta Base'!$H17=60,(SUM(X58:Y58)+SUM(X83:Y83)),(SUM(W58:Y58)+SUM(W83:Y83)))))</f>
        <v>18513</v>
      </c>
      <c r="Z108" s="65">
        <f>+IF('An Distinta Base'!$H17=0,0,+IF('An Distinta Base'!$H17=30,(Z58+Z83),+IF('An Distinta Base'!$H17=60,(SUM(Y58:Z58)+SUM(Y83:Z83)),(SUM(X58:Z58)+SUM(X83:Z83)))))</f>
        <v>18513</v>
      </c>
      <c r="AA108" s="65">
        <f>+IF('An Distinta Base'!$H17=0,0,+IF('An Distinta Base'!$H17=30,(AA58+AA83),+IF('An Distinta Base'!$H17=60,(SUM(Z58:AA58)+SUM(Z83:AA83)),(SUM(Y58:AA58)+SUM(Y83:AA83)))))</f>
        <v>0</v>
      </c>
      <c r="AB108" s="65">
        <f>+IF('An Distinta Base'!$H17=0,0,+IF('An Distinta Base'!$H17=30,(AB58+AB83),+IF('An Distinta Base'!$H17=60,(SUM(AA58:AB58)+SUM(AA83:AB83)),(SUM(Z58:AB58)+SUM(Z83:AB83)))))</f>
        <v>0</v>
      </c>
      <c r="AC108" s="65">
        <f>+IF('An Distinta Base'!$H17=0,0,+IF('An Distinta Base'!$H17=30,(AC58+AC83),+IF('An Distinta Base'!$H17=60,(SUM(AB58:AC58)+SUM(AB83:AC83)),(SUM(AA58:AC58)+SUM(AA83:AC83)))))</f>
        <v>18513</v>
      </c>
      <c r="AD108" s="65">
        <f>+IF('An Distinta Base'!$H17=0,0,+IF('An Distinta Base'!$H17=30,(AD58+AD83),+IF('An Distinta Base'!$H17=60,(SUM(AC58:AD58)+SUM(AC83:AD83)),(SUM(AB58:AD58)+SUM(AB83:AD83)))))</f>
        <v>18513</v>
      </c>
      <c r="AE108" s="65">
        <f>+IF('An Distinta Base'!$H17=0,0,+IF('An Distinta Base'!$H17=30,(AE58+AE83),+IF('An Distinta Base'!$H17=60,(SUM(AD58:AE58)+SUM(AD83:AE83)),(SUM(AC58:AE58)+SUM(AC83:AE83)))))</f>
        <v>0</v>
      </c>
      <c r="AF108" s="65">
        <f>+IF('An Distinta Base'!$H17=0,0,+IF('An Distinta Base'!$H17=30,(AF58+AF83),+IF('An Distinta Base'!$H17=60,(SUM(AE58:AF58)+SUM(AE83:AF83)),(SUM(AD58:AF58)+SUM(AD83:AF83)))))</f>
        <v>0</v>
      </c>
      <c r="AG108" s="65">
        <f>+IF('An Distinta Base'!$H17=0,0,+IF('An Distinta Base'!$H17=30,(AG58+AG83),+IF('An Distinta Base'!$H17=60,(SUM(AF58:AG58)+SUM(AF83:AG83)),(SUM(AE58:AG58)+SUM(AE83:AG83)))))</f>
        <v>18513</v>
      </c>
      <c r="AH108" s="65">
        <f>+IF('An Distinta Base'!$H17=0,0,+IF('An Distinta Base'!$H17=30,(AH58+AH83),+IF('An Distinta Base'!$H17=60,(SUM(AG58:AH58)+SUM(AG83:AH83)),(SUM(AF58:AH58)+SUM(AF83:AH83)))))</f>
        <v>18513</v>
      </c>
      <c r="AI108" s="65">
        <f>+IF('An Distinta Base'!$H17=0,0,+IF('An Distinta Base'!$H17=30,(AI58+AI83),+IF('An Distinta Base'!$H17=60,(SUM(AH58:AI58)+SUM(AH83:AI83)),(SUM(AG58:AI58)+SUM(AG83:AI83)))))</f>
        <v>0</v>
      </c>
      <c r="AJ108" s="65">
        <f>+IF('An Distinta Base'!$H17=0,0,+IF('An Distinta Base'!$H17=30,(AJ58+AJ83),+IF('An Distinta Base'!$H17=60,(SUM(AI58:AJ58)+SUM(AI83:AJ83)),(SUM(AH58:AJ58)+SUM(AH83:AJ83)))))</f>
        <v>0</v>
      </c>
      <c r="AK108" s="65">
        <f>+IF('An Distinta Base'!$H17=0,0,+IF('An Distinta Base'!$H17=30,(AK58+AK83),+IF('An Distinta Base'!$H17=60,(SUM(AJ58:AK58)+SUM(AJ83:AK83)),(SUM(AI58:AK58)+SUM(AI83:AK83)))))</f>
        <v>0</v>
      </c>
      <c r="AL108" s="65">
        <f>+IF('An Distinta Base'!$H17=0,0,+IF('An Distinta Base'!$H17=30,(AL58+AL83),+IF('An Distinta Base'!$H17=60,(SUM(AK58:AL58)+SUM(AK83:AL83)),(SUM(AJ58:AL58)+SUM(AJ83:AL83)))))</f>
        <v>18513</v>
      </c>
    </row>
    <row r="109" spans="2:38" x14ac:dyDescent="0.25">
      <c r="B109" s="47" t="str">
        <f t="shared" si="46"/>
        <v>Materia Prima 11</v>
      </c>
      <c r="C109" s="65">
        <f>+IF('An Distinta Base'!$H18=0,0,(C59+C84))</f>
        <v>5082</v>
      </c>
      <c r="D109" s="65">
        <f>+IF('An Distinta Base'!$H18=0,0,+IF('An Distinta Base'!$H18=30,(D59+D84),(SUM(C59:D59)+SUM(C84:D84))))</f>
        <v>5082</v>
      </c>
      <c r="E109" s="65">
        <f>+IF('An Distinta Base'!$H18=0,0,+IF('An Distinta Base'!$H18=30,(E59+E84),+IF('An Distinta Base'!$H18=60,(SUM(D59:E59)+SUM(D84:E84)),(SUM(C59:E59)+SUM(C84:E84)))))</f>
        <v>0</v>
      </c>
      <c r="F109" s="65">
        <f>+IF('An Distinta Base'!$H18=0,0,+IF('An Distinta Base'!$H18=30,(F59+F84),+IF('An Distinta Base'!$H18=60,(SUM(E59:F59)+SUM(E84:F84)),(SUM(D59:F59)+SUM(D84:F84)))))</f>
        <v>0</v>
      </c>
      <c r="G109" s="65">
        <f>+IF('An Distinta Base'!$H18=0,0,+IF('An Distinta Base'!$H18=30,(G59+G84),+IF('An Distinta Base'!$H18=60,(SUM(F59:G59)+SUM(F84:G84)),(SUM(E59:G59)+SUM(E84:G84)))))</f>
        <v>0</v>
      </c>
      <c r="H109" s="65">
        <f>+IF('An Distinta Base'!$H18=0,0,+IF('An Distinta Base'!$H18=30,(H59+H84),+IF('An Distinta Base'!$H18=60,(SUM(G59:H59)+SUM(G84:H84)),(SUM(F59:H59)+SUM(F84:H84)))))</f>
        <v>0</v>
      </c>
      <c r="I109" s="65">
        <f>+IF('An Distinta Base'!$H18=0,0,+IF('An Distinta Base'!$H18=30,(I59+I84),+IF('An Distinta Base'!$H18=60,(SUM(H59:I59)+SUM(H84:I84)),(SUM(G59:I59)+SUM(G84:I84)))))</f>
        <v>0</v>
      </c>
      <c r="J109" s="65">
        <f>+IF('An Distinta Base'!$H18=0,0,+IF('An Distinta Base'!$H18=30,(J59+J84),+IF('An Distinta Base'!$H18=60,(SUM(I59:J59)+SUM(I84:J84)),(SUM(H59:J59)+SUM(H84:J84)))))</f>
        <v>5082</v>
      </c>
      <c r="K109" s="65">
        <f>+IF('An Distinta Base'!$H18=0,0,+IF('An Distinta Base'!$H18=30,(K59+K84),+IF('An Distinta Base'!$H18=60,(SUM(J59:K59)+SUM(J84:K84)),(SUM(I59:K59)+SUM(I84:K84)))))</f>
        <v>5082</v>
      </c>
      <c r="L109" s="65">
        <f>+IF('An Distinta Base'!$H18=0,0,+IF('An Distinta Base'!$H18=30,(L59+L84),+IF('An Distinta Base'!$H18=60,(SUM(K59:L59)+SUM(K84:L84)),(SUM(J59:L59)+SUM(J84:L84)))))</f>
        <v>0</v>
      </c>
      <c r="M109" s="65">
        <f>+IF('An Distinta Base'!$H18=0,0,+IF('An Distinta Base'!$H18=30,(M59+M84),+IF('An Distinta Base'!$H18=60,(SUM(L59:M59)+SUM(L84:M84)),(SUM(K59:M59)+SUM(K84:M84)))))</f>
        <v>0</v>
      </c>
      <c r="N109" s="65">
        <f>+IF('An Distinta Base'!$H18=0,0,+IF('An Distinta Base'!$H18=30,(N59+N84),+IF('An Distinta Base'!$H18=60,(SUM(M59:N59)+SUM(M84:N84)),(SUM(L59:N59)+SUM(L84:N84)))))</f>
        <v>0</v>
      </c>
      <c r="O109" s="65">
        <f>+IF('An Distinta Base'!$H18=0,0,+IF('An Distinta Base'!$H18=30,(O59+O84),+IF('An Distinta Base'!$H18=60,(SUM(N59:O59)+SUM(N84:O84)),(SUM(M59:O59)+SUM(M84:O84)))))</f>
        <v>0</v>
      </c>
      <c r="P109" s="65">
        <f>+IF('An Distinta Base'!$H18=0,0,+IF('An Distinta Base'!$H18=30,(P59+P84),+IF('An Distinta Base'!$H18=60,(SUM(O59:P59)+SUM(O84:P84)),(SUM(N59:P59)+SUM(N84:P84)))))</f>
        <v>0</v>
      </c>
      <c r="Q109" s="65">
        <f>+IF('An Distinta Base'!$H18=0,0,+IF('An Distinta Base'!$H18=30,(Q59+Q84),+IF('An Distinta Base'!$H18=60,(SUM(P59:Q59)+SUM(P84:Q84)),(SUM(O59:Q59)+SUM(O84:Q84)))))</f>
        <v>0</v>
      </c>
      <c r="R109" s="65">
        <f>+IF('An Distinta Base'!$H18=0,0,+IF('An Distinta Base'!$H18=30,(R59+R84),+IF('An Distinta Base'!$H18=60,(SUM(Q59:R59)+SUM(Q84:R84)),(SUM(P59:R59)+SUM(P84:R84)))))</f>
        <v>5183.6400000000003</v>
      </c>
      <c r="S109" s="65">
        <f>+IF('An Distinta Base'!$H18=0,0,+IF('An Distinta Base'!$H18=30,(S59+S84),+IF('An Distinta Base'!$H18=60,(SUM(R59:S59)+SUM(R84:S84)),(SUM(Q59:S59)+SUM(Q84:S84)))))</f>
        <v>5183.6400000000003</v>
      </c>
      <c r="T109" s="65">
        <f>+IF('An Distinta Base'!$H18=0,0,+IF('An Distinta Base'!$H18=30,(T59+T84),+IF('An Distinta Base'!$H18=60,(SUM(S59:T59)+SUM(S84:T84)),(SUM(R59:T59)+SUM(R84:T84)))))</f>
        <v>0</v>
      </c>
      <c r="U109" s="65">
        <f>+IF('An Distinta Base'!$H18=0,0,+IF('An Distinta Base'!$H18=30,(U59+U84),+IF('An Distinta Base'!$H18=60,(SUM(T59:U59)+SUM(T84:U84)),(SUM(S59:U59)+SUM(S84:U84)))))</f>
        <v>0</v>
      </c>
      <c r="V109" s="65">
        <f>+IF('An Distinta Base'!$H18=0,0,+IF('An Distinta Base'!$H18=30,(V59+V84),+IF('An Distinta Base'!$H18=60,(SUM(U59:V59)+SUM(U84:V84)),(SUM(T59:V59)+SUM(T84:V84)))))</f>
        <v>0</v>
      </c>
      <c r="W109" s="65">
        <f>+IF('An Distinta Base'!$H18=0,0,+IF('An Distinta Base'!$H18=30,(W59+W84),+IF('An Distinta Base'!$H18=60,(SUM(V59:W59)+SUM(V84:W84)),(SUM(U59:W59)+SUM(U84:W84)))))</f>
        <v>0</v>
      </c>
      <c r="X109" s="65">
        <f>+IF('An Distinta Base'!$H18=0,0,+IF('An Distinta Base'!$H18=30,(X59+X84),+IF('An Distinta Base'!$H18=60,(SUM(W59:X59)+SUM(W84:X84)),(SUM(V59:X59)+SUM(V84:X84)))))</f>
        <v>0</v>
      </c>
      <c r="Y109" s="65">
        <f>+IF('An Distinta Base'!$H18=0,0,+IF('An Distinta Base'!$H18=30,(Y59+Y84),+IF('An Distinta Base'!$H18=60,(SUM(X59:Y59)+SUM(X84:Y84)),(SUM(W59:Y59)+SUM(W84:Y84)))))</f>
        <v>5183.6400000000003</v>
      </c>
      <c r="Z109" s="65">
        <f>+IF('An Distinta Base'!$H18=0,0,+IF('An Distinta Base'!$H18=30,(Z59+Z84),+IF('An Distinta Base'!$H18=60,(SUM(Y59:Z59)+SUM(Y84:Z84)),(SUM(X59:Z59)+SUM(X84:Z84)))))</f>
        <v>5183.6400000000003</v>
      </c>
      <c r="AA109" s="65">
        <f>+IF('An Distinta Base'!$H18=0,0,+IF('An Distinta Base'!$H18=30,(AA59+AA84),+IF('An Distinta Base'!$H18=60,(SUM(Z59:AA59)+SUM(Z84:AA84)),(SUM(Y59:AA59)+SUM(Y84:AA84)))))</f>
        <v>0</v>
      </c>
      <c r="AB109" s="65">
        <f>+IF('An Distinta Base'!$H18=0,0,+IF('An Distinta Base'!$H18=30,(AB59+AB84),+IF('An Distinta Base'!$H18=60,(SUM(AA59:AB59)+SUM(AA84:AB84)),(SUM(Z59:AB59)+SUM(Z84:AB84)))))</f>
        <v>0</v>
      </c>
      <c r="AC109" s="65">
        <f>+IF('An Distinta Base'!$H18=0,0,+IF('An Distinta Base'!$H18=30,(AC59+AC84),+IF('An Distinta Base'!$H18=60,(SUM(AB59:AC59)+SUM(AB84:AC84)),(SUM(AA59:AC59)+SUM(AA84:AC84)))))</f>
        <v>0</v>
      </c>
      <c r="AD109" s="65">
        <f>+IF('An Distinta Base'!$H18=0,0,+IF('An Distinta Base'!$H18=30,(AD59+AD84),+IF('An Distinta Base'!$H18=60,(SUM(AC59:AD59)+SUM(AC84:AD84)),(SUM(AB59:AD59)+SUM(AB84:AD84)))))</f>
        <v>0</v>
      </c>
      <c r="AE109" s="65">
        <f>+IF('An Distinta Base'!$H18=0,0,+IF('An Distinta Base'!$H18=30,(AE59+AE84),+IF('An Distinta Base'!$H18=60,(SUM(AD59:AE59)+SUM(AD84:AE84)),(SUM(AC59:AE59)+SUM(AC84:AE84)))))</f>
        <v>0</v>
      </c>
      <c r="AF109" s="65">
        <f>+IF('An Distinta Base'!$H18=0,0,+IF('An Distinta Base'!$H18=30,(AF59+AF84),+IF('An Distinta Base'!$H18=60,(SUM(AE59:AF59)+SUM(AE84:AF84)),(SUM(AD59:AF59)+SUM(AD84:AF84)))))</f>
        <v>5183.6400000000003</v>
      </c>
      <c r="AG109" s="65">
        <f>+IF('An Distinta Base'!$H18=0,0,+IF('An Distinta Base'!$H18=30,(AG59+AG84),+IF('An Distinta Base'!$H18=60,(SUM(AF59:AG59)+SUM(AF84:AG84)),(SUM(AE59:AG59)+SUM(AE84:AG84)))))</f>
        <v>5183.6400000000003</v>
      </c>
      <c r="AH109" s="65">
        <f>+IF('An Distinta Base'!$H18=0,0,+IF('An Distinta Base'!$H18=30,(AH59+AH84),+IF('An Distinta Base'!$H18=60,(SUM(AG59:AH59)+SUM(AG84:AH84)),(SUM(AF59:AH59)+SUM(AF84:AH84)))))</f>
        <v>0</v>
      </c>
      <c r="AI109" s="65">
        <f>+IF('An Distinta Base'!$H18=0,0,+IF('An Distinta Base'!$H18=30,(AI59+AI84),+IF('An Distinta Base'!$H18=60,(SUM(AH59:AI59)+SUM(AH84:AI84)),(SUM(AG59:AI59)+SUM(AG84:AI84)))))</f>
        <v>0</v>
      </c>
      <c r="AJ109" s="65">
        <f>+IF('An Distinta Base'!$H18=0,0,+IF('An Distinta Base'!$H18=30,(AJ59+AJ84),+IF('An Distinta Base'!$H18=60,(SUM(AI59:AJ59)+SUM(AI84:AJ84)),(SUM(AH59:AJ59)+SUM(AH84:AJ84)))))</f>
        <v>0</v>
      </c>
      <c r="AK109" s="65">
        <f>+IF('An Distinta Base'!$H18=0,0,+IF('An Distinta Base'!$H18=30,(AK59+AK84),+IF('An Distinta Base'!$H18=60,(SUM(AJ59:AK59)+SUM(AJ84:AK84)),(SUM(AI59:AK59)+SUM(AI84:AK84)))))</f>
        <v>0</v>
      </c>
      <c r="AL109" s="65">
        <f>+IF('An Distinta Base'!$H18=0,0,+IF('An Distinta Base'!$H18=30,(AL59+AL84),+IF('An Distinta Base'!$H18=60,(SUM(AK59:AL59)+SUM(AK84:AL84)),(SUM(AJ59:AL59)+SUM(AJ84:AL84)))))</f>
        <v>0</v>
      </c>
    </row>
    <row r="110" spans="2:38" x14ac:dyDescent="0.25">
      <c r="B110" s="47" t="str">
        <f t="shared" si="46"/>
        <v>Materia Prima 12</v>
      </c>
      <c r="C110" s="65">
        <f>+IF('An Distinta Base'!$H19=0,0,(C60+C85))</f>
        <v>10285</v>
      </c>
      <c r="D110" s="65">
        <f>+IF('An Distinta Base'!$H19=0,0,+IF('An Distinta Base'!$H19=30,(D60+D85),(SUM(C60:D60)+SUM(C85:D85))))</f>
        <v>10285</v>
      </c>
      <c r="E110" s="65">
        <f>+IF('An Distinta Base'!$H19=0,0,+IF('An Distinta Base'!$H19=30,(E60+E85),+IF('An Distinta Base'!$H19=60,(SUM(D60:E60)+SUM(D85:E85)),(SUM(C60:E60)+SUM(C85:E85)))))</f>
        <v>0</v>
      </c>
      <c r="F110" s="65">
        <f>+IF('An Distinta Base'!$H19=0,0,+IF('An Distinta Base'!$H19=30,(F60+F85),+IF('An Distinta Base'!$H19=60,(SUM(E60:F60)+SUM(E85:F85)),(SUM(D60:F60)+SUM(D85:F85)))))</f>
        <v>0</v>
      </c>
      <c r="G110" s="65">
        <f>+IF('An Distinta Base'!$H19=0,0,+IF('An Distinta Base'!$H19=30,(G60+G85),+IF('An Distinta Base'!$H19=60,(SUM(F60:G60)+SUM(F85:G85)),(SUM(E60:G60)+SUM(E85:G85)))))</f>
        <v>0</v>
      </c>
      <c r="H110" s="65">
        <f>+IF('An Distinta Base'!$H19=0,0,+IF('An Distinta Base'!$H19=30,(H60+H85),+IF('An Distinta Base'!$H19=60,(SUM(G60:H60)+SUM(G85:H85)),(SUM(F60:H60)+SUM(F85:H85)))))</f>
        <v>0</v>
      </c>
      <c r="I110" s="65">
        <f>+IF('An Distinta Base'!$H19=0,0,+IF('An Distinta Base'!$H19=30,(I60+I85),+IF('An Distinta Base'!$H19=60,(SUM(H60:I60)+SUM(H85:I85)),(SUM(G60:I60)+SUM(G85:I85)))))</f>
        <v>0</v>
      </c>
      <c r="J110" s="65">
        <f>+IF('An Distinta Base'!$H19=0,0,+IF('An Distinta Base'!$H19=30,(J60+J85),+IF('An Distinta Base'!$H19=60,(SUM(I60:J60)+SUM(I85:J85)),(SUM(H60:J60)+SUM(H85:J85)))))</f>
        <v>0</v>
      </c>
      <c r="K110" s="65">
        <f>+IF('An Distinta Base'!$H19=0,0,+IF('An Distinta Base'!$H19=30,(K60+K85),+IF('An Distinta Base'!$H19=60,(SUM(J60:K60)+SUM(J85:K85)),(SUM(I60:K60)+SUM(I85:K85)))))</f>
        <v>0</v>
      </c>
      <c r="L110" s="65">
        <f>+IF('An Distinta Base'!$H19=0,0,+IF('An Distinta Base'!$H19=30,(L60+L85),+IF('An Distinta Base'!$H19=60,(SUM(K60:L60)+SUM(K85:L85)),(SUM(J60:L60)+SUM(J85:L85)))))</f>
        <v>0</v>
      </c>
      <c r="M110" s="65">
        <f>+IF('An Distinta Base'!$H19=0,0,+IF('An Distinta Base'!$H19=30,(M60+M85),+IF('An Distinta Base'!$H19=60,(SUM(L60:M60)+SUM(L85:M85)),(SUM(K60:M60)+SUM(K85:M85)))))</f>
        <v>0</v>
      </c>
      <c r="N110" s="65">
        <f>+IF('An Distinta Base'!$H19=0,0,+IF('An Distinta Base'!$H19=30,(N60+N85),+IF('An Distinta Base'!$H19=60,(SUM(M60:N60)+SUM(M85:N85)),(SUM(L60:N60)+SUM(L85:N85)))))</f>
        <v>0</v>
      </c>
      <c r="O110" s="65">
        <f>+IF('An Distinta Base'!$H19=0,0,+IF('An Distinta Base'!$H19=30,(O60+O85),+IF('An Distinta Base'!$H19=60,(SUM(N60:O60)+SUM(N85:O85)),(SUM(M60:O60)+SUM(M85:O85)))))</f>
        <v>0</v>
      </c>
      <c r="P110" s="65">
        <f>+IF('An Distinta Base'!$H19=0,0,+IF('An Distinta Base'!$H19=30,(P60+P85),+IF('An Distinta Base'!$H19=60,(SUM(O60:P60)+SUM(O85:P85)),(SUM(N60:P60)+SUM(N85:P85)))))</f>
        <v>10490.7</v>
      </c>
      <c r="Q110" s="65">
        <f>+IF('An Distinta Base'!$H19=0,0,+IF('An Distinta Base'!$H19=30,(Q60+Q85),+IF('An Distinta Base'!$H19=60,(SUM(P60:Q60)+SUM(P85:Q85)),(SUM(O60:Q60)+SUM(O85:Q85)))))</f>
        <v>10490.7</v>
      </c>
      <c r="R110" s="65">
        <f>+IF('An Distinta Base'!$H19=0,0,+IF('An Distinta Base'!$H19=30,(R60+R85),+IF('An Distinta Base'!$H19=60,(SUM(Q60:R60)+SUM(Q85:R85)),(SUM(P60:R60)+SUM(P85:R85)))))</f>
        <v>0</v>
      </c>
      <c r="S110" s="65">
        <f>+IF('An Distinta Base'!$H19=0,0,+IF('An Distinta Base'!$H19=30,(S60+S85),+IF('An Distinta Base'!$H19=60,(SUM(R60:S60)+SUM(R85:S85)),(SUM(Q60:S60)+SUM(Q85:S85)))))</f>
        <v>0</v>
      </c>
      <c r="T110" s="65">
        <f>+IF('An Distinta Base'!$H19=0,0,+IF('An Distinta Base'!$H19=30,(T60+T85),+IF('An Distinta Base'!$H19=60,(SUM(S60:T60)+SUM(S85:T85)),(SUM(R60:T60)+SUM(R85:T85)))))</f>
        <v>0</v>
      </c>
      <c r="U110" s="65">
        <f>+IF('An Distinta Base'!$H19=0,0,+IF('An Distinta Base'!$H19=30,(U60+U85),+IF('An Distinta Base'!$H19=60,(SUM(T60:U60)+SUM(T85:U85)),(SUM(S60:U60)+SUM(S85:U85)))))</f>
        <v>0</v>
      </c>
      <c r="V110" s="65">
        <f>+IF('An Distinta Base'!$H19=0,0,+IF('An Distinta Base'!$H19=30,(V60+V85),+IF('An Distinta Base'!$H19=60,(SUM(U60:V60)+SUM(U85:V85)),(SUM(T60:V60)+SUM(T85:V85)))))</f>
        <v>0</v>
      </c>
      <c r="W110" s="65">
        <f>+IF('An Distinta Base'!$H19=0,0,+IF('An Distinta Base'!$H19=30,(W60+W85),+IF('An Distinta Base'!$H19=60,(SUM(V60:W60)+SUM(V85:W85)),(SUM(U60:W60)+SUM(U85:W85)))))</f>
        <v>0</v>
      </c>
      <c r="X110" s="65">
        <f>+IF('An Distinta Base'!$H19=0,0,+IF('An Distinta Base'!$H19=30,(X60+X85),+IF('An Distinta Base'!$H19=60,(SUM(W60:X60)+SUM(W85:X85)),(SUM(V60:X60)+SUM(V85:X85)))))</f>
        <v>0</v>
      </c>
      <c r="Y110" s="65">
        <f>+IF('An Distinta Base'!$H19=0,0,+IF('An Distinta Base'!$H19=30,(Y60+Y85),+IF('An Distinta Base'!$H19=60,(SUM(X60:Y60)+SUM(X85:Y85)),(SUM(W60:Y60)+SUM(W85:Y85)))))</f>
        <v>0</v>
      </c>
      <c r="Z110" s="65">
        <f>+IF('An Distinta Base'!$H19=0,0,+IF('An Distinta Base'!$H19=30,(Z60+Z85),+IF('An Distinta Base'!$H19=60,(SUM(Y60:Z60)+SUM(Y85:Z85)),(SUM(X60:Z60)+SUM(X85:Z85)))))</f>
        <v>0</v>
      </c>
      <c r="AA110" s="65">
        <f>+IF('An Distinta Base'!$H19=0,0,+IF('An Distinta Base'!$H19=30,(AA60+AA85),+IF('An Distinta Base'!$H19=60,(SUM(Z60:AA60)+SUM(Z85:AA85)),(SUM(Y60:AA60)+SUM(Y85:AA85)))))</f>
        <v>0</v>
      </c>
      <c r="AB110" s="65">
        <f>+IF('An Distinta Base'!$H19=0,0,+IF('An Distinta Base'!$H19=30,(AB60+AB85),+IF('An Distinta Base'!$H19=60,(SUM(AA60:AB60)+SUM(AA85:AB85)),(SUM(Z60:AB60)+SUM(Z85:AB85)))))</f>
        <v>10490.7</v>
      </c>
      <c r="AC110" s="65">
        <f>+IF('An Distinta Base'!$H19=0,0,+IF('An Distinta Base'!$H19=30,(AC60+AC85),+IF('An Distinta Base'!$H19=60,(SUM(AB60:AC60)+SUM(AB85:AC85)),(SUM(AA60:AC60)+SUM(AA85:AC85)))))</f>
        <v>10490.7</v>
      </c>
      <c r="AD110" s="65">
        <f>+IF('An Distinta Base'!$H19=0,0,+IF('An Distinta Base'!$H19=30,(AD60+AD85),+IF('An Distinta Base'!$H19=60,(SUM(AC60:AD60)+SUM(AC85:AD85)),(SUM(AB60:AD60)+SUM(AB85:AD85)))))</f>
        <v>0</v>
      </c>
      <c r="AE110" s="65">
        <f>+IF('An Distinta Base'!$H19=0,0,+IF('An Distinta Base'!$H19=30,(AE60+AE85),+IF('An Distinta Base'!$H19=60,(SUM(AD60:AE60)+SUM(AD85:AE85)),(SUM(AC60:AE60)+SUM(AC85:AE85)))))</f>
        <v>0</v>
      </c>
      <c r="AF110" s="65">
        <f>+IF('An Distinta Base'!$H19=0,0,+IF('An Distinta Base'!$H19=30,(AF60+AF85),+IF('An Distinta Base'!$H19=60,(SUM(AE60:AF60)+SUM(AE85:AF85)),(SUM(AD60:AF60)+SUM(AD85:AF85)))))</f>
        <v>0</v>
      </c>
      <c r="AG110" s="65">
        <f>+IF('An Distinta Base'!$H19=0,0,+IF('An Distinta Base'!$H19=30,(AG60+AG85),+IF('An Distinta Base'!$H19=60,(SUM(AF60:AG60)+SUM(AF85:AG85)),(SUM(AE60:AG60)+SUM(AE85:AG85)))))</f>
        <v>0</v>
      </c>
      <c r="AH110" s="65">
        <f>+IF('An Distinta Base'!$H19=0,0,+IF('An Distinta Base'!$H19=30,(AH60+AH85),+IF('An Distinta Base'!$H19=60,(SUM(AG60:AH60)+SUM(AG85:AH85)),(SUM(AF60:AH60)+SUM(AF85:AH85)))))</f>
        <v>0</v>
      </c>
      <c r="AI110" s="65">
        <f>+IF('An Distinta Base'!$H19=0,0,+IF('An Distinta Base'!$H19=30,(AI60+AI85),+IF('An Distinta Base'!$H19=60,(SUM(AH60:AI60)+SUM(AH85:AI85)),(SUM(AG60:AI60)+SUM(AG85:AI85)))))</f>
        <v>0</v>
      </c>
      <c r="AJ110" s="65">
        <f>+IF('An Distinta Base'!$H19=0,0,+IF('An Distinta Base'!$H19=30,(AJ60+AJ85),+IF('An Distinta Base'!$H19=60,(SUM(AI60:AJ60)+SUM(AI85:AJ85)),(SUM(AH60:AJ60)+SUM(AH85:AJ85)))))</f>
        <v>0</v>
      </c>
      <c r="AK110" s="65">
        <f>+IF('An Distinta Base'!$H19=0,0,+IF('An Distinta Base'!$H19=30,(AK60+AK85),+IF('An Distinta Base'!$H19=60,(SUM(AJ60:AK60)+SUM(AJ85:AK85)),(SUM(AI60:AK60)+SUM(AI85:AK85)))))</f>
        <v>0</v>
      </c>
      <c r="AL110" s="65">
        <f>+IF('An Distinta Base'!$H19=0,0,+IF('An Distinta Base'!$H19=30,(AL60+AL85),+IF('An Distinta Base'!$H19=60,(SUM(AK60:AL60)+SUM(AK85:AL85)),(SUM(AJ60:AL60)+SUM(AJ85:AL85)))))</f>
        <v>0</v>
      </c>
    </row>
    <row r="111" spans="2:38" x14ac:dyDescent="0.25">
      <c r="B111" s="47" t="str">
        <f t="shared" si="46"/>
        <v>Materia Prima 13</v>
      </c>
      <c r="C111" s="65">
        <f>+IF('An Distinta Base'!$H20=0,0,(C61+C86))</f>
        <v>5566</v>
      </c>
      <c r="D111" s="65">
        <f>+IF('An Distinta Base'!$H20=0,0,+IF('An Distinta Base'!$H20=30,(D61+D86),(SUM(C61:D61)+SUM(C86:D86))))</f>
        <v>5566</v>
      </c>
      <c r="E111" s="65">
        <f>+IF('An Distinta Base'!$H20=0,0,+IF('An Distinta Base'!$H20=30,(E61+E86),+IF('An Distinta Base'!$H20=60,(SUM(D61:E61)+SUM(D86:E86)),(SUM(C61:E61)+SUM(C86:E86)))))</f>
        <v>0</v>
      </c>
      <c r="F111" s="65">
        <f>+IF('An Distinta Base'!$H20=0,0,+IF('An Distinta Base'!$H20=30,(F61+F86),+IF('An Distinta Base'!$H20=60,(SUM(E61:F61)+SUM(E86:F86)),(SUM(D61:F61)+SUM(D86:F86)))))</f>
        <v>0</v>
      </c>
      <c r="G111" s="65">
        <f>+IF('An Distinta Base'!$H20=0,0,+IF('An Distinta Base'!$H20=30,(G61+G86),+IF('An Distinta Base'!$H20=60,(SUM(F61:G61)+SUM(F86:G86)),(SUM(E61:G61)+SUM(E86:G86)))))</f>
        <v>0</v>
      </c>
      <c r="H111" s="65">
        <f>+IF('An Distinta Base'!$H20=0,0,+IF('An Distinta Base'!$H20=30,(H61+H86),+IF('An Distinta Base'!$H20=60,(SUM(G61:H61)+SUM(G86:H86)),(SUM(F61:H61)+SUM(F86:H86)))))</f>
        <v>0</v>
      </c>
      <c r="I111" s="65">
        <f>+IF('An Distinta Base'!$H20=0,0,+IF('An Distinta Base'!$H20=30,(I61+I86),+IF('An Distinta Base'!$H20=60,(SUM(H61:I61)+SUM(H86:I86)),(SUM(G61:I61)+SUM(G86:I86)))))</f>
        <v>0</v>
      </c>
      <c r="J111" s="65">
        <f>+IF('An Distinta Base'!$H20=0,0,+IF('An Distinta Base'!$H20=30,(J61+J86),+IF('An Distinta Base'!$H20=60,(SUM(I61:J61)+SUM(I86:J86)),(SUM(H61:J61)+SUM(H86:J86)))))</f>
        <v>0</v>
      </c>
      <c r="K111" s="65">
        <f>+IF('An Distinta Base'!$H20=0,0,+IF('An Distinta Base'!$H20=30,(K61+K86),+IF('An Distinta Base'!$H20=60,(SUM(J61:K61)+SUM(J86:K86)),(SUM(I61:K61)+SUM(I86:K86)))))</f>
        <v>5566</v>
      </c>
      <c r="L111" s="65">
        <f>+IF('An Distinta Base'!$H20=0,0,+IF('An Distinta Base'!$H20=30,(L61+L86),+IF('An Distinta Base'!$H20=60,(SUM(K61:L61)+SUM(K86:L86)),(SUM(J61:L61)+SUM(J86:L86)))))</f>
        <v>5566</v>
      </c>
      <c r="M111" s="65">
        <f>+IF('An Distinta Base'!$H20=0,0,+IF('An Distinta Base'!$H20=30,(M61+M86),+IF('An Distinta Base'!$H20=60,(SUM(L61:M61)+SUM(L86:M86)),(SUM(K61:M61)+SUM(K86:M86)))))</f>
        <v>0</v>
      </c>
      <c r="N111" s="65">
        <f>+IF('An Distinta Base'!$H20=0,0,+IF('An Distinta Base'!$H20=30,(N61+N86),+IF('An Distinta Base'!$H20=60,(SUM(M61:N61)+SUM(M86:N86)),(SUM(L61:N61)+SUM(L86:N86)))))</f>
        <v>0</v>
      </c>
      <c r="O111" s="65">
        <f>+IF('An Distinta Base'!$H20=0,0,+IF('An Distinta Base'!$H20=30,(O61+O86),+IF('An Distinta Base'!$H20=60,(SUM(N61:O61)+SUM(N86:O86)),(SUM(M61:O61)+SUM(M86:O86)))))</f>
        <v>0</v>
      </c>
      <c r="P111" s="65">
        <f>+IF('An Distinta Base'!$H20=0,0,+IF('An Distinta Base'!$H20=30,(P61+P86),+IF('An Distinta Base'!$H20=60,(SUM(O61:P61)+SUM(O86:P86)),(SUM(N61:P61)+SUM(N86:P86)))))</f>
        <v>0</v>
      </c>
      <c r="Q111" s="65">
        <f>+IF('An Distinta Base'!$H20=0,0,+IF('An Distinta Base'!$H20=30,(Q61+Q86),+IF('An Distinta Base'!$H20=60,(SUM(P61:Q61)+SUM(P86:Q86)),(SUM(O61:Q61)+SUM(O86:Q86)))))</f>
        <v>0</v>
      </c>
      <c r="R111" s="65">
        <f>+IF('An Distinta Base'!$H20=0,0,+IF('An Distinta Base'!$H20=30,(R61+R86),+IF('An Distinta Base'!$H20=60,(SUM(Q61:R61)+SUM(Q86:R86)),(SUM(P61:R61)+SUM(P86:R86)))))</f>
        <v>0</v>
      </c>
      <c r="S111" s="65">
        <f>+IF('An Distinta Base'!$H20=0,0,+IF('An Distinta Base'!$H20=30,(S61+S86),+IF('An Distinta Base'!$H20=60,(SUM(R61:S61)+SUM(R86:S86)),(SUM(Q61:S61)+SUM(Q86:S86)))))</f>
        <v>5677.3199999999988</v>
      </c>
      <c r="T111" s="65">
        <f>+IF('An Distinta Base'!$H20=0,0,+IF('An Distinta Base'!$H20=30,(T61+T86),+IF('An Distinta Base'!$H20=60,(SUM(S61:T61)+SUM(S86:T86)),(SUM(R61:T61)+SUM(R86:T86)))))</f>
        <v>5677.3199999999988</v>
      </c>
      <c r="U111" s="65">
        <f>+IF('An Distinta Base'!$H20=0,0,+IF('An Distinta Base'!$H20=30,(U61+U86),+IF('An Distinta Base'!$H20=60,(SUM(T61:U61)+SUM(T86:U86)),(SUM(S61:U61)+SUM(S86:U86)))))</f>
        <v>0</v>
      </c>
      <c r="V111" s="65">
        <f>+IF('An Distinta Base'!$H20=0,0,+IF('An Distinta Base'!$H20=30,(V61+V86),+IF('An Distinta Base'!$H20=60,(SUM(U61:V61)+SUM(U86:V86)),(SUM(T61:V61)+SUM(T86:V86)))))</f>
        <v>0</v>
      </c>
      <c r="W111" s="65">
        <f>+IF('An Distinta Base'!$H20=0,0,+IF('An Distinta Base'!$H20=30,(W61+W86),+IF('An Distinta Base'!$H20=60,(SUM(V61:W61)+SUM(V86:W86)),(SUM(U61:W61)+SUM(U86:W86)))))</f>
        <v>0</v>
      </c>
      <c r="X111" s="65">
        <f>+IF('An Distinta Base'!$H20=0,0,+IF('An Distinta Base'!$H20=30,(X61+X86),+IF('An Distinta Base'!$H20=60,(SUM(W61:X61)+SUM(W86:X86)),(SUM(V61:X61)+SUM(V86:X86)))))</f>
        <v>0</v>
      </c>
      <c r="Y111" s="65">
        <f>+IF('An Distinta Base'!$H20=0,0,+IF('An Distinta Base'!$H20=30,(Y61+Y86),+IF('An Distinta Base'!$H20=60,(SUM(X61:Y61)+SUM(X86:Y86)),(SUM(W61:Y61)+SUM(W86:Y86)))))</f>
        <v>0</v>
      </c>
      <c r="Z111" s="65">
        <f>+IF('An Distinta Base'!$H20=0,0,+IF('An Distinta Base'!$H20=30,(Z61+Z86),+IF('An Distinta Base'!$H20=60,(SUM(Y61:Z61)+SUM(Y86:Z86)),(SUM(X61:Z61)+SUM(X86:Z86)))))</f>
        <v>0</v>
      </c>
      <c r="AA111" s="65">
        <f>+IF('An Distinta Base'!$H20=0,0,+IF('An Distinta Base'!$H20=30,(AA61+AA86),+IF('An Distinta Base'!$H20=60,(SUM(Z61:AA61)+SUM(Z86:AA86)),(SUM(Y61:AA61)+SUM(Y86:AA86)))))</f>
        <v>5677.3199999999988</v>
      </c>
      <c r="AB111" s="65">
        <f>+IF('An Distinta Base'!$H20=0,0,+IF('An Distinta Base'!$H20=30,(AB61+AB86),+IF('An Distinta Base'!$H20=60,(SUM(AA61:AB61)+SUM(AA86:AB86)),(SUM(Z61:AB61)+SUM(Z86:AB86)))))</f>
        <v>5677.3199999999988</v>
      </c>
      <c r="AC111" s="65">
        <f>+IF('An Distinta Base'!$H20=0,0,+IF('An Distinta Base'!$H20=30,(AC61+AC86),+IF('An Distinta Base'!$H20=60,(SUM(AB61:AC61)+SUM(AB86:AC86)),(SUM(AA61:AC61)+SUM(AA86:AC86)))))</f>
        <v>0</v>
      </c>
      <c r="AD111" s="65">
        <f>+IF('An Distinta Base'!$H20=0,0,+IF('An Distinta Base'!$H20=30,(AD61+AD86),+IF('An Distinta Base'!$H20=60,(SUM(AC61:AD61)+SUM(AC86:AD86)),(SUM(AB61:AD61)+SUM(AB86:AD86)))))</f>
        <v>0</v>
      </c>
      <c r="AE111" s="65">
        <f>+IF('An Distinta Base'!$H20=0,0,+IF('An Distinta Base'!$H20=30,(AE61+AE86),+IF('An Distinta Base'!$H20=60,(SUM(AD61:AE61)+SUM(AD86:AE86)),(SUM(AC61:AE61)+SUM(AC86:AE86)))))</f>
        <v>0</v>
      </c>
      <c r="AF111" s="65">
        <f>+IF('An Distinta Base'!$H20=0,0,+IF('An Distinta Base'!$H20=30,(AF61+AF86),+IF('An Distinta Base'!$H20=60,(SUM(AE61:AF61)+SUM(AE86:AF86)),(SUM(AD61:AF61)+SUM(AD86:AF86)))))</f>
        <v>0</v>
      </c>
      <c r="AG111" s="65">
        <f>+IF('An Distinta Base'!$H20=0,0,+IF('An Distinta Base'!$H20=30,(AG61+AG86),+IF('An Distinta Base'!$H20=60,(SUM(AF61:AG61)+SUM(AF86:AG86)),(SUM(AE61:AG61)+SUM(AE86:AG86)))))</f>
        <v>0</v>
      </c>
      <c r="AH111" s="65">
        <f>+IF('An Distinta Base'!$H20=0,0,+IF('An Distinta Base'!$H20=30,(AH61+AH86),+IF('An Distinta Base'!$H20=60,(SUM(AG61:AH61)+SUM(AG86:AH86)),(SUM(AF61:AH61)+SUM(AF86:AH86)))))</f>
        <v>0</v>
      </c>
      <c r="AI111" s="65">
        <f>+IF('An Distinta Base'!$H20=0,0,+IF('An Distinta Base'!$H20=30,(AI61+AI86),+IF('An Distinta Base'!$H20=60,(SUM(AH61:AI61)+SUM(AH86:AI86)),(SUM(AG61:AI61)+SUM(AG86:AI86)))))</f>
        <v>5677.3199999999988</v>
      </c>
      <c r="AJ111" s="65">
        <f>+IF('An Distinta Base'!$H20=0,0,+IF('An Distinta Base'!$H20=30,(AJ61+AJ86),+IF('An Distinta Base'!$H20=60,(SUM(AI61:AJ61)+SUM(AI86:AJ86)),(SUM(AH61:AJ61)+SUM(AH86:AJ86)))))</f>
        <v>5677.3199999999988</v>
      </c>
      <c r="AK111" s="65">
        <f>+IF('An Distinta Base'!$H20=0,0,+IF('An Distinta Base'!$H20=30,(AK61+AK86),+IF('An Distinta Base'!$H20=60,(SUM(AJ61:AK61)+SUM(AJ86:AK86)),(SUM(AI61:AK61)+SUM(AI86:AK86)))))</f>
        <v>0</v>
      </c>
      <c r="AL111" s="65">
        <f>+IF('An Distinta Base'!$H20=0,0,+IF('An Distinta Base'!$H20=30,(AL61+AL86),+IF('An Distinta Base'!$H20=60,(SUM(AK61:AL61)+SUM(AK86:AL86)),(SUM(AJ61:AL61)+SUM(AJ86:AL86)))))</f>
        <v>0</v>
      </c>
    </row>
    <row r="112" spans="2:38" x14ac:dyDescent="0.25">
      <c r="B112" s="47" t="str">
        <f t="shared" si="46"/>
        <v>Materia Prima 14</v>
      </c>
      <c r="C112" s="65">
        <f>+IF('An Distinta Base'!$H21=0,0,(C62+C87))</f>
        <v>4160</v>
      </c>
      <c r="D112" s="65">
        <f>+IF('An Distinta Base'!$H21=0,0,+IF('An Distinta Base'!$H21=30,(D62+D87),(SUM(C62:D62)+SUM(C87:D87))))</f>
        <v>4160</v>
      </c>
      <c r="E112" s="65">
        <f>+IF('An Distinta Base'!$H21=0,0,+IF('An Distinta Base'!$H21=30,(E62+E87),+IF('An Distinta Base'!$H21=60,(SUM(D62:E62)+SUM(D87:E87)),(SUM(C62:E62)+SUM(C87:E87)))))</f>
        <v>0</v>
      </c>
      <c r="F112" s="65">
        <f>+IF('An Distinta Base'!$H21=0,0,+IF('An Distinta Base'!$H21=30,(F62+F87),+IF('An Distinta Base'!$H21=60,(SUM(E62:F62)+SUM(E87:F87)),(SUM(D62:F62)+SUM(D87:F87)))))</f>
        <v>0</v>
      </c>
      <c r="G112" s="65">
        <f>+IF('An Distinta Base'!$H21=0,0,+IF('An Distinta Base'!$H21=30,(G62+G87),+IF('An Distinta Base'!$H21=60,(SUM(F62:G62)+SUM(F87:G87)),(SUM(E62:G62)+SUM(E87:G87)))))</f>
        <v>0</v>
      </c>
      <c r="H112" s="65">
        <f>+IF('An Distinta Base'!$H21=0,0,+IF('An Distinta Base'!$H21=30,(H62+H87),+IF('An Distinta Base'!$H21=60,(SUM(G62:H62)+SUM(G87:H87)),(SUM(F62:H62)+SUM(F87:H87)))))</f>
        <v>4160</v>
      </c>
      <c r="I112" s="65">
        <f>+IF('An Distinta Base'!$H21=0,0,+IF('An Distinta Base'!$H21=30,(I62+I87),+IF('An Distinta Base'!$H21=60,(SUM(H62:I62)+SUM(H87:I87)),(SUM(G62:I62)+SUM(G87:I87)))))</f>
        <v>4160</v>
      </c>
      <c r="J112" s="65">
        <f>+IF('An Distinta Base'!$H21=0,0,+IF('An Distinta Base'!$H21=30,(J62+J87),+IF('An Distinta Base'!$H21=60,(SUM(I62:J62)+SUM(I87:J87)),(SUM(H62:J62)+SUM(H87:J87)))))</f>
        <v>0</v>
      </c>
      <c r="K112" s="65">
        <f>+IF('An Distinta Base'!$H21=0,0,+IF('An Distinta Base'!$H21=30,(K62+K87),+IF('An Distinta Base'!$H21=60,(SUM(J62:K62)+SUM(J87:K87)),(SUM(I62:K62)+SUM(I87:K87)))))</f>
        <v>0</v>
      </c>
      <c r="L112" s="65">
        <f>+IF('An Distinta Base'!$H21=0,0,+IF('An Distinta Base'!$H21=30,(L62+L87),+IF('An Distinta Base'!$H21=60,(SUM(K62:L62)+SUM(K87:L87)),(SUM(J62:L62)+SUM(J87:L87)))))</f>
        <v>0</v>
      </c>
      <c r="M112" s="65">
        <f>+IF('An Distinta Base'!$H21=0,0,+IF('An Distinta Base'!$H21=30,(M62+M87),+IF('An Distinta Base'!$H21=60,(SUM(L62:M62)+SUM(L87:M87)),(SUM(K62:M62)+SUM(K87:M87)))))</f>
        <v>4243.2</v>
      </c>
      <c r="N112" s="65">
        <f>+IF('An Distinta Base'!$H21=0,0,+IF('An Distinta Base'!$H21=30,(N62+N87),+IF('An Distinta Base'!$H21=60,(SUM(M62:N62)+SUM(M87:N87)),(SUM(L62:N62)+SUM(L87:N87)))))</f>
        <v>4243.2</v>
      </c>
      <c r="O112" s="65">
        <f>+IF('An Distinta Base'!$H21=0,0,+IF('An Distinta Base'!$H21=30,(O62+O87),+IF('An Distinta Base'!$H21=60,(SUM(N62:O62)+SUM(N87:O87)),(SUM(M62:O62)+SUM(M87:O87)))))</f>
        <v>0</v>
      </c>
      <c r="P112" s="65">
        <f>+IF('An Distinta Base'!$H21=0,0,+IF('An Distinta Base'!$H21=30,(P62+P87),+IF('An Distinta Base'!$H21=60,(SUM(O62:P62)+SUM(O87:P87)),(SUM(N62:P62)+SUM(N87:P87)))))</f>
        <v>0</v>
      </c>
      <c r="Q112" s="65">
        <f>+IF('An Distinta Base'!$H21=0,0,+IF('An Distinta Base'!$H21=30,(Q62+Q87),+IF('An Distinta Base'!$H21=60,(SUM(P62:Q62)+SUM(P87:Q87)),(SUM(O62:Q62)+SUM(O87:Q87)))))</f>
        <v>0</v>
      </c>
      <c r="R112" s="65">
        <f>+IF('An Distinta Base'!$H21=0,0,+IF('An Distinta Base'!$H21=30,(R62+R87),+IF('An Distinta Base'!$H21=60,(SUM(Q62:R62)+SUM(Q87:R87)),(SUM(P62:R62)+SUM(P87:R87)))))</f>
        <v>4243.2</v>
      </c>
      <c r="S112" s="65">
        <f>+IF('An Distinta Base'!$H21=0,0,+IF('An Distinta Base'!$H21=30,(S62+S87),+IF('An Distinta Base'!$H21=60,(SUM(R62:S62)+SUM(R87:S87)),(SUM(Q62:S62)+SUM(Q87:S87)))))</f>
        <v>4243.2</v>
      </c>
      <c r="T112" s="65">
        <f>+IF('An Distinta Base'!$H21=0,0,+IF('An Distinta Base'!$H21=30,(T62+T87),+IF('An Distinta Base'!$H21=60,(SUM(S62:T62)+SUM(S87:T87)),(SUM(R62:T62)+SUM(R87:T87)))))</f>
        <v>0</v>
      </c>
      <c r="U112" s="65">
        <f>+IF('An Distinta Base'!$H21=0,0,+IF('An Distinta Base'!$H21=30,(U62+U87),+IF('An Distinta Base'!$H21=60,(SUM(T62:U62)+SUM(T87:U87)),(SUM(S62:U62)+SUM(S87:U87)))))</f>
        <v>0</v>
      </c>
      <c r="V112" s="65">
        <f>+IF('An Distinta Base'!$H21=0,0,+IF('An Distinta Base'!$H21=30,(V62+V87),+IF('An Distinta Base'!$H21=60,(SUM(U62:V62)+SUM(U87:V87)),(SUM(T62:V62)+SUM(T87:V87)))))</f>
        <v>0</v>
      </c>
      <c r="W112" s="65">
        <f>+IF('An Distinta Base'!$H21=0,0,+IF('An Distinta Base'!$H21=30,(W62+W87),+IF('An Distinta Base'!$H21=60,(SUM(V62:W62)+SUM(V87:W87)),(SUM(U62:W62)+SUM(U87:W87)))))</f>
        <v>4243.2</v>
      </c>
      <c r="X112" s="65">
        <f>+IF('An Distinta Base'!$H21=0,0,+IF('An Distinta Base'!$H21=30,(X62+X87),+IF('An Distinta Base'!$H21=60,(SUM(W62:X62)+SUM(W87:X87)),(SUM(V62:X62)+SUM(V87:X87)))))</f>
        <v>4243.2</v>
      </c>
      <c r="Y112" s="65">
        <f>+IF('An Distinta Base'!$H21=0,0,+IF('An Distinta Base'!$H21=30,(Y62+Y87),+IF('An Distinta Base'!$H21=60,(SUM(X62:Y62)+SUM(X87:Y87)),(SUM(W62:Y62)+SUM(W87:Y87)))))</f>
        <v>0</v>
      </c>
      <c r="Z112" s="65">
        <f>+IF('An Distinta Base'!$H21=0,0,+IF('An Distinta Base'!$H21=30,(Z62+Z87),+IF('An Distinta Base'!$H21=60,(SUM(Y62:Z62)+SUM(Y87:Z87)),(SUM(X62:Z62)+SUM(X87:Z87)))))</f>
        <v>0</v>
      </c>
      <c r="AA112" s="65">
        <f>+IF('An Distinta Base'!$H21=0,0,+IF('An Distinta Base'!$H21=30,(AA62+AA87),+IF('An Distinta Base'!$H21=60,(SUM(Z62:AA62)+SUM(Z87:AA87)),(SUM(Y62:AA62)+SUM(Y87:AA87)))))</f>
        <v>0</v>
      </c>
      <c r="AB112" s="65">
        <f>+IF('An Distinta Base'!$H21=0,0,+IF('An Distinta Base'!$H21=30,(AB62+AB87),+IF('An Distinta Base'!$H21=60,(SUM(AA62:AB62)+SUM(AA87:AB87)),(SUM(Z62:AB62)+SUM(Z87:AB87)))))</f>
        <v>0</v>
      </c>
      <c r="AC112" s="65">
        <f>+IF('An Distinta Base'!$H21=0,0,+IF('An Distinta Base'!$H21=30,(AC62+AC87),+IF('An Distinta Base'!$H21=60,(SUM(AB62:AC62)+SUM(AB87:AC87)),(SUM(AA62:AC62)+SUM(AA87:AC87)))))</f>
        <v>4243.2</v>
      </c>
      <c r="AD112" s="65">
        <f>+IF('An Distinta Base'!$H21=0,0,+IF('An Distinta Base'!$H21=30,(AD62+AD87),+IF('An Distinta Base'!$H21=60,(SUM(AC62:AD62)+SUM(AC87:AD87)),(SUM(AB62:AD62)+SUM(AB87:AD87)))))</f>
        <v>4243.2</v>
      </c>
      <c r="AE112" s="65">
        <f>+IF('An Distinta Base'!$H21=0,0,+IF('An Distinta Base'!$H21=30,(AE62+AE87),+IF('An Distinta Base'!$H21=60,(SUM(AD62:AE62)+SUM(AD87:AE87)),(SUM(AC62:AE62)+SUM(AC87:AE87)))))</f>
        <v>0</v>
      </c>
      <c r="AF112" s="65">
        <f>+IF('An Distinta Base'!$H21=0,0,+IF('An Distinta Base'!$H21=30,(AF62+AF87),+IF('An Distinta Base'!$H21=60,(SUM(AE62:AF62)+SUM(AE87:AF87)),(SUM(AD62:AF62)+SUM(AD87:AF87)))))</f>
        <v>0</v>
      </c>
      <c r="AG112" s="65">
        <f>+IF('An Distinta Base'!$H21=0,0,+IF('An Distinta Base'!$H21=30,(AG62+AG87),+IF('An Distinta Base'!$H21=60,(SUM(AF62:AG62)+SUM(AF87:AG87)),(SUM(AE62:AG62)+SUM(AE87:AG87)))))</f>
        <v>0</v>
      </c>
      <c r="AH112" s="65">
        <f>+IF('An Distinta Base'!$H21=0,0,+IF('An Distinta Base'!$H21=30,(AH62+AH87),+IF('An Distinta Base'!$H21=60,(SUM(AG62:AH62)+SUM(AG87:AH87)),(SUM(AF62:AH62)+SUM(AF87:AH87)))))</f>
        <v>4243.2</v>
      </c>
      <c r="AI112" s="65">
        <f>+IF('An Distinta Base'!$H21=0,0,+IF('An Distinta Base'!$H21=30,(AI62+AI87),+IF('An Distinta Base'!$H21=60,(SUM(AH62:AI62)+SUM(AH87:AI87)),(SUM(AG62:AI62)+SUM(AG87:AI87)))))</f>
        <v>4243.2</v>
      </c>
      <c r="AJ112" s="65">
        <f>+IF('An Distinta Base'!$H21=0,0,+IF('An Distinta Base'!$H21=30,(AJ62+AJ87),+IF('An Distinta Base'!$H21=60,(SUM(AI62:AJ62)+SUM(AI87:AJ87)),(SUM(AH62:AJ62)+SUM(AH87:AJ87)))))</f>
        <v>0</v>
      </c>
      <c r="AK112" s="65">
        <f>+IF('An Distinta Base'!$H21=0,0,+IF('An Distinta Base'!$H21=30,(AK62+AK87),+IF('An Distinta Base'!$H21=60,(SUM(AJ62:AK62)+SUM(AJ87:AK87)),(SUM(AI62:AK62)+SUM(AI87:AK87)))))</f>
        <v>0</v>
      </c>
      <c r="AL112" s="65">
        <f>+IF('An Distinta Base'!$H21=0,0,+IF('An Distinta Base'!$H21=30,(AL62+AL87),+IF('An Distinta Base'!$H21=60,(SUM(AK62:AL62)+SUM(AK87:AL87)),(SUM(AJ62:AL62)+SUM(AJ87:AL87)))))</f>
        <v>0</v>
      </c>
    </row>
    <row r="113" spans="2:38" x14ac:dyDescent="0.25">
      <c r="B113" s="47" t="str">
        <f t="shared" si="46"/>
        <v>Materia Prima 15</v>
      </c>
      <c r="C113" s="65">
        <f>+IF('An Distinta Base'!$H22=0,0,(C63+C88))</f>
        <v>34848</v>
      </c>
      <c r="D113" s="65">
        <f>+IF('An Distinta Base'!$H22=0,0,+IF('An Distinta Base'!$H22=30,(D63+D88),(SUM(C63:D63)+SUM(C88:D88))))</f>
        <v>34848</v>
      </c>
      <c r="E113" s="65">
        <f>+IF('An Distinta Base'!$H22=0,0,+IF('An Distinta Base'!$H22=30,(E63+E88),+IF('An Distinta Base'!$H22=60,(SUM(D63:E63)+SUM(D88:E88)),(SUM(C63:E63)+SUM(C88:E88)))))</f>
        <v>0</v>
      </c>
      <c r="F113" s="65">
        <f>+IF('An Distinta Base'!$H22=0,0,+IF('An Distinta Base'!$H22=30,(F63+F88),+IF('An Distinta Base'!$H22=60,(SUM(E63:F63)+SUM(E88:F88)),(SUM(D63:F63)+SUM(D88:F88)))))</f>
        <v>0</v>
      </c>
      <c r="G113" s="65">
        <f>+IF('An Distinta Base'!$H22=0,0,+IF('An Distinta Base'!$H22=30,(G63+G88),+IF('An Distinta Base'!$H22=60,(SUM(F63:G63)+SUM(F88:G88)),(SUM(E63:G63)+SUM(E88:G88)))))</f>
        <v>0</v>
      </c>
      <c r="H113" s="65">
        <f>+IF('An Distinta Base'!$H22=0,0,+IF('An Distinta Base'!$H22=30,(H63+H88),+IF('An Distinta Base'!$H22=60,(SUM(G63:H63)+SUM(G88:H88)),(SUM(F63:H63)+SUM(F88:H88)))))</f>
        <v>34848</v>
      </c>
      <c r="I113" s="65">
        <f>+IF('An Distinta Base'!$H22=0,0,+IF('An Distinta Base'!$H22=30,(I63+I88),+IF('An Distinta Base'!$H22=60,(SUM(H63:I63)+SUM(H88:I88)),(SUM(G63:I63)+SUM(G88:I88)))))</f>
        <v>34848</v>
      </c>
      <c r="J113" s="65">
        <f>+IF('An Distinta Base'!$H22=0,0,+IF('An Distinta Base'!$H22=30,(J63+J88),+IF('An Distinta Base'!$H22=60,(SUM(I63:J63)+SUM(I88:J88)),(SUM(H63:J63)+SUM(H88:J88)))))</f>
        <v>0</v>
      </c>
      <c r="K113" s="65">
        <f>+IF('An Distinta Base'!$H22=0,0,+IF('An Distinta Base'!$H22=30,(K63+K88),+IF('An Distinta Base'!$H22=60,(SUM(J63:K63)+SUM(J88:K88)),(SUM(I63:K63)+SUM(I88:K88)))))</f>
        <v>0</v>
      </c>
      <c r="L113" s="65">
        <f>+IF('An Distinta Base'!$H22=0,0,+IF('An Distinta Base'!$H22=30,(L63+L88),+IF('An Distinta Base'!$H22=60,(SUM(K63:L63)+SUM(K88:L88)),(SUM(J63:L63)+SUM(J88:L88)))))</f>
        <v>0</v>
      </c>
      <c r="M113" s="65">
        <f>+IF('An Distinta Base'!$H22=0,0,+IF('An Distinta Base'!$H22=30,(M63+M88),+IF('An Distinta Base'!$H22=60,(SUM(L63:M63)+SUM(L88:M88)),(SUM(K63:M63)+SUM(K88:M88)))))</f>
        <v>35893.440000000002</v>
      </c>
      <c r="N113" s="65">
        <f>+IF('An Distinta Base'!$H22=0,0,+IF('An Distinta Base'!$H22=30,(N63+N88),+IF('An Distinta Base'!$H22=60,(SUM(M63:N63)+SUM(M88:N88)),(SUM(L63:N63)+SUM(L88:N88)))))</f>
        <v>35893.440000000002</v>
      </c>
      <c r="O113" s="65">
        <f>+IF('An Distinta Base'!$H22=0,0,+IF('An Distinta Base'!$H22=30,(O63+O88),+IF('An Distinta Base'!$H22=60,(SUM(N63:O63)+SUM(N88:O88)),(SUM(M63:O63)+SUM(M88:O88)))))</f>
        <v>0</v>
      </c>
      <c r="P113" s="65">
        <f>+IF('An Distinta Base'!$H22=0,0,+IF('An Distinta Base'!$H22=30,(P63+P88),+IF('An Distinta Base'!$H22=60,(SUM(O63:P63)+SUM(O88:P88)),(SUM(N63:P63)+SUM(N88:P88)))))</f>
        <v>0</v>
      </c>
      <c r="Q113" s="65">
        <f>+IF('An Distinta Base'!$H22=0,0,+IF('An Distinta Base'!$H22=30,(Q63+Q88),+IF('An Distinta Base'!$H22=60,(SUM(P63:Q63)+SUM(P88:Q88)),(SUM(O63:Q63)+SUM(O88:Q88)))))</f>
        <v>0</v>
      </c>
      <c r="R113" s="65">
        <f>+IF('An Distinta Base'!$H22=0,0,+IF('An Distinta Base'!$H22=30,(R63+R88),+IF('An Distinta Base'!$H22=60,(SUM(Q63:R63)+SUM(Q88:R88)),(SUM(P63:R63)+SUM(P88:R88)))))</f>
        <v>35893.440000000002</v>
      </c>
      <c r="S113" s="65">
        <f>+IF('An Distinta Base'!$H22=0,0,+IF('An Distinta Base'!$H22=30,(S63+S88),+IF('An Distinta Base'!$H22=60,(SUM(R63:S63)+SUM(R88:S88)),(SUM(Q63:S63)+SUM(Q88:S88)))))</f>
        <v>35893.440000000002</v>
      </c>
      <c r="T113" s="65">
        <f>+IF('An Distinta Base'!$H22=0,0,+IF('An Distinta Base'!$H22=30,(T63+T88),+IF('An Distinta Base'!$H22=60,(SUM(S63:T63)+SUM(S88:T88)),(SUM(R63:T63)+SUM(R88:T88)))))</f>
        <v>0</v>
      </c>
      <c r="U113" s="65">
        <f>+IF('An Distinta Base'!$H22=0,0,+IF('An Distinta Base'!$H22=30,(U63+U88),+IF('An Distinta Base'!$H22=60,(SUM(T63:U63)+SUM(T88:U88)),(SUM(S63:U63)+SUM(S88:U88)))))</f>
        <v>0</v>
      </c>
      <c r="V113" s="65">
        <f>+IF('An Distinta Base'!$H22=0,0,+IF('An Distinta Base'!$H22=30,(V63+V88),+IF('An Distinta Base'!$H22=60,(SUM(U63:V63)+SUM(U88:V88)),(SUM(T63:V63)+SUM(T88:V88)))))</f>
        <v>0</v>
      </c>
      <c r="W113" s="65">
        <f>+IF('An Distinta Base'!$H22=0,0,+IF('An Distinta Base'!$H22=30,(W63+W88),+IF('An Distinta Base'!$H22=60,(SUM(V63:W63)+SUM(V88:W88)),(SUM(U63:W63)+SUM(U88:W88)))))</f>
        <v>35893.440000000002</v>
      </c>
      <c r="X113" s="65">
        <f>+IF('An Distinta Base'!$H22=0,0,+IF('An Distinta Base'!$H22=30,(X63+X88),+IF('An Distinta Base'!$H22=60,(SUM(W63:X63)+SUM(W88:X88)),(SUM(V63:X63)+SUM(V88:X88)))))</f>
        <v>35893.440000000002</v>
      </c>
      <c r="Y113" s="65">
        <f>+IF('An Distinta Base'!$H22=0,0,+IF('An Distinta Base'!$H22=30,(Y63+Y88),+IF('An Distinta Base'!$H22=60,(SUM(X63:Y63)+SUM(X88:Y88)),(SUM(W63:Y63)+SUM(W88:Y88)))))</f>
        <v>0</v>
      </c>
      <c r="Z113" s="65">
        <f>+IF('An Distinta Base'!$H22=0,0,+IF('An Distinta Base'!$H22=30,(Z63+Z88),+IF('An Distinta Base'!$H22=60,(SUM(Y63:Z63)+SUM(Y88:Z88)),(SUM(X63:Z63)+SUM(X88:Z88)))))</f>
        <v>0</v>
      </c>
      <c r="AA113" s="65">
        <f>+IF('An Distinta Base'!$H22=0,0,+IF('An Distinta Base'!$H22=30,(AA63+AA88),+IF('An Distinta Base'!$H22=60,(SUM(Z63:AA63)+SUM(Z88:AA88)),(SUM(Y63:AA63)+SUM(Y88:AA88)))))</f>
        <v>0</v>
      </c>
      <c r="AB113" s="65">
        <f>+IF('An Distinta Base'!$H22=0,0,+IF('An Distinta Base'!$H22=30,(AB63+AB88),+IF('An Distinta Base'!$H22=60,(SUM(AA63:AB63)+SUM(AA88:AB88)),(SUM(Z63:AB63)+SUM(Z88:AB88)))))</f>
        <v>35893.440000000002</v>
      </c>
      <c r="AC113" s="65">
        <f>+IF('An Distinta Base'!$H22=0,0,+IF('An Distinta Base'!$H22=30,(AC63+AC88),+IF('An Distinta Base'!$H22=60,(SUM(AB63:AC63)+SUM(AB88:AC88)),(SUM(AA63:AC63)+SUM(AA88:AC88)))))</f>
        <v>35893.440000000002</v>
      </c>
      <c r="AD113" s="65">
        <f>+IF('An Distinta Base'!$H22=0,0,+IF('An Distinta Base'!$H22=30,(AD63+AD88),+IF('An Distinta Base'!$H22=60,(SUM(AC63:AD63)+SUM(AC88:AD88)),(SUM(AB63:AD63)+SUM(AB88:AD88)))))</f>
        <v>0</v>
      </c>
      <c r="AE113" s="65">
        <f>+IF('An Distinta Base'!$H22=0,0,+IF('An Distinta Base'!$H22=30,(AE63+AE88),+IF('An Distinta Base'!$H22=60,(SUM(AD63:AE63)+SUM(AD88:AE88)),(SUM(AC63:AE63)+SUM(AC88:AE88)))))</f>
        <v>0</v>
      </c>
      <c r="AF113" s="65">
        <f>+IF('An Distinta Base'!$H22=0,0,+IF('An Distinta Base'!$H22=30,(AF63+AF88),+IF('An Distinta Base'!$H22=60,(SUM(AE63:AF63)+SUM(AE88:AF88)),(SUM(AD63:AF63)+SUM(AD88:AF88)))))</f>
        <v>0</v>
      </c>
      <c r="AG113" s="65">
        <f>+IF('An Distinta Base'!$H22=0,0,+IF('An Distinta Base'!$H22=30,(AG63+AG88),+IF('An Distinta Base'!$H22=60,(SUM(AF63:AG63)+SUM(AF88:AG88)),(SUM(AE63:AG63)+SUM(AE88:AG88)))))</f>
        <v>35893.440000000002</v>
      </c>
      <c r="AH113" s="65">
        <f>+IF('An Distinta Base'!$H22=0,0,+IF('An Distinta Base'!$H22=30,(AH63+AH88),+IF('An Distinta Base'!$H22=60,(SUM(AG63:AH63)+SUM(AG88:AH88)),(SUM(AF63:AH63)+SUM(AF88:AH88)))))</f>
        <v>35893.440000000002</v>
      </c>
      <c r="AI113" s="65">
        <f>+IF('An Distinta Base'!$H22=0,0,+IF('An Distinta Base'!$H22=30,(AI63+AI88),+IF('An Distinta Base'!$H22=60,(SUM(AH63:AI63)+SUM(AH88:AI88)),(SUM(AG63:AI63)+SUM(AG88:AI88)))))</f>
        <v>0</v>
      </c>
      <c r="AJ113" s="65">
        <f>+IF('An Distinta Base'!$H22=0,0,+IF('An Distinta Base'!$H22=30,(AJ63+AJ88),+IF('An Distinta Base'!$H22=60,(SUM(AI63:AJ63)+SUM(AI88:AJ88)),(SUM(AH63:AJ63)+SUM(AH88:AJ88)))))</f>
        <v>0</v>
      </c>
      <c r="AK113" s="65">
        <f>+IF('An Distinta Base'!$H22=0,0,+IF('An Distinta Base'!$H22=30,(AK63+AK88),+IF('An Distinta Base'!$H22=60,(SUM(AJ63:AK63)+SUM(AJ88:AK88)),(SUM(AI63:AK63)+SUM(AI88:AK88)))))</f>
        <v>0</v>
      </c>
      <c r="AL113" s="65">
        <f>+IF('An Distinta Base'!$H22=0,0,+IF('An Distinta Base'!$H22=30,(AL63+AL88),+IF('An Distinta Base'!$H22=60,(SUM(AK63:AL63)+SUM(AK88:AL88)),(SUM(AJ63:AL63)+SUM(AJ88:AL88)))))</f>
        <v>35893.440000000002</v>
      </c>
    </row>
    <row r="114" spans="2:38" x14ac:dyDescent="0.25">
      <c r="B114" s="47" t="str">
        <f t="shared" si="46"/>
        <v>Materia Prima 16</v>
      </c>
      <c r="C114" s="65">
        <f>+IF('An Distinta Base'!$H23=0,0,(C64+C89))</f>
        <v>17820</v>
      </c>
      <c r="D114" s="65">
        <f>+IF('An Distinta Base'!$H23=0,0,+IF('An Distinta Base'!$H23=30,(D64+D89),(SUM(C64:D64)+SUM(C89:D89))))</f>
        <v>17820</v>
      </c>
      <c r="E114" s="65">
        <f>+IF('An Distinta Base'!$H23=0,0,+IF('An Distinta Base'!$H23=30,(E64+E89),+IF('An Distinta Base'!$H23=60,(SUM(D64:E64)+SUM(D89:E89)),(SUM(C64:E64)+SUM(C89:E89)))))</f>
        <v>0</v>
      </c>
      <c r="F114" s="65">
        <f>+IF('An Distinta Base'!$H23=0,0,+IF('An Distinta Base'!$H23=30,(F64+F89),+IF('An Distinta Base'!$H23=60,(SUM(E64:F64)+SUM(E89:F89)),(SUM(D64:F64)+SUM(D89:F89)))))</f>
        <v>17820</v>
      </c>
      <c r="G114" s="65">
        <f>+IF('An Distinta Base'!$H23=0,0,+IF('An Distinta Base'!$H23=30,(G64+G89),+IF('An Distinta Base'!$H23=60,(SUM(F64:G64)+SUM(F89:G89)),(SUM(E64:G64)+SUM(E89:G89)))))</f>
        <v>17820</v>
      </c>
      <c r="H114" s="65">
        <f>+IF('An Distinta Base'!$H23=0,0,+IF('An Distinta Base'!$H23=30,(H64+H89),+IF('An Distinta Base'!$H23=60,(SUM(G64:H64)+SUM(G89:H89)),(SUM(F64:H64)+SUM(F89:H89)))))</f>
        <v>0</v>
      </c>
      <c r="I114" s="65">
        <f>+IF('An Distinta Base'!$H23=0,0,+IF('An Distinta Base'!$H23=30,(I64+I89),+IF('An Distinta Base'!$H23=60,(SUM(H64:I64)+SUM(H89:I89)),(SUM(G64:I64)+SUM(G89:I89)))))</f>
        <v>0</v>
      </c>
      <c r="J114" s="65">
        <f>+IF('An Distinta Base'!$H23=0,0,+IF('An Distinta Base'!$H23=30,(J64+J89),+IF('An Distinta Base'!$H23=60,(SUM(I64:J64)+SUM(I89:J89)),(SUM(H64:J64)+SUM(H89:J89)))))</f>
        <v>17820</v>
      </c>
      <c r="K114" s="65">
        <f>+IF('An Distinta Base'!$H23=0,0,+IF('An Distinta Base'!$H23=30,(K64+K89),+IF('An Distinta Base'!$H23=60,(SUM(J64:K64)+SUM(J89:K89)),(SUM(I64:K64)+SUM(I89:K89)))))</f>
        <v>17820</v>
      </c>
      <c r="L114" s="65">
        <f>+IF('An Distinta Base'!$H23=0,0,+IF('An Distinta Base'!$H23=30,(L64+L89),+IF('An Distinta Base'!$H23=60,(SUM(K64:L64)+SUM(K89:L89)),(SUM(J64:L64)+SUM(J89:L89)))))</f>
        <v>0</v>
      </c>
      <c r="M114" s="65">
        <f>+IF('An Distinta Base'!$H23=0,0,+IF('An Distinta Base'!$H23=30,(M64+M89),+IF('An Distinta Base'!$H23=60,(SUM(L64:M64)+SUM(L89:M89)),(SUM(K64:M64)+SUM(K89:M89)))))</f>
        <v>17998.2</v>
      </c>
      <c r="N114" s="65">
        <f>+IF('An Distinta Base'!$H23=0,0,+IF('An Distinta Base'!$H23=30,(N64+N89),+IF('An Distinta Base'!$H23=60,(SUM(M64:N64)+SUM(M89:N89)),(SUM(L64:N64)+SUM(L89:N89)))))</f>
        <v>17998.2</v>
      </c>
      <c r="O114" s="65">
        <f>+IF('An Distinta Base'!$H23=0,0,+IF('An Distinta Base'!$H23=30,(O64+O89),+IF('An Distinta Base'!$H23=60,(SUM(N64:O64)+SUM(N89:O89)),(SUM(M64:O64)+SUM(M89:O89)))))</f>
        <v>0</v>
      </c>
      <c r="P114" s="65">
        <f>+IF('An Distinta Base'!$H23=0,0,+IF('An Distinta Base'!$H23=30,(P64+P89),+IF('An Distinta Base'!$H23=60,(SUM(O64:P64)+SUM(O89:P89)),(SUM(N64:P64)+SUM(N89:P89)))))</f>
        <v>17998.2</v>
      </c>
      <c r="Q114" s="65">
        <f>+IF('An Distinta Base'!$H23=0,0,+IF('An Distinta Base'!$H23=30,(Q64+Q89),+IF('An Distinta Base'!$H23=60,(SUM(P64:Q64)+SUM(P89:Q89)),(SUM(O64:Q64)+SUM(O89:Q89)))))</f>
        <v>17998.2</v>
      </c>
      <c r="R114" s="65">
        <f>+IF('An Distinta Base'!$H23=0,0,+IF('An Distinta Base'!$H23=30,(R64+R89),+IF('An Distinta Base'!$H23=60,(SUM(Q64:R64)+SUM(Q89:R89)),(SUM(P64:R64)+SUM(P89:R89)))))</f>
        <v>0</v>
      </c>
      <c r="S114" s="65">
        <f>+IF('An Distinta Base'!$H23=0,0,+IF('An Distinta Base'!$H23=30,(S64+S89),+IF('An Distinta Base'!$H23=60,(SUM(R64:S64)+SUM(R89:S89)),(SUM(Q64:S64)+SUM(Q89:S89)))))</f>
        <v>0</v>
      </c>
      <c r="T114" s="65">
        <f>+IF('An Distinta Base'!$H23=0,0,+IF('An Distinta Base'!$H23=30,(T64+T89),+IF('An Distinta Base'!$H23=60,(SUM(S64:T64)+SUM(S89:T89)),(SUM(R64:T64)+SUM(R89:T89)))))</f>
        <v>17998.2</v>
      </c>
      <c r="U114" s="65">
        <f>+IF('An Distinta Base'!$H23=0,0,+IF('An Distinta Base'!$H23=30,(U64+U89),+IF('An Distinta Base'!$H23=60,(SUM(T64:U64)+SUM(T89:U89)),(SUM(S64:U64)+SUM(S89:U89)))))</f>
        <v>17998.2</v>
      </c>
      <c r="V114" s="65">
        <f>+IF('An Distinta Base'!$H23=0,0,+IF('An Distinta Base'!$H23=30,(V64+V89),+IF('An Distinta Base'!$H23=60,(SUM(U64:V64)+SUM(U89:V89)),(SUM(T64:V64)+SUM(T89:V89)))))</f>
        <v>0</v>
      </c>
      <c r="W114" s="65">
        <f>+IF('An Distinta Base'!$H23=0,0,+IF('An Distinta Base'!$H23=30,(W64+W89),+IF('An Distinta Base'!$H23=60,(SUM(V64:W64)+SUM(V89:W89)),(SUM(U64:W64)+SUM(U89:W89)))))</f>
        <v>0</v>
      </c>
      <c r="X114" s="65">
        <f>+IF('An Distinta Base'!$H23=0,0,+IF('An Distinta Base'!$H23=30,(X64+X89),+IF('An Distinta Base'!$H23=60,(SUM(W64:X64)+SUM(W89:X89)),(SUM(V64:X64)+SUM(V89:X89)))))</f>
        <v>17998.2</v>
      </c>
      <c r="Y114" s="65">
        <f>+IF('An Distinta Base'!$H23=0,0,+IF('An Distinta Base'!$H23=30,(Y64+Y89),+IF('An Distinta Base'!$H23=60,(SUM(X64:Y64)+SUM(X89:Y89)),(SUM(W64:Y64)+SUM(W89:Y89)))))</f>
        <v>17998.2</v>
      </c>
      <c r="Z114" s="65">
        <f>+IF('An Distinta Base'!$H23=0,0,+IF('An Distinta Base'!$H23=30,(Z64+Z89),+IF('An Distinta Base'!$H23=60,(SUM(Y64:Z64)+SUM(Y89:Z89)),(SUM(X64:Z64)+SUM(X89:Z89)))))</f>
        <v>0</v>
      </c>
      <c r="AA114" s="65">
        <f>+IF('An Distinta Base'!$H23=0,0,+IF('An Distinta Base'!$H23=30,(AA64+AA89),+IF('An Distinta Base'!$H23=60,(SUM(Z64:AA64)+SUM(Z89:AA89)),(SUM(Y64:AA64)+SUM(Y89:AA89)))))</f>
        <v>17998.2</v>
      </c>
      <c r="AB114" s="65">
        <f>+IF('An Distinta Base'!$H23=0,0,+IF('An Distinta Base'!$H23=30,(AB64+AB89),+IF('An Distinta Base'!$H23=60,(SUM(AA64:AB64)+SUM(AA89:AB89)),(SUM(Z64:AB64)+SUM(Z89:AB89)))))</f>
        <v>17998.2</v>
      </c>
      <c r="AC114" s="65">
        <f>+IF('An Distinta Base'!$H23=0,0,+IF('An Distinta Base'!$H23=30,(AC64+AC89),+IF('An Distinta Base'!$H23=60,(SUM(AB64:AC64)+SUM(AB89:AC89)),(SUM(AA64:AC64)+SUM(AA89:AC89)))))</f>
        <v>0</v>
      </c>
      <c r="AD114" s="65">
        <f>+IF('An Distinta Base'!$H23=0,0,+IF('An Distinta Base'!$H23=30,(AD64+AD89),+IF('An Distinta Base'!$H23=60,(SUM(AC64:AD64)+SUM(AC89:AD89)),(SUM(AB64:AD64)+SUM(AB89:AD89)))))</f>
        <v>17998.2</v>
      </c>
      <c r="AE114" s="65">
        <f>+IF('An Distinta Base'!$H23=0,0,+IF('An Distinta Base'!$H23=30,(AE64+AE89),+IF('An Distinta Base'!$H23=60,(SUM(AD64:AE64)+SUM(AD89:AE89)),(SUM(AC64:AE64)+SUM(AC89:AE89)))))</f>
        <v>17998.2</v>
      </c>
      <c r="AF114" s="65">
        <f>+IF('An Distinta Base'!$H23=0,0,+IF('An Distinta Base'!$H23=30,(AF64+AF89),+IF('An Distinta Base'!$H23=60,(SUM(AE64:AF64)+SUM(AE89:AF89)),(SUM(AD64:AF64)+SUM(AD89:AF89)))))</f>
        <v>0</v>
      </c>
      <c r="AG114" s="65">
        <f>+IF('An Distinta Base'!$H23=0,0,+IF('An Distinta Base'!$H23=30,(AG64+AG89),+IF('An Distinta Base'!$H23=60,(SUM(AF64:AG64)+SUM(AF89:AG89)),(SUM(AE64:AG64)+SUM(AE89:AG89)))))</f>
        <v>0</v>
      </c>
      <c r="AH114" s="65">
        <f>+IF('An Distinta Base'!$H23=0,0,+IF('An Distinta Base'!$H23=30,(AH64+AH89),+IF('An Distinta Base'!$H23=60,(SUM(AG64:AH64)+SUM(AG89:AH89)),(SUM(AF64:AH64)+SUM(AF89:AH89)))))</f>
        <v>17998.2</v>
      </c>
      <c r="AI114" s="65">
        <f>+IF('An Distinta Base'!$H23=0,0,+IF('An Distinta Base'!$H23=30,(AI64+AI89),+IF('An Distinta Base'!$H23=60,(SUM(AH64:AI64)+SUM(AH89:AI89)),(SUM(AG64:AI64)+SUM(AG89:AI89)))))</f>
        <v>17998.2</v>
      </c>
      <c r="AJ114" s="65">
        <f>+IF('An Distinta Base'!$H23=0,0,+IF('An Distinta Base'!$H23=30,(AJ64+AJ89),+IF('An Distinta Base'!$H23=60,(SUM(AI64:AJ64)+SUM(AI89:AJ89)),(SUM(AH64:AJ64)+SUM(AH89:AJ89)))))</f>
        <v>0</v>
      </c>
      <c r="AK114" s="65">
        <f>+IF('An Distinta Base'!$H23=0,0,+IF('An Distinta Base'!$H23=30,(AK64+AK89),+IF('An Distinta Base'!$H23=60,(SUM(AJ64:AK64)+SUM(AJ89:AK89)),(SUM(AI64:AK64)+SUM(AI89:AK89)))))</f>
        <v>17998.2</v>
      </c>
      <c r="AL114" s="65">
        <f>+IF('An Distinta Base'!$H23=0,0,+IF('An Distinta Base'!$H23=30,(AL64+AL89),+IF('An Distinta Base'!$H23=60,(SUM(AK64:AL64)+SUM(AK89:AL89)),(SUM(AJ64:AL64)+SUM(AJ89:AL89)))))</f>
        <v>17998.2</v>
      </c>
    </row>
    <row r="115" spans="2:38" x14ac:dyDescent="0.25">
      <c r="B115" s="47" t="str">
        <f t="shared" si="46"/>
        <v>Materia Prima 17</v>
      </c>
      <c r="C115" s="65">
        <f>+IF('An Distinta Base'!$H24=0,0,(C65+C90))</f>
        <v>6930</v>
      </c>
      <c r="D115" s="65">
        <f>+IF('An Distinta Base'!$H24=0,0,+IF('An Distinta Base'!$H24=30,(D65+D90),(SUM(C65:D65)+SUM(C90:D90))))</f>
        <v>6930</v>
      </c>
      <c r="E115" s="65">
        <f>+IF('An Distinta Base'!$H24=0,0,+IF('An Distinta Base'!$H24=30,(E65+E90),+IF('An Distinta Base'!$H24=60,(SUM(D65:E65)+SUM(D90:E90)),(SUM(C65:E65)+SUM(C90:E90)))))</f>
        <v>0</v>
      </c>
      <c r="F115" s="65">
        <f>+IF('An Distinta Base'!$H24=0,0,+IF('An Distinta Base'!$H24=30,(F65+F90),+IF('An Distinta Base'!$H24=60,(SUM(E65:F65)+SUM(E90:F90)),(SUM(D65:F65)+SUM(D90:F90)))))</f>
        <v>0</v>
      </c>
      <c r="G115" s="65">
        <f>+IF('An Distinta Base'!$H24=0,0,+IF('An Distinta Base'!$H24=30,(G65+G90),+IF('An Distinta Base'!$H24=60,(SUM(F65:G65)+SUM(F90:G90)),(SUM(E65:G65)+SUM(E90:G90)))))</f>
        <v>0</v>
      </c>
      <c r="H115" s="65">
        <f>+IF('An Distinta Base'!$H24=0,0,+IF('An Distinta Base'!$H24=30,(H65+H90),+IF('An Distinta Base'!$H24=60,(SUM(G65:H65)+SUM(G90:H90)),(SUM(F65:H65)+SUM(F90:H90)))))</f>
        <v>6930</v>
      </c>
      <c r="I115" s="65">
        <f>+IF('An Distinta Base'!$H24=0,0,+IF('An Distinta Base'!$H24=30,(I65+I90),+IF('An Distinta Base'!$H24=60,(SUM(H65:I65)+SUM(H90:I90)),(SUM(G65:I65)+SUM(G90:I90)))))</f>
        <v>6930</v>
      </c>
      <c r="J115" s="65">
        <f>+IF('An Distinta Base'!$H24=0,0,+IF('An Distinta Base'!$H24=30,(J65+J90),+IF('An Distinta Base'!$H24=60,(SUM(I65:J65)+SUM(I90:J90)),(SUM(H65:J65)+SUM(H90:J90)))))</f>
        <v>0</v>
      </c>
      <c r="K115" s="65">
        <f>+IF('An Distinta Base'!$H24=0,0,+IF('An Distinta Base'!$H24=30,(K65+K90),+IF('An Distinta Base'!$H24=60,(SUM(J65:K65)+SUM(J90:K90)),(SUM(I65:K65)+SUM(I90:K90)))))</f>
        <v>0</v>
      </c>
      <c r="L115" s="65">
        <f>+IF('An Distinta Base'!$H24=0,0,+IF('An Distinta Base'!$H24=30,(L65+L90),+IF('An Distinta Base'!$H24=60,(SUM(K65:L65)+SUM(K90:L90)),(SUM(J65:L65)+SUM(J90:L90)))))</f>
        <v>0</v>
      </c>
      <c r="M115" s="65">
        <f>+IF('An Distinta Base'!$H24=0,0,+IF('An Distinta Base'!$H24=30,(M65+M90),+IF('An Distinta Base'!$H24=60,(SUM(L65:M65)+SUM(L90:M90)),(SUM(K65:M65)+SUM(K90:M90)))))</f>
        <v>6930</v>
      </c>
      <c r="N115" s="65">
        <f>+IF('An Distinta Base'!$H24=0,0,+IF('An Distinta Base'!$H24=30,(N65+N90),+IF('An Distinta Base'!$H24=60,(SUM(M65:N65)+SUM(M90:N90)),(SUM(L65:N65)+SUM(L90:N90)))))</f>
        <v>6930</v>
      </c>
      <c r="O115" s="65">
        <f>+IF('An Distinta Base'!$H24=0,0,+IF('An Distinta Base'!$H24=30,(O65+O90),+IF('An Distinta Base'!$H24=60,(SUM(N65:O65)+SUM(N90:O90)),(SUM(M65:O65)+SUM(M90:O90)))))</f>
        <v>0</v>
      </c>
      <c r="P115" s="65">
        <f>+IF('An Distinta Base'!$H24=0,0,+IF('An Distinta Base'!$H24=30,(P65+P90),+IF('An Distinta Base'!$H24=60,(SUM(O65:P65)+SUM(O90:P90)),(SUM(N65:P65)+SUM(N90:P90)))))</f>
        <v>0</v>
      </c>
      <c r="Q115" s="65">
        <f>+IF('An Distinta Base'!$H24=0,0,+IF('An Distinta Base'!$H24=30,(Q65+Q90),+IF('An Distinta Base'!$H24=60,(SUM(P65:Q65)+SUM(P90:Q90)),(SUM(O65:Q65)+SUM(O90:Q90)))))</f>
        <v>0</v>
      </c>
      <c r="R115" s="65">
        <f>+IF('An Distinta Base'!$H24=0,0,+IF('An Distinta Base'!$H24=30,(R65+R90),+IF('An Distinta Base'!$H24=60,(SUM(Q65:R65)+SUM(Q90:R90)),(SUM(P65:R65)+SUM(P90:R90)))))</f>
        <v>6999.3</v>
      </c>
      <c r="S115" s="65">
        <f>+IF('An Distinta Base'!$H24=0,0,+IF('An Distinta Base'!$H24=30,(S65+S90),+IF('An Distinta Base'!$H24=60,(SUM(R65:S65)+SUM(R90:S90)),(SUM(Q65:S65)+SUM(Q90:S90)))))</f>
        <v>6999.3</v>
      </c>
      <c r="T115" s="65">
        <f>+IF('An Distinta Base'!$H24=0,0,+IF('An Distinta Base'!$H24=30,(T65+T90),+IF('An Distinta Base'!$H24=60,(SUM(S65:T65)+SUM(S90:T90)),(SUM(R65:T65)+SUM(R90:T90)))))</f>
        <v>0</v>
      </c>
      <c r="U115" s="65">
        <f>+IF('An Distinta Base'!$H24=0,0,+IF('An Distinta Base'!$H24=30,(U65+U90),+IF('An Distinta Base'!$H24=60,(SUM(T65:U65)+SUM(T90:U90)),(SUM(S65:U65)+SUM(S90:U90)))))</f>
        <v>0</v>
      </c>
      <c r="V115" s="65">
        <f>+IF('An Distinta Base'!$H24=0,0,+IF('An Distinta Base'!$H24=30,(V65+V90),+IF('An Distinta Base'!$H24=60,(SUM(U65:V65)+SUM(U90:V90)),(SUM(T65:V65)+SUM(T90:V90)))))</f>
        <v>0</v>
      </c>
      <c r="W115" s="65">
        <f>+IF('An Distinta Base'!$H24=0,0,+IF('An Distinta Base'!$H24=30,(W65+W90),+IF('An Distinta Base'!$H24=60,(SUM(V65:W65)+SUM(V90:W90)),(SUM(U65:W65)+SUM(U90:W90)))))</f>
        <v>6999.3</v>
      </c>
      <c r="X115" s="65">
        <f>+IF('An Distinta Base'!$H24=0,0,+IF('An Distinta Base'!$H24=30,(X65+X90),+IF('An Distinta Base'!$H24=60,(SUM(W65:X65)+SUM(W90:X90)),(SUM(V65:X65)+SUM(V90:X90)))))</f>
        <v>6999.3</v>
      </c>
      <c r="Y115" s="65">
        <f>+IF('An Distinta Base'!$H24=0,0,+IF('An Distinta Base'!$H24=30,(Y65+Y90),+IF('An Distinta Base'!$H24=60,(SUM(X65:Y65)+SUM(X90:Y90)),(SUM(W65:Y65)+SUM(W90:Y90)))))</f>
        <v>0</v>
      </c>
      <c r="Z115" s="65">
        <f>+IF('An Distinta Base'!$H24=0,0,+IF('An Distinta Base'!$H24=30,(Z65+Z90),+IF('An Distinta Base'!$H24=60,(SUM(Y65:Z65)+SUM(Y90:Z90)),(SUM(X65:Z65)+SUM(X90:Z90)))))</f>
        <v>0</v>
      </c>
      <c r="AA115" s="65">
        <f>+IF('An Distinta Base'!$H24=0,0,+IF('An Distinta Base'!$H24=30,(AA65+AA90),+IF('An Distinta Base'!$H24=60,(SUM(Z65:AA65)+SUM(Z90:AA90)),(SUM(Y65:AA65)+SUM(Y90:AA90)))))</f>
        <v>0</v>
      </c>
      <c r="AB115" s="65">
        <f>+IF('An Distinta Base'!$H24=0,0,+IF('An Distinta Base'!$H24=30,(AB65+AB90),+IF('An Distinta Base'!$H24=60,(SUM(AA65:AB65)+SUM(AA90:AB90)),(SUM(Z65:AB65)+SUM(Z90:AB90)))))</f>
        <v>6999.3</v>
      </c>
      <c r="AC115" s="65">
        <f>+IF('An Distinta Base'!$H24=0,0,+IF('An Distinta Base'!$H24=30,(AC65+AC90),+IF('An Distinta Base'!$H24=60,(SUM(AB65:AC65)+SUM(AB90:AC90)),(SUM(AA65:AC65)+SUM(AA90:AC90)))))</f>
        <v>6999.3</v>
      </c>
      <c r="AD115" s="65">
        <f>+IF('An Distinta Base'!$H24=0,0,+IF('An Distinta Base'!$H24=30,(AD65+AD90),+IF('An Distinta Base'!$H24=60,(SUM(AC65:AD65)+SUM(AC90:AD90)),(SUM(AB65:AD65)+SUM(AB90:AD90)))))</f>
        <v>0</v>
      </c>
      <c r="AE115" s="65">
        <f>+IF('An Distinta Base'!$H24=0,0,+IF('An Distinta Base'!$H24=30,(AE65+AE90),+IF('An Distinta Base'!$H24=60,(SUM(AD65:AE65)+SUM(AD90:AE90)),(SUM(AC65:AE65)+SUM(AC90:AE90)))))</f>
        <v>0</v>
      </c>
      <c r="AF115" s="65">
        <f>+IF('An Distinta Base'!$H24=0,0,+IF('An Distinta Base'!$H24=30,(AF65+AF90),+IF('An Distinta Base'!$H24=60,(SUM(AE65:AF65)+SUM(AE90:AF90)),(SUM(AD65:AF65)+SUM(AD90:AF90)))))</f>
        <v>0</v>
      </c>
      <c r="AG115" s="65">
        <f>+IF('An Distinta Base'!$H24=0,0,+IF('An Distinta Base'!$H24=30,(AG65+AG90),+IF('An Distinta Base'!$H24=60,(SUM(AF65:AG65)+SUM(AF90:AG90)),(SUM(AE65:AG65)+SUM(AE90:AG90)))))</f>
        <v>0</v>
      </c>
      <c r="AH115" s="65">
        <f>+IF('An Distinta Base'!$H24=0,0,+IF('An Distinta Base'!$H24=30,(AH65+AH90),+IF('An Distinta Base'!$H24=60,(SUM(AG65:AH65)+SUM(AG90:AH90)),(SUM(AF65:AH65)+SUM(AF90:AH90)))))</f>
        <v>6999.3</v>
      </c>
      <c r="AI115" s="65">
        <f>+IF('An Distinta Base'!$H24=0,0,+IF('An Distinta Base'!$H24=30,(AI65+AI90),+IF('An Distinta Base'!$H24=60,(SUM(AH65:AI65)+SUM(AH90:AI90)),(SUM(AG65:AI65)+SUM(AG90:AI90)))))</f>
        <v>6999.3</v>
      </c>
      <c r="AJ115" s="65">
        <f>+IF('An Distinta Base'!$H24=0,0,+IF('An Distinta Base'!$H24=30,(AJ65+AJ90),+IF('An Distinta Base'!$H24=60,(SUM(AI65:AJ65)+SUM(AI90:AJ90)),(SUM(AH65:AJ65)+SUM(AH90:AJ90)))))</f>
        <v>0</v>
      </c>
      <c r="AK115" s="65">
        <f>+IF('An Distinta Base'!$H24=0,0,+IF('An Distinta Base'!$H24=30,(AK65+AK90),+IF('An Distinta Base'!$H24=60,(SUM(AJ65:AK65)+SUM(AJ90:AK90)),(SUM(AI65:AK65)+SUM(AI90:AK90)))))</f>
        <v>0</v>
      </c>
      <c r="AL115" s="65">
        <f>+IF('An Distinta Base'!$H24=0,0,+IF('An Distinta Base'!$H24=30,(AL65+AL90),+IF('An Distinta Base'!$H24=60,(SUM(AK65:AL65)+SUM(AK90:AL90)),(SUM(AJ65:AL65)+SUM(AJ90:AL90)))))</f>
        <v>0</v>
      </c>
    </row>
    <row r="116" spans="2:38" x14ac:dyDescent="0.25">
      <c r="B116" s="47" t="str">
        <f t="shared" si="46"/>
        <v>Materia Prima 18</v>
      </c>
      <c r="C116" s="65">
        <f>+IF('An Distinta Base'!$H25=0,0,(C66+C91))</f>
        <v>3630</v>
      </c>
      <c r="D116" s="65">
        <f>+IF('An Distinta Base'!$H25=0,0,+IF('An Distinta Base'!$H25=30,(D66+D91),(SUM(C66:D66)+SUM(C91:D91))))</f>
        <v>3630</v>
      </c>
      <c r="E116" s="65">
        <f>+IF('An Distinta Base'!$H25=0,0,+IF('An Distinta Base'!$H25=30,(E66+E91),+IF('An Distinta Base'!$H25=60,(SUM(D66:E66)+SUM(D91:E91)),(SUM(C66:E66)+SUM(C91:E91)))))</f>
        <v>0</v>
      </c>
      <c r="F116" s="65">
        <f>+IF('An Distinta Base'!$H25=0,0,+IF('An Distinta Base'!$H25=30,(F66+F91),+IF('An Distinta Base'!$H25=60,(SUM(E66:F66)+SUM(E91:F91)),(SUM(D66:F66)+SUM(D91:F91)))))</f>
        <v>0</v>
      </c>
      <c r="G116" s="65">
        <f>+IF('An Distinta Base'!$H25=0,0,+IF('An Distinta Base'!$H25=30,(G66+G91),+IF('An Distinta Base'!$H25=60,(SUM(F66:G66)+SUM(F91:G91)),(SUM(E66:G66)+SUM(E91:G91)))))</f>
        <v>0</v>
      </c>
      <c r="H116" s="65">
        <f>+IF('An Distinta Base'!$H25=0,0,+IF('An Distinta Base'!$H25=30,(H66+H91),+IF('An Distinta Base'!$H25=60,(SUM(G66:H66)+SUM(G91:H91)),(SUM(F66:H66)+SUM(F91:H91)))))</f>
        <v>0</v>
      </c>
      <c r="I116" s="65">
        <f>+IF('An Distinta Base'!$H25=0,0,+IF('An Distinta Base'!$H25=30,(I66+I91),+IF('An Distinta Base'!$H25=60,(SUM(H66:I66)+SUM(H91:I91)),(SUM(G66:I66)+SUM(G91:I91)))))</f>
        <v>0</v>
      </c>
      <c r="J116" s="65">
        <f>+IF('An Distinta Base'!$H25=0,0,+IF('An Distinta Base'!$H25=30,(J66+J91),+IF('An Distinta Base'!$H25=60,(SUM(I66:J66)+SUM(I91:J91)),(SUM(H66:J66)+SUM(H91:J91)))))</f>
        <v>3630</v>
      </c>
      <c r="K116" s="65">
        <f>+IF('An Distinta Base'!$H25=0,0,+IF('An Distinta Base'!$H25=30,(K66+K91),+IF('An Distinta Base'!$H25=60,(SUM(J66:K66)+SUM(J91:K91)),(SUM(I66:K66)+SUM(I91:K91)))))</f>
        <v>3630</v>
      </c>
      <c r="L116" s="65">
        <f>+IF('An Distinta Base'!$H25=0,0,+IF('An Distinta Base'!$H25=30,(L66+L91),+IF('An Distinta Base'!$H25=60,(SUM(K66:L66)+SUM(K91:L91)),(SUM(J66:L66)+SUM(J91:L91)))))</f>
        <v>0</v>
      </c>
      <c r="M116" s="65">
        <f>+IF('An Distinta Base'!$H25=0,0,+IF('An Distinta Base'!$H25=30,(M66+M91),+IF('An Distinta Base'!$H25=60,(SUM(L66:M66)+SUM(L91:M91)),(SUM(K66:M66)+SUM(K91:M91)))))</f>
        <v>0</v>
      </c>
      <c r="N116" s="65">
        <f>+IF('An Distinta Base'!$H25=0,0,+IF('An Distinta Base'!$H25=30,(N66+N91),+IF('An Distinta Base'!$H25=60,(SUM(M66:N66)+SUM(M91:N91)),(SUM(L66:N66)+SUM(L91:N91)))))</f>
        <v>0</v>
      </c>
      <c r="O116" s="65">
        <f>+IF('An Distinta Base'!$H25=0,0,+IF('An Distinta Base'!$H25=30,(O66+O91),+IF('An Distinta Base'!$H25=60,(SUM(N66:O66)+SUM(N91:O91)),(SUM(M66:O66)+SUM(M91:O91)))))</f>
        <v>0</v>
      </c>
      <c r="P116" s="65">
        <f>+IF('An Distinta Base'!$H25=0,0,+IF('An Distinta Base'!$H25=30,(P66+P91),+IF('An Distinta Base'!$H25=60,(SUM(O66:P66)+SUM(O91:P91)),(SUM(N66:P66)+SUM(N91:P91)))))</f>
        <v>0</v>
      </c>
      <c r="Q116" s="65">
        <f>+IF('An Distinta Base'!$H25=0,0,+IF('An Distinta Base'!$H25=30,(Q66+Q91),+IF('An Distinta Base'!$H25=60,(SUM(P66:Q66)+SUM(P91:Q91)),(SUM(O66:Q66)+SUM(O91:Q91)))))</f>
        <v>3666.3</v>
      </c>
      <c r="R116" s="65">
        <f>+IF('An Distinta Base'!$H25=0,0,+IF('An Distinta Base'!$H25=30,(R66+R91),+IF('An Distinta Base'!$H25=60,(SUM(Q66:R66)+SUM(Q91:R91)),(SUM(P66:R66)+SUM(P91:R91)))))</f>
        <v>3666.3</v>
      </c>
      <c r="S116" s="65">
        <f>+IF('An Distinta Base'!$H25=0,0,+IF('An Distinta Base'!$H25=30,(S66+S91),+IF('An Distinta Base'!$H25=60,(SUM(R66:S66)+SUM(R91:S91)),(SUM(Q66:S66)+SUM(Q91:S91)))))</f>
        <v>0</v>
      </c>
      <c r="T116" s="65">
        <f>+IF('An Distinta Base'!$H25=0,0,+IF('An Distinta Base'!$H25=30,(T66+T91),+IF('An Distinta Base'!$H25=60,(SUM(S66:T66)+SUM(S91:T91)),(SUM(R66:T66)+SUM(R91:T91)))))</f>
        <v>0</v>
      </c>
      <c r="U116" s="65">
        <f>+IF('An Distinta Base'!$H25=0,0,+IF('An Distinta Base'!$H25=30,(U66+U91),+IF('An Distinta Base'!$H25=60,(SUM(T66:U66)+SUM(T91:U91)),(SUM(S66:U66)+SUM(S91:U91)))))</f>
        <v>0</v>
      </c>
      <c r="V116" s="65">
        <f>+IF('An Distinta Base'!$H25=0,0,+IF('An Distinta Base'!$H25=30,(V66+V91),+IF('An Distinta Base'!$H25=60,(SUM(U66:V66)+SUM(U91:V91)),(SUM(T66:V66)+SUM(T91:V91)))))</f>
        <v>0</v>
      </c>
      <c r="W116" s="65">
        <f>+IF('An Distinta Base'!$H25=0,0,+IF('An Distinta Base'!$H25=30,(W66+W91),+IF('An Distinta Base'!$H25=60,(SUM(V66:W66)+SUM(V91:W91)),(SUM(U66:W66)+SUM(U91:W91)))))</f>
        <v>0</v>
      </c>
      <c r="X116" s="65">
        <f>+IF('An Distinta Base'!$H25=0,0,+IF('An Distinta Base'!$H25=30,(X66+X91),+IF('An Distinta Base'!$H25=60,(SUM(W66:X66)+SUM(W91:X91)),(SUM(V66:X66)+SUM(V91:X91)))))</f>
        <v>3666.3</v>
      </c>
      <c r="Y116" s="65">
        <f>+IF('An Distinta Base'!$H25=0,0,+IF('An Distinta Base'!$H25=30,(Y66+Y91),+IF('An Distinta Base'!$H25=60,(SUM(X66:Y66)+SUM(X91:Y91)),(SUM(W66:Y66)+SUM(W91:Y91)))))</f>
        <v>3666.3</v>
      </c>
      <c r="Z116" s="65">
        <f>+IF('An Distinta Base'!$H25=0,0,+IF('An Distinta Base'!$H25=30,(Z66+Z91),+IF('An Distinta Base'!$H25=60,(SUM(Y66:Z66)+SUM(Y91:Z91)),(SUM(X66:Z66)+SUM(X91:Z91)))))</f>
        <v>0</v>
      </c>
      <c r="AA116" s="65">
        <f>+IF('An Distinta Base'!$H25=0,0,+IF('An Distinta Base'!$H25=30,(AA66+AA91),+IF('An Distinta Base'!$H25=60,(SUM(Z66:AA66)+SUM(Z91:AA91)),(SUM(Y66:AA66)+SUM(Y91:AA91)))))</f>
        <v>0</v>
      </c>
      <c r="AB116" s="65">
        <f>+IF('An Distinta Base'!$H25=0,0,+IF('An Distinta Base'!$H25=30,(AB66+AB91),+IF('An Distinta Base'!$H25=60,(SUM(AA66:AB66)+SUM(AA91:AB91)),(SUM(Z66:AB66)+SUM(Z91:AB91)))))</f>
        <v>0</v>
      </c>
      <c r="AC116" s="65">
        <f>+IF('An Distinta Base'!$H25=0,0,+IF('An Distinta Base'!$H25=30,(AC66+AC91),+IF('An Distinta Base'!$H25=60,(SUM(AB66:AC66)+SUM(AB91:AC91)),(SUM(AA66:AC66)+SUM(AA91:AC91)))))</f>
        <v>0</v>
      </c>
      <c r="AD116" s="65">
        <f>+IF('An Distinta Base'!$H25=0,0,+IF('An Distinta Base'!$H25=30,(AD66+AD91),+IF('An Distinta Base'!$H25=60,(SUM(AC66:AD66)+SUM(AC91:AD91)),(SUM(AB66:AD66)+SUM(AB91:AD91)))))</f>
        <v>0</v>
      </c>
      <c r="AE116" s="65">
        <f>+IF('An Distinta Base'!$H25=0,0,+IF('An Distinta Base'!$H25=30,(AE66+AE91),+IF('An Distinta Base'!$H25=60,(SUM(AD66:AE66)+SUM(AD91:AE91)),(SUM(AC66:AE66)+SUM(AC91:AE91)))))</f>
        <v>3666.3</v>
      </c>
      <c r="AF116" s="65">
        <f>+IF('An Distinta Base'!$H25=0,0,+IF('An Distinta Base'!$H25=30,(AF66+AF91),+IF('An Distinta Base'!$H25=60,(SUM(AE66:AF66)+SUM(AE91:AF91)),(SUM(AD66:AF66)+SUM(AD91:AF91)))))</f>
        <v>3666.3</v>
      </c>
      <c r="AG116" s="65">
        <f>+IF('An Distinta Base'!$H25=0,0,+IF('An Distinta Base'!$H25=30,(AG66+AG91),+IF('An Distinta Base'!$H25=60,(SUM(AF66:AG66)+SUM(AF91:AG91)),(SUM(AE66:AG66)+SUM(AE91:AG91)))))</f>
        <v>0</v>
      </c>
      <c r="AH116" s="65">
        <f>+IF('An Distinta Base'!$H25=0,0,+IF('An Distinta Base'!$H25=30,(AH66+AH91),+IF('An Distinta Base'!$H25=60,(SUM(AG66:AH66)+SUM(AG91:AH91)),(SUM(AF66:AH66)+SUM(AF91:AH91)))))</f>
        <v>0</v>
      </c>
      <c r="AI116" s="65">
        <f>+IF('An Distinta Base'!$H25=0,0,+IF('An Distinta Base'!$H25=30,(AI66+AI91),+IF('An Distinta Base'!$H25=60,(SUM(AH66:AI66)+SUM(AH91:AI91)),(SUM(AG66:AI66)+SUM(AG91:AI91)))))</f>
        <v>0</v>
      </c>
      <c r="AJ116" s="65">
        <f>+IF('An Distinta Base'!$H25=0,0,+IF('An Distinta Base'!$H25=30,(AJ66+AJ91),+IF('An Distinta Base'!$H25=60,(SUM(AI66:AJ66)+SUM(AI91:AJ91)),(SUM(AH66:AJ66)+SUM(AH91:AJ91)))))</f>
        <v>0</v>
      </c>
      <c r="AK116" s="65">
        <f>+IF('An Distinta Base'!$H25=0,0,+IF('An Distinta Base'!$H25=30,(AK66+AK91),+IF('An Distinta Base'!$H25=60,(SUM(AJ66:AK66)+SUM(AJ91:AK91)),(SUM(AI66:AK66)+SUM(AI91:AK91)))))</f>
        <v>0</v>
      </c>
      <c r="AL116" s="65">
        <f>+IF('An Distinta Base'!$H25=0,0,+IF('An Distinta Base'!$H25=30,(AL66+AL91),+IF('An Distinta Base'!$H25=60,(SUM(AK66:AL66)+SUM(AK91:AL91)),(SUM(AJ66:AL66)+SUM(AJ91:AL91)))))</f>
        <v>3666.3</v>
      </c>
    </row>
    <row r="117" spans="2:38" x14ac:dyDescent="0.25">
      <c r="B117" s="47" t="str">
        <f t="shared" si="46"/>
        <v>Materia Prima 19</v>
      </c>
      <c r="C117" s="65">
        <f>+IF('An Distinta Base'!$H26=0,0,(C67+C92))</f>
        <v>3630</v>
      </c>
      <c r="D117" s="65">
        <f>+IF('An Distinta Base'!$H26=0,0,+IF('An Distinta Base'!$H26=30,(D67+D92),(SUM(C67:D67)+SUM(C92:D92))))</f>
        <v>3630</v>
      </c>
      <c r="E117" s="65">
        <f>+IF('An Distinta Base'!$H26=0,0,+IF('An Distinta Base'!$H26=30,(E67+E92),+IF('An Distinta Base'!$H26=60,(SUM(D67:E67)+SUM(D92:E92)),(SUM(C67:E67)+SUM(C92:E92)))))</f>
        <v>0</v>
      </c>
      <c r="F117" s="65">
        <f>+IF('An Distinta Base'!$H26=0,0,+IF('An Distinta Base'!$H26=30,(F67+F92),+IF('An Distinta Base'!$H26=60,(SUM(E67:F67)+SUM(E92:F92)),(SUM(D67:F67)+SUM(D92:F92)))))</f>
        <v>0</v>
      </c>
      <c r="G117" s="65">
        <f>+IF('An Distinta Base'!$H26=0,0,+IF('An Distinta Base'!$H26=30,(G67+G92),+IF('An Distinta Base'!$H26=60,(SUM(F67:G67)+SUM(F92:G92)),(SUM(E67:G67)+SUM(E92:G92)))))</f>
        <v>0</v>
      </c>
      <c r="H117" s="65">
        <f>+IF('An Distinta Base'!$H26=0,0,+IF('An Distinta Base'!$H26=30,(H67+H92),+IF('An Distinta Base'!$H26=60,(SUM(G67:H67)+SUM(G92:H92)),(SUM(F67:H67)+SUM(F92:H92)))))</f>
        <v>0</v>
      </c>
      <c r="I117" s="65">
        <f>+IF('An Distinta Base'!$H26=0,0,+IF('An Distinta Base'!$H26=30,(I67+I92),+IF('An Distinta Base'!$H26=60,(SUM(H67:I67)+SUM(H92:I92)),(SUM(G67:I67)+SUM(G92:I92)))))</f>
        <v>0</v>
      </c>
      <c r="J117" s="65">
        <f>+IF('An Distinta Base'!$H26=0,0,+IF('An Distinta Base'!$H26=30,(J67+J92),+IF('An Distinta Base'!$H26=60,(SUM(I67:J67)+SUM(I92:J92)),(SUM(H67:J67)+SUM(H92:J92)))))</f>
        <v>3630</v>
      </c>
      <c r="K117" s="65">
        <f>+IF('An Distinta Base'!$H26=0,0,+IF('An Distinta Base'!$H26=30,(K67+K92),+IF('An Distinta Base'!$H26=60,(SUM(J67:K67)+SUM(J92:K92)),(SUM(I67:K67)+SUM(I92:K92)))))</f>
        <v>3630</v>
      </c>
      <c r="L117" s="65">
        <f>+IF('An Distinta Base'!$H26=0,0,+IF('An Distinta Base'!$H26=30,(L67+L92),+IF('An Distinta Base'!$H26=60,(SUM(K67:L67)+SUM(K92:L92)),(SUM(J67:L67)+SUM(J92:L92)))))</f>
        <v>0</v>
      </c>
      <c r="M117" s="65">
        <f>+IF('An Distinta Base'!$H26=0,0,+IF('An Distinta Base'!$H26=30,(M67+M92),+IF('An Distinta Base'!$H26=60,(SUM(L67:M67)+SUM(L92:M92)),(SUM(K67:M67)+SUM(K92:M92)))))</f>
        <v>0</v>
      </c>
      <c r="N117" s="65">
        <f>+IF('An Distinta Base'!$H26=0,0,+IF('An Distinta Base'!$H26=30,(N67+N92),+IF('An Distinta Base'!$H26=60,(SUM(M67:N67)+SUM(M92:N92)),(SUM(L67:N67)+SUM(L92:N92)))))</f>
        <v>0</v>
      </c>
      <c r="O117" s="65">
        <f>+IF('An Distinta Base'!$H26=0,0,+IF('An Distinta Base'!$H26=30,(O67+O92),+IF('An Distinta Base'!$H26=60,(SUM(N67:O67)+SUM(N92:O92)),(SUM(M67:O67)+SUM(M92:O92)))))</f>
        <v>0</v>
      </c>
      <c r="P117" s="65">
        <f>+IF('An Distinta Base'!$H26=0,0,+IF('An Distinta Base'!$H26=30,(P67+P92),+IF('An Distinta Base'!$H26=60,(SUM(O67:P67)+SUM(O92:P92)),(SUM(N67:P67)+SUM(N92:P92)))))</f>
        <v>0</v>
      </c>
      <c r="Q117" s="65">
        <f>+IF('An Distinta Base'!$H26=0,0,+IF('An Distinta Base'!$H26=30,(Q67+Q92),+IF('An Distinta Base'!$H26=60,(SUM(P67:Q67)+SUM(P92:Q92)),(SUM(O67:Q67)+SUM(O92:Q92)))))</f>
        <v>3702.6</v>
      </c>
      <c r="R117" s="65">
        <f>+IF('An Distinta Base'!$H26=0,0,+IF('An Distinta Base'!$H26=30,(R67+R92),+IF('An Distinta Base'!$H26=60,(SUM(Q67:R67)+SUM(Q92:R92)),(SUM(P67:R67)+SUM(P92:R92)))))</f>
        <v>3702.6</v>
      </c>
      <c r="S117" s="65">
        <f>+IF('An Distinta Base'!$H26=0,0,+IF('An Distinta Base'!$H26=30,(S67+S92),+IF('An Distinta Base'!$H26=60,(SUM(R67:S67)+SUM(R92:S92)),(SUM(Q67:S67)+SUM(Q92:S92)))))</f>
        <v>0</v>
      </c>
      <c r="T117" s="65">
        <f>+IF('An Distinta Base'!$H26=0,0,+IF('An Distinta Base'!$H26=30,(T67+T92),+IF('An Distinta Base'!$H26=60,(SUM(S67:T67)+SUM(S92:T92)),(SUM(R67:T67)+SUM(R92:T92)))))</f>
        <v>0</v>
      </c>
      <c r="U117" s="65">
        <f>+IF('An Distinta Base'!$H26=0,0,+IF('An Distinta Base'!$H26=30,(U67+U92),+IF('An Distinta Base'!$H26=60,(SUM(T67:U67)+SUM(T92:U92)),(SUM(S67:U67)+SUM(S92:U92)))))</f>
        <v>0</v>
      </c>
      <c r="V117" s="65">
        <f>+IF('An Distinta Base'!$H26=0,0,+IF('An Distinta Base'!$H26=30,(V67+V92),+IF('An Distinta Base'!$H26=60,(SUM(U67:V67)+SUM(U92:V92)),(SUM(T67:V67)+SUM(T92:V92)))))</f>
        <v>0</v>
      </c>
      <c r="W117" s="65">
        <f>+IF('An Distinta Base'!$H26=0,0,+IF('An Distinta Base'!$H26=30,(W67+W92),+IF('An Distinta Base'!$H26=60,(SUM(V67:W67)+SUM(V92:W92)),(SUM(U67:W67)+SUM(U92:W92)))))</f>
        <v>0</v>
      </c>
      <c r="X117" s="65">
        <f>+IF('An Distinta Base'!$H26=0,0,+IF('An Distinta Base'!$H26=30,(X67+X92),+IF('An Distinta Base'!$H26=60,(SUM(W67:X67)+SUM(W92:X92)),(SUM(V67:X67)+SUM(V92:X92)))))</f>
        <v>3702.6</v>
      </c>
      <c r="Y117" s="65">
        <f>+IF('An Distinta Base'!$H26=0,0,+IF('An Distinta Base'!$H26=30,(Y67+Y92),+IF('An Distinta Base'!$H26=60,(SUM(X67:Y67)+SUM(X92:Y92)),(SUM(W67:Y67)+SUM(W92:Y92)))))</f>
        <v>3702.6</v>
      </c>
      <c r="Z117" s="65">
        <f>+IF('An Distinta Base'!$H26=0,0,+IF('An Distinta Base'!$H26=30,(Z67+Z92),+IF('An Distinta Base'!$H26=60,(SUM(Y67:Z67)+SUM(Y92:Z92)),(SUM(X67:Z67)+SUM(X92:Z92)))))</f>
        <v>0</v>
      </c>
      <c r="AA117" s="65">
        <f>+IF('An Distinta Base'!$H26=0,0,+IF('An Distinta Base'!$H26=30,(AA67+AA92),+IF('An Distinta Base'!$H26=60,(SUM(Z67:AA67)+SUM(Z92:AA92)),(SUM(Y67:AA67)+SUM(Y92:AA92)))))</f>
        <v>0</v>
      </c>
      <c r="AB117" s="65">
        <f>+IF('An Distinta Base'!$H26=0,0,+IF('An Distinta Base'!$H26=30,(AB67+AB92),+IF('An Distinta Base'!$H26=60,(SUM(AA67:AB67)+SUM(AA92:AB92)),(SUM(Z67:AB67)+SUM(Z92:AB92)))))</f>
        <v>0</v>
      </c>
      <c r="AC117" s="65">
        <f>+IF('An Distinta Base'!$H26=0,0,+IF('An Distinta Base'!$H26=30,(AC67+AC92),+IF('An Distinta Base'!$H26=60,(SUM(AB67:AC67)+SUM(AB92:AC92)),(SUM(AA67:AC67)+SUM(AA92:AC92)))))</f>
        <v>0</v>
      </c>
      <c r="AD117" s="65">
        <f>+IF('An Distinta Base'!$H26=0,0,+IF('An Distinta Base'!$H26=30,(AD67+AD92),+IF('An Distinta Base'!$H26=60,(SUM(AC67:AD67)+SUM(AC92:AD92)),(SUM(AB67:AD67)+SUM(AB92:AD92)))))</f>
        <v>0</v>
      </c>
      <c r="AE117" s="65">
        <f>+IF('An Distinta Base'!$H26=0,0,+IF('An Distinta Base'!$H26=30,(AE67+AE92),+IF('An Distinta Base'!$H26=60,(SUM(AD67:AE67)+SUM(AD92:AE92)),(SUM(AC67:AE67)+SUM(AC92:AE92)))))</f>
        <v>3702.6</v>
      </c>
      <c r="AF117" s="65">
        <f>+IF('An Distinta Base'!$H26=0,0,+IF('An Distinta Base'!$H26=30,(AF67+AF92),+IF('An Distinta Base'!$H26=60,(SUM(AE67:AF67)+SUM(AE92:AF92)),(SUM(AD67:AF67)+SUM(AD92:AF92)))))</f>
        <v>3702.6</v>
      </c>
      <c r="AG117" s="65">
        <f>+IF('An Distinta Base'!$H26=0,0,+IF('An Distinta Base'!$H26=30,(AG67+AG92),+IF('An Distinta Base'!$H26=60,(SUM(AF67:AG67)+SUM(AF92:AG92)),(SUM(AE67:AG67)+SUM(AE92:AG92)))))</f>
        <v>0</v>
      </c>
      <c r="AH117" s="65">
        <f>+IF('An Distinta Base'!$H26=0,0,+IF('An Distinta Base'!$H26=30,(AH67+AH92),+IF('An Distinta Base'!$H26=60,(SUM(AG67:AH67)+SUM(AG92:AH92)),(SUM(AF67:AH67)+SUM(AF92:AH92)))))</f>
        <v>0</v>
      </c>
      <c r="AI117" s="65">
        <f>+IF('An Distinta Base'!$H26=0,0,+IF('An Distinta Base'!$H26=30,(AI67+AI92),+IF('An Distinta Base'!$H26=60,(SUM(AH67:AI67)+SUM(AH92:AI92)),(SUM(AG67:AI67)+SUM(AG92:AI92)))))</f>
        <v>0</v>
      </c>
      <c r="AJ117" s="65">
        <f>+IF('An Distinta Base'!$H26=0,0,+IF('An Distinta Base'!$H26=30,(AJ67+AJ92),+IF('An Distinta Base'!$H26=60,(SUM(AI67:AJ67)+SUM(AI92:AJ92)),(SUM(AH67:AJ67)+SUM(AH92:AJ92)))))</f>
        <v>0</v>
      </c>
      <c r="AK117" s="65">
        <f>+IF('An Distinta Base'!$H26=0,0,+IF('An Distinta Base'!$H26=30,(AK67+AK92),+IF('An Distinta Base'!$H26=60,(SUM(AJ67:AK67)+SUM(AJ92:AK92)),(SUM(AI67:AK67)+SUM(AI92:AK92)))))</f>
        <v>0</v>
      </c>
      <c r="AL117" s="65">
        <f>+IF('An Distinta Base'!$H26=0,0,+IF('An Distinta Base'!$H26=30,(AL67+AL92),+IF('An Distinta Base'!$H26=60,(SUM(AK67:AL67)+SUM(AK92:AL92)),(SUM(AJ67:AL67)+SUM(AJ92:AL92)))))</f>
        <v>3702.6</v>
      </c>
    </row>
    <row r="118" spans="2:38" x14ac:dyDescent="0.25">
      <c r="B118" s="47" t="str">
        <f t="shared" si="46"/>
        <v>Materia Prima 20</v>
      </c>
      <c r="C118" s="65">
        <f>+IF('An Distinta Base'!$H27=0,0,(C68+C93))</f>
        <v>6292</v>
      </c>
      <c r="D118" s="65">
        <f>+IF('An Distinta Base'!$H27=0,0,+IF('An Distinta Base'!$H27=30,(D68+D93),(SUM(C68:D68)+SUM(C93:D93))))</f>
        <v>6292</v>
      </c>
      <c r="E118" s="65">
        <f>+IF('An Distinta Base'!$H27=0,0,+IF('An Distinta Base'!$H27=30,(E68+E93),+IF('An Distinta Base'!$H27=60,(SUM(D68:E68)+SUM(D93:E93)),(SUM(C68:E68)+SUM(C93:E93)))))</f>
        <v>0</v>
      </c>
      <c r="F118" s="65">
        <f>+IF('An Distinta Base'!$H27=0,0,+IF('An Distinta Base'!$H27=30,(F68+F93),+IF('An Distinta Base'!$H27=60,(SUM(E68:F68)+SUM(E93:F93)),(SUM(D68:F68)+SUM(D93:F93)))))</f>
        <v>0</v>
      </c>
      <c r="G118" s="65">
        <f>+IF('An Distinta Base'!$H27=0,0,+IF('An Distinta Base'!$H27=30,(G68+G93),+IF('An Distinta Base'!$H27=60,(SUM(F68:G68)+SUM(F93:G93)),(SUM(E68:G68)+SUM(E93:G93)))))</f>
        <v>0</v>
      </c>
      <c r="H118" s="65">
        <f>+IF('An Distinta Base'!$H27=0,0,+IF('An Distinta Base'!$H27=30,(H68+H93),+IF('An Distinta Base'!$H27=60,(SUM(G68:H68)+SUM(G93:H93)),(SUM(F68:H68)+SUM(F93:H93)))))</f>
        <v>0</v>
      </c>
      <c r="I118" s="65">
        <f>+IF('An Distinta Base'!$H27=0,0,+IF('An Distinta Base'!$H27=30,(I68+I93),+IF('An Distinta Base'!$H27=60,(SUM(H68:I68)+SUM(H93:I93)),(SUM(G68:I68)+SUM(G93:I93)))))</f>
        <v>6292</v>
      </c>
      <c r="J118" s="65">
        <f>+IF('An Distinta Base'!$H27=0,0,+IF('An Distinta Base'!$H27=30,(J68+J93),+IF('An Distinta Base'!$H27=60,(SUM(I68:J68)+SUM(I93:J93)),(SUM(H68:J68)+SUM(H93:J93)))))</f>
        <v>6292</v>
      </c>
      <c r="K118" s="65">
        <f>+IF('An Distinta Base'!$H27=0,0,+IF('An Distinta Base'!$H27=30,(K68+K93),+IF('An Distinta Base'!$H27=60,(SUM(J68:K68)+SUM(J93:K93)),(SUM(I68:K68)+SUM(I93:K93)))))</f>
        <v>0</v>
      </c>
      <c r="L118" s="65">
        <f>+IF('An Distinta Base'!$H27=0,0,+IF('An Distinta Base'!$H27=30,(L68+L93),+IF('An Distinta Base'!$H27=60,(SUM(K68:L68)+SUM(K93:L93)),(SUM(J68:L68)+SUM(J93:L93)))))</f>
        <v>0</v>
      </c>
      <c r="M118" s="65">
        <f>+IF('An Distinta Base'!$H27=0,0,+IF('An Distinta Base'!$H27=30,(M68+M93),+IF('An Distinta Base'!$H27=60,(SUM(L68:M68)+SUM(L93:M93)),(SUM(K68:M68)+SUM(K93:M93)))))</f>
        <v>0</v>
      </c>
      <c r="N118" s="65">
        <f>+IF('An Distinta Base'!$H27=0,0,+IF('An Distinta Base'!$H27=30,(N68+N93),+IF('An Distinta Base'!$H27=60,(SUM(M68:N68)+SUM(M93:N93)),(SUM(L68:N68)+SUM(L93:N93)))))</f>
        <v>0</v>
      </c>
      <c r="O118" s="65">
        <f>+IF('An Distinta Base'!$H27=0,0,+IF('An Distinta Base'!$H27=30,(O68+O93),+IF('An Distinta Base'!$H27=60,(SUM(N68:O68)+SUM(N93:O93)),(SUM(M68:O68)+SUM(M93:O93)))))</f>
        <v>6417.84</v>
      </c>
      <c r="P118" s="65">
        <f>+IF('An Distinta Base'!$H27=0,0,+IF('An Distinta Base'!$H27=30,(P68+P93),+IF('An Distinta Base'!$H27=60,(SUM(O68:P68)+SUM(O93:P93)),(SUM(N68:P68)+SUM(N93:P93)))))</f>
        <v>6417.84</v>
      </c>
      <c r="Q118" s="65">
        <f>+IF('An Distinta Base'!$H27=0,0,+IF('An Distinta Base'!$H27=30,(Q68+Q93),+IF('An Distinta Base'!$H27=60,(SUM(P68:Q68)+SUM(P93:Q93)),(SUM(O68:Q68)+SUM(O93:Q93)))))</f>
        <v>0</v>
      </c>
      <c r="R118" s="65">
        <f>+IF('An Distinta Base'!$H27=0,0,+IF('An Distinta Base'!$H27=30,(R68+R93),+IF('An Distinta Base'!$H27=60,(SUM(Q68:R68)+SUM(Q93:R93)),(SUM(P68:R68)+SUM(P93:R93)))))</f>
        <v>0</v>
      </c>
      <c r="S118" s="65">
        <f>+IF('An Distinta Base'!$H27=0,0,+IF('An Distinta Base'!$H27=30,(S68+S93),+IF('An Distinta Base'!$H27=60,(SUM(R68:S68)+SUM(R93:S93)),(SUM(Q68:S68)+SUM(Q93:S93)))))</f>
        <v>0</v>
      </c>
      <c r="T118" s="65">
        <f>+IF('An Distinta Base'!$H27=0,0,+IF('An Distinta Base'!$H27=30,(T68+T93),+IF('An Distinta Base'!$H27=60,(SUM(S68:T68)+SUM(S93:T93)),(SUM(R68:T68)+SUM(R93:T93)))))</f>
        <v>0</v>
      </c>
      <c r="U118" s="65">
        <f>+IF('An Distinta Base'!$H27=0,0,+IF('An Distinta Base'!$H27=30,(U68+U93),+IF('An Distinta Base'!$H27=60,(SUM(T68:U68)+SUM(T93:U93)),(SUM(S68:U68)+SUM(S93:U93)))))</f>
        <v>6417.84</v>
      </c>
      <c r="V118" s="65">
        <f>+IF('An Distinta Base'!$H27=0,0,+IF('An Distinta Base'!$H27=30,(V68+V93),+IF('An Distinta Base'!$H27=60,(SUM(U68:V68)+SUM(U93:V93)),(SUM(T68:V68)+SUM(T93:V93)))))</f>
        <v>6417.84</v>
      </c>
      <c r="W118" s="65">
        <f>+IF('An Distinta Base'!$H27=0,0,+IF('An Distinta Base'!$H27=30,(W68+W93),+IF('An Distinta Base'!$H27=60,(SUM(V68:W68)+SUM(V93:W93)),(SUM(U68:W68)+SUM(U93:W93)))))</f>
        <v>0</v>
      </c>
      <c r="X118" s="65">
        <f>+IF('An Distinta Base'!$H27=0,0,+IF('An Distinta Base'!$H27=30,(X68+X93),+IF('An Distinta Base'!$H27=60,(SUM(W68:X68)+SUM(W93:X93)),(SUM(V68:X68)+SUM(V93:X93)))))</f>
        <v>0</v>
      </c>
      <c r="Y118" s="65">
        <f>+IF('An Distinta Base'!$H27=0,0,+IF('An Distinta Base'!$H27=30,(Y68+Y93),+IF('An Distinta Base'!$H27=60,(SUM(X68:Y68)+SUM(X93:Y93)),(SUM(W68:Y68)+SUM(W93:Y93)))))</f>
        <v>0</v>
      </c>
      <c r="Z118" s="65">
        <f>+IF('An Distinta Base'!$H27=0,0,+IF('An Distinta Base'!$H27=30,(Z68+Z93),+IF('An Distinta Base'!$H27=60,(SUM(Y68:Z68)+SUM(Y93:Z93)),(SUM(X68:Z68)+SUM(X93:Z93)))))</f>
        <v>0</v>
      </c>
      <c r="AA118" s="65">
        <f>+IF('An Distinta Base'!$H27=0,0,+IF('An Distinta Base'!$H27=30,(AA68+AA93),+IF('An Distinta Base'!$H27=60,(SUM(Z68:AA68)+SUM(Z93:AA93)),(SUM(Y68:AA68)+SUM(Y93:AA93)))))</f>
        <v>6417.84</v>
      </c>
      <c r="AB118" s="65">
        <f>+IF('An Distinta Base'!$H27=0,0,+IF('An Distinta Base'!$H27=30,(AB68+AB93),+IF('An Distinta Base'!$H27=60,(SUM(AA68:AB68)+SUM(AA93:AB93)),(SUM(Z68:AB68)+SUM(Z93:AB93)))))</f>
        <v>6417.84</v>
      </c>
      <c r="AC118" s="65">
        <f>+IF('An Distinta Base'!$H27=0,0,+IF('An Distinta Base'!$H27=30,(AC68+AC93),+IF('An Distinta Base'!$H27=60,(SUM(AB68:AC68)+SUM(AB93:AC93)),(SUM(AA68:AC68)+SUM(AA93:AC93)))))</f>
        <v>0</v>
      </c>
      <c r="AD118" s="65">
        <f>+IF('An Distinta Base'!$H27=0,0,+IF('An Distinta Base'!$H27=30,(AD68+AD93),+IF('An Distinta Base'!$H27=60,(SUM(AC68:AD68)+SUM(AC93:AD93)),(SUM(AB68:AD68)+SUM(AB93:AD93)))))</f>
        <v>0</v>
      </c>
      <c r="AE118" s="65">
        <f>+IF('An Distinta Base'!$H27=0,0,+IF('An Distinta Base'!$H27=30,(AE68+AE93),+IF('An Distinta Base'!$H27=60,(SUM(AD68:AE68)+SUM(AD93:AE93)),(SUM(AC68:AE68)+SUM(AC93:AE93)))))</f>
        <v>0</v>
      </c>
      <c r="AF118" s="65">
        <f>+IF('An Distinta Base'!$H27=0,0,+IF('An Distinta Base'!$H27=30,(AF68+AF93),+IF('An Distinta Base'!$H27=60,(SUM(AE68:AF68)+SUM(AE93:AF93)),(SUM(AD68:AF68)+SUM(AD93:AF93)))))</f>
        <v>0</v>
      </c>
      <c r="AG118" s="65">
        <f>+IF('An Distinta Base'!$H27=0,0,+IF('An Distinta Base'!$H27=30,(AG68+AG93),+IF('An Distinta Base'!$H27=60,(SUM(AF68:AG68)+SUM(AF93:AG93)),(SUM(AE68:AG68)+SUM(AE93:AG93)))))</f>
        <v>6417.84</v>
      </c>
      <c r="AH118" s="65">
        <f>+IF('An Distinta Base'!$H27=0,0,+IF('An Distinta Base'!$H27=30,(AH68+AH93),+IF('An Distinta Base'!$H27=60,(SUM(AG68:AH68)+SUM(AG93:AH93)),(SUM(AF68:AH68)+SUM(AF93:AH93)))))</f>
        <v>6417.84</v>
      </c>
      <c r="AI118" s="65">
        <f>+IF('An Distinta Base'!$H27=0,0,+IF('An Distinta Base'!$H27=30,(AI68+AI93),+IF('An Distinta Base'!$H27=60,(SUM(AH68:AI68)+SUM(AH93:AI93)),(SUM(AG68:AI68)+SUM(AG93:AI93)))))</f>
        <v>0</v>
      </c>
      <c r="AJ118" s="65">
        <f>+IF('An Distinta Base'!$H27=0,0,+IF('An Distinta Base'!$H27=30,(AJ68+AJ93),+IF('An Distinta Base'!$H27=60,(SUM(AI68:AJ68)+SUM(AI93:AJ93)),(SUM(AH68:AJ68)+SUM(AH93:AJ93)))))</f>
        <v>0</v>
      </c>
      <c r="AK118" s="65">
        <f>+IF('An Distinta Base'!$H27=0,0,+IF('An Distinta Base'!$H27=30,(AK68+AK93),+IF('An Distinta Base'!$H27=60,(SUM(AJ68:AK68)+SUM(AJ93:AK93)),(SUM(AI68:AK68)+SUM(AI93:AK93)))))</f>
        <v>0</v>
      </c>
      <c r="AL118" s="65">
        <f>+IF('An Distinta Base'!$H27=0,0,+IF('An Distinta Base'!$H27=30,(AL68+AL93),+IF('An Distinta Base'!$H27=60,(SUM(AK68:AL68)+SUM(AK93:AL93)),(SUM(AJ68:AL68)+SUM(AJ93:AL93)))))</f>
        <v>0</v>
      </c>
    </row>
    <row r="119" spans="2:38" ht="10.5" customHeight="1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316</v>
      </c>
      <c r="C120" s="63">
        <f>SUM(C99:C118)</f>
        <v>179489</v>
      </c>
      <c r="D120" s="63">
        <f t="shared" ref="D120" si="47">SUM(D99:D118)</f>
        <v>177069</v>
      </c>
      <c r="E120" s="63">
        <f t="shared" ref="E120" si="48">SUM(E99:E118)</f>
        <v>0</v>
      </c>
      <c r="F120" s="63">
        <f t="shared" ref="F120" si="49">SUM(F99:F118)</f>
        <v>20240</v>
      </c>
      <c r="G120" s="63">
        <f t="shared" ref="G120" si="50">SUM(G99:G118)</f>
        <v>54690</v>
      </c>
      <c r="H120" s="63">
        <f t="shared" ref="H120" si="51">SUM(H99:H118)</f>
        <v>96448</v>
      </c>
      <c r="I120" s="63">
        <f t="shared" ref="I120" si="52">SUM(I99:I118)</f>
        <v>88106.72</v>
      </c>
      <c r="J120" s="63">
        <f t="shared" ref="J120" si="53">SUM(J99:J118)</f>
        <v>60309.72</v>
      </c>
      <c r="K120" s="63">
        <f t="shared" ref="K120" si="54">SUM(K99:K118)</f>
        <v>82335.399999999994</v>
      </c>
      <c r="L120" s="63">
        <f t="shared" ref="L120" si="55">SUM(L99:L118)</f>
        <v>50554.400000000001</v>
      </c>
      <c r="M120" s="63">
        <f t="shared" ref="M120" si="56">SUM(M99:M118)</f>
        <v>67533.240000000005</v>
      </c>
      <c r="N120" s="63">
        <f t="shared" ref="N120" si="57">SUM(N99:N118)</f>
        <v>78753.240000000005</v>
      </c>
      <c r="O120" s="63">
        <f t="shared" ref="O120" si="58">SUM(O99:O118)</f>
        <v>28324.560000000001</v>
      </c>
      <c r="P120" s="63">
        <f t="shared" ref="P120" si="59">SUM(P99:P118)</f>
        <v>92676.479999999996</v>
      </c>
      <c r="Q120" s="63">
        <f t="shared" ref="Q120" si="60">SUM(Q99:Q118)</f>
        <v>89766.62000000001</v>
      </c>
      <c r="R120" s="63">
        <f t="shared" ref="R120" si="61">SUM(R99:R118)</f>
        <v>66514.280000000013</v>
      </c>
      <c r="S120" s="63">
        <f t="shared" ref="S120" si="62">SUM(S99:S118)</f>
        <v>71685.3</v>
      </c>
      <c r="T120" s="63">
        <f t="shared" ref="T120" si="63">SUM(T99:T118)</f>
        <v>79859.72</v>
      </c>
      <c r="U120" s="63">
        <f t="shared" ref="U120" si="64">SUM(U99:U118)</f>
        <v>75057.56</v>
      </c>
      <c r="V120" s="63">
        <f t="shared" ref="V120" si="65">SUM(V99:V118)</f>
        <v>17104.560000000001</v>
      </c>
      <c r="W120" s="63">
        <f t="shared" ref="W120" si="66">SUM(W99:W118)</f>
        <v>59152.560000000005</v>
      </c>
      <c r="X120" s="63">
        <f t="shared" ref="X120" si="67">SUM(X99:X118)</f>
        <v>121587.26000000001</v>
      </c>
      <c r="Y120" s="63">
        <f t="shared" ref="Y120" si="68">SUM(Y99:Y118)</f>
        <v>88672.340000000011</v>
      </c>
      <c r="Z120" s="63">
        <f t="shared" ref="Z120" si="69">SUM(Z99:Z118)</f>
        <v>23696.639999999999</v>
      </c>
      <c r="AA120" s="63">
        <f t="shared" ref="AA120" si="70">SUM(AA99:AA118)</f>
        <v>30093.360000000001</v>
      </c>
      <c r="AB120" s="63">
        <f t="shared" ref="AB120" si="71">SUM(AB99:AB118)</f>
        <v>115605.32</v>
      </c>
      <c r="AC120" s="63">
        <f t="shared" ref="AC120" si="72">SUM(AC99:AC118)</f>
        <v>136514.18</v>
      </c>
      <c r="AD120" s="63">
        <f t="shared" ref="AD120" si="73">SUM(AD99:AD118)</f>
        <v>66459.42</v>
      </c>
      <c r="AE120" s="63">
        <f t="shared" ref="AE120" si="74">SUM(AE99:AE118)</f>
        <v>29651.899999999998</v>
      </c>
      <c r="AF120" s="63">
        <f t="shared" ref="AF120" si="75">SUM(AF99:AF118)</f>
        <v>16837.34</v>
      </c>
      <c r="AG120" s="63">
        <f t="shared" ref="AG120" si="76">SUM(AG99:AG118)</f>
        <v>87643.32</v>
      </c>
      <c r="AH120" s="63">
        <f t="shared" ref="AH120" si="77">SUM(AH99:AH118)</f>
        <v>119773.5</v>
      </c>
      <c r="AI120" s="63">
        <f t="shared" ref="AI120" si="78">SUM(AI99:AI118)</f>
        <v>56752.140000000007</v>
      </c>
      <c r="AJ120" s="63">
        <f t="shared" ref="AJ120" si="79">SUM(AJ99:AJ118)</f>
        <v>31454.940000000002</v>
      </c>
      <c r="AK120" s="63">
        <f t="shared" ref="AK120" si="80">SUM(AK99:AK118)</f>
        <v>53997.619999999995</v>
      </c>
      <c r="AL120" s="63">
        <f t="shared" ref="AL120" si="81">SUM(AL99:AL118)</f>
        <v>108041.14000000001</v>
      </c>
    </row>
    <row r="123" spans="2:38" x14ac:dyDescent="0.25">
      <c r="B123" s="47" t="s">
        <v>346</v>
      </c>
      <c r="C123" s="47" t="str">
        <f>+C98</f>
        <v>A1 M1</v>
      </c>
      <c r="D123" s="47" t="str">
        <f t="shared" ref="D123:AL123" si="82">+D98</f>
        <v>A1 M2</v>
      </c>
      <c r="E123" s="47" t="str">
        <f t="shared" si="82"/>
        <v>A1 M3</v>
      </c>
      <c r="F123" s="47" t="str">
        <f t="shared" si="82"/>
        <v>A1 M4</v>
      </c>
      <c r="G123" s="47" t="str">
        <f t="shared" si="82"/>
        <v>A1 M5</v>
      </c>
      <c r="H123" s="47" t="str">
        <f t="shared" si="82"/>
        <v>A1 M6</v>
      </c>
      <c r="I123" s="47" t="str">
        <f t="shared" si="82"/>
        <v>A1 M7</v>
      </c>
      <c r="J123" s="47" t="str">
        <f t="shared" si="82"/>
        <v>A1 M8</v>
      </c>
      <c r="K123" s="47" t="str">
        <f t="shared" si="82"/>
        <v>A1 M9</v>
      </c>
      <c r="L123" s="47" t="str">
        <f t="shared" si="82"/>
        <v>A1 M10</v>
      </c>
      <c r="M123" s="47" t="str">
        <f t="shared" si="82"/>
        <v>A1 M11</v>
      </c>
      <c r="N123" s="47" t="str">
        <f t="shared" si="82"/>
        <v>A1 M12</v>
      </c>
      <c r="O123" s="47" t="str">
        <f t="shared" si="82"/>
        <v>A2 M1</v>
      </c>
      <c r="P123" s="47" t="str">
        <f t="shared" si="82"/>
        <v>A2 M2</v>
      </c>
      <c r="Q123" s="47" t="str">
        <f t="shared" si="82"/>
        <v>A2 M3</v>
      </c>
      <c r="R123" s="47" t="str">
        <f t="shared" si="82"/>
        <v>A2 M4</v>
      </c>
      <c r="S123" s="47" t="str">
        <f t="shared" si="82"/>
        <v>A2 M5</v>
      </c>
      <c r="T123" s="47" t="str">
        <f t="shared" si="82"/>
        <v>A2 M6</v>
      </c>
      <c r="U123" s="47" t="str">
        <f t="shared" si="82"/>
        <v>A2 M7</v>
      </c>
      <c r="V123" s="47" t="str">
        <f t="shared" si="82"/>
        <v>A2 M8</v>
      </c>
      <c r="W123" s="47" t="str">
        <f t="shared" si="82"/>
        <v>A2 M9</v>
      </c>
      <c r="X123" s="47" t="str">
        <f t="shared" si="82"/>
        <v>A2 M10</v>
      </c>
      <c r="Y123" s="47" t="str">
        <f t="shared" si="82"/>
        <v>A2 M11</v>
      </c>
      <c r="Z123" s="47" t="str">
        <f t="shared" si="82"/>
        <v>A2 M12</v>
      </c>
      <c r="AA123" s="47" t="str">
        <f t="shared" si="82"/>
        <v>A3 M1</v>
      </c>
      <c r="AB123" s="47" t="str">
        <f t="shared" si="82"/>
        <v>A3 M2</v>
      </c>
      <c r="AC123" s="47" t="str">
        <f t="shared" si="82"/>
        <v>A3 M3</v>
      </c>
      <c r="AD123" s="47" t="str">
        <f t="shared" si="82"/>
        <v>A3 M4</v>
      </c>
      <c r="AE123" s="47" t="str">
        <f t="shared" si="82"/>
        <v>A3 M5</v>
      </c>
      <c r="AF123" s="47" t="str">
        <f t="shared" si="82"/>
        <v>A3 M6</v>
      </c>
      <c r="AG123" s="47" t="str">
        <f t="shared" si="82"/>
        <v>A3 M7</v>
      </c>
      <c r="AH123" s="47" t="str">
        <f t="shared" si="82"/>
        <v>A3 M8</v>
      </c>
      <c r="AI123" s="47" t="str">
        <f t="shared" si="82"/>
        <v>A3 M9</v>
      </c>
      <c r="AJ123" s="47" t="str">
        <f t="shared" si="82"/>
        <v>A3 M10</v>
      </c>
      <c r="AK123" s="47" t="str">
        <f t="shared" si="82"/>
        <v>A3 M11</v>
      </c>
      <c r="AL123" s="47" t="str">
        <f t="shared" si="82"/>
        <v>A3 M12</v>
      </c>
    </row>
    <row r="124" spans="2:38" x14ac:dyDescent="0.25">
      <c r="B124" s="47" t="str">
        <f>+B99</f>
        <v>Materia Prima 1</v>
      </c>
      <c r="C124" s="65">
        <f>+C49+C74-C99</f>
        <v>0</v>
      </c>
      <c r="D124" s="65">
        <f>+D49+D74+C99-D99</f>
        <v>2420</v>
      </c>
      <c r="E124" s="65">
        <f>+E49+E74+D99-E99</f>
        <v>0</v>
      </c>
      <c r="F124" s="65">
        <f t="shared" ref="F124:H124" si="83">+F49+F74+E99-F99</f>
        <v>0</v>
      </c>
      <c r="G124" s="65">
        <f t="shared" si="83"/>
        <v>2420</v>
      </c>
      <c r="H124" s="65">
        <f t="shared" si="83"/>
        <v>0</v>
      </c>
      <c r="I124" s="65">
        <f>+I49+I74+H99-I99</f>
        <v>0</v>
      </c>
      <c r="J124" s="65">
        <f t="shared" ref="J124:AL124" si="84">+J49+J74+I99-J99</f>
        <v>2541</v>
      </c>
      <c r="K124" s="65">
        <f t="shared" si="84"/>
        <v>0</v>
      </c>
      <c r="L124" s="65">
        <f t="shared" si="84"/>
        <v>0</v>
      </c>
      <c r="M124" s="65">
        <f t="shared" si="84"/>
        <v>2541</v>
      </c>
      <c r="N124" s="65">
        <f t="shared" si="84"/>
        <v>0</v>
      </c>
      <c r="O124" s="65">
        <f t="shared" si="84"/>
        <v>0</v>
      </c>
      <c r="P124" s="65">
        <f t="shared" si="84"/>
        <v>2541</v>
      </c>
      <c r="Q124" s="65">
        <f t="shared" si="84"/>
        <v>0</v>
      </c>
      <c r="R124" s="65">
        <f t="shared" si="84"/>
        <v>0</v>
      </c>
      <c r="S124" s="65">
        <f t="shared" si="84"/>
        <v>2541</v>
      </c>
      <c r="T124" s="65">
        <f t="shared" si="84"/>
        <v>0</v>
      </c>
      <c r="U124" s="65">
        <f t="shared" si="84"/>
        <v>0</v>
      </c>
      <c r="V124" s="65">
        <f t="shared" si="84"/>
        <v>0</v>
      </c>
      <c r="W124" s="65">
        <f t="shared" si="84"/>
        <v>2541</v>
      </c>
      <c r="X124" s="65">
        <f t="shared" si="84"/>
        <v>0</v>
      </c>
      <c r="Y124" s="65">
        <f t="shared" si="84"/>
        <v>0</v>
      </c>
      <c r="Z124" s="65">
        <f t="shared" si="84"/>
        <v>2541</v>
      </c>
      <c r="AA124" s="65">
        <f t="shared" si="84"/>
        <v>0</v>
      </c>
      <c r="AB124" s="65">
        <f t="shared" si="84"/>
        <v>0</v>
      </c>
      <c r="AC124" s="65">
        <f t="shared" si="84"/>
        <v>0</v>
      </c>
      <c r="AD124" s="65">
        <f t="shared" si="84"/>
        <v>2541</v>
      </c>
      <c r="AE124" s="65">
        <f t="shared" si="84"/>
        <v>0</v>
      </c>
      <c r="AF124" s="65">
        <f t="shared" si="84"/>
        <v>0</v>
      </c>
      <c r="AG124" s="65">
        <f t="shared" si="84"/>
        <v>0</v>
      </c>
      <c r="AH124" s="65">
        <f t="shared" si="84"/>
        <v>2541</v>
      </c>
      <c r="AI124" s="65">
        <f t="shared" si="84"/>
        <v>0</v>
      </c>
      <c r="AJ124" s="65">
        <f t="shared" si="84"/>
        <v>0</v>
      </c>
      <c r="AK124" s="65">
        <f t="shared" si="84"/>
        <v>2541</v>
      </c>
      <c r="AL124" s="65">
        <f t="shared" si="84"/>
        <v>0</v>
      </c>
    </row>
    <row r="125" spans="2:38" x14ac:dyDescent="0.25">
      <c r="B125" s="47" t="str">
        <f t="shared" ref="B125:B143" si="85">+B100</f>
        <v>Materia Prima 2</v>
      </c>
      <c r="C125" s="65">
        <f t="shared" ref="C125:C143" si="86">+C50+C75-C100</f>
        <v>25410</v>
      </c>
      <c r="D125" s="65">
        <f t="shared" ref="D125:E143" si="87">+D50+D75+C100-D100</f>
        <v>0</v>
      </c>
      <c r="E125" s="65">
        <f t="shared" si="87"/>
        <v>0</v>
      </c>
      <c r="F125" s="65">
        <f t="shared" ref="F125:I125" si="88">+F50+F75+E100-F100</f>
        <v>25410</v>
      </c>
      <c r="G125" s="65">
        <f t="shared" si="88"/>
        <v>0</v>
      </c>
      <c r="H125" s="65">
        <f t="shared" si="88"/>
        <v>0</v>
      </c>
      <c r="I125" s="65">
        <f t="shared" si="88"/>
        <v>25410</v>
      </c>
      <c r="J125" s="65">
        <f t="shared" ref="J125:AL125" si="89">+J50+J75+I100-J100</f>
        <v>0</v>
      </c>
      <c r="K125" s="65">
        <f t="shared" si="89"/>
        <v>0</v>
      </c>
      <c r="L125" s="65">
        <f t="shared" si="89"/>
        <v>25918.2</v>
      </c>
      <c r="M125" s="65">
        <f t="shared" si="89"/>
        <v>0</v>
      </c>
      <c r="N125" s="65">
        <f t="shared" si="89"/>
        <v>0</v>
      </c>
      <c r="O125" s="65">
        <f t="shared" si="89"/>
        <v>25918.2</v>
      </c>
      <c r="P125" s="65">
        <f t="shared" si="89"/>
        <v>0</v>
      </c>
      <c r="Q125" s="65">
        <f t="shared" si="89"/>
        <v>0</v>
      </c>
      <c r="R125" s="65">
        <f t="shared" si="89"/>
        <v>25918.2</v>
      </c>
      <c r="S125" s="65">
        <f t="shared" si="89"/>
        <v>0</v>
      </c>
      <c r="T125" s="65">
        <f t="shared" si="89"/>
        <v>0</v>
      </c>
      <c r="U125" s="65">
        <f t="shared" si="89"/>
        <v>25918.2</v>
      </c>
      <c r="V125" s="65">
        <f t="shared" si="89"/>
        <v>0</v>
      </c>
      <c r="W125" s="65">
        <f t="shared" si="89"/>
        <v>0</v>
      </c>
      <c r="X125" s="65">
        <f t="shared" si="89"/>
        <v>25918.2</v>
      </c>
      <c r="Y125" s="65">
        <f t="shared" si="89"/>
        <v>0</v>
      </c>
      <c r="Z125" s="65">
        <f t="shared" si="89"/>
        <v>0</v>
      </c>
      <c r="AA125" s="65">
        <f t="shared" si="89"/>
        <v>25918.2</v>
      </c>
      <c r="AB125" s="65">
        <f t="shared" si="89"/>
        <v>0</v>
      </c>
      <c r="AC125" s="65">
        <f t="shared" si="89"/>
        <v>0</v>
      </c>
      <c r="AD125" s="65">
        <f t="shared" si="89"/>
        <v>25918.2</v>
      </c>
      <c r="AE125" s="65">
        <f t="shared" si="89"/>
        <v>0</v>
      </c>
      <c r="AF125" s="65">
        <f t="shared" si="89"/>
        <v>0</v>
      </c>
      <c r="AG125" s="65">
        <f t="shared" si="89"/>
        <v>25918.2</v>
      </c>
      <c r="AH125" s="65">
        <f t="shared" si="89"/>
        <v>0</v>
      </c>
      <c r="AI125" s="65">
        <f t="shared" si="89"/>
        <v>0</v>
      </c>
      <c r="AJ125" s="65">
        <f t="shared" si="89"/>
        <v>0</v>
      </c>
      <c r="AK125" s="65">
        <f t="shared" si="89"/>
        <v>0</v>
      </c>
      <c r="AL125" s="65">
        <f t="shared" si="89"/>
        <v>0</v>
      </c>
    </row>
    <row r="126" spans="2:38" x14ac:dyDescent="0.25">
      <c r="B126" s="47" t="str">
        <f t="shared" si="85"/>
        <v>Materia Prima 3</v>
      </c>
      <c r="C126" s="65">
        <f t="shared" si="86"/>
        <v>0</v>
      </c>
      <c r="D126" s="65">
        <f t="shared" si="87"/>
        <v>0</v>
      </c>
      <c r="E126" s="65">
        <f t="shared" si="87"/>
        <v>11550</v>
      </c>
      <c r="F126" s="65">
        <f t="shared" ref="F126:I126" si="90">+F51+F76+E101-F101</f>
        <v>0</v>
      </c>
      <c r="G126" s="65">
        <f t="shared" si="90"/>
        <v>0</v>
      </c>
      <c r="H126" s="65">
        <f t="shared" si="90"/>
        <v>0</v>
      </c>
      <c r="I126" s="65">
        <f t="shared" si="90"/>
        <v>0</v>
      </c>
      <c r="J126" s="65">
        <f t="shared" ref="J126:AL126" si="91">+J51+J76+I101-J101</f>
        <v>0</v>
      </c>
      <c r="K126" s="65">
        <f t="shared" si="91"/>
        <v>11550</v>
      </c>
      <c r="L126" s="65">
        <f t="shared" si="91"/>
        <v>0</v>
      </c>
      <c r="M126" s="65">
        <f t="shared" si="91"/>
        <v>0</v>
      </c>
      <c r="N126" s="65">
        <f t="shared" si="91"/>
        <v>0</v>
      </c>
      <c r="O126" s="65">
        <f t="shared" si="91"/>
        <v>0</v>
      </c>
      <c r="P126" s="65">
        <f t="shared" si="91"/>
        <v>0</v>
      </c>
      <c r="Q126" s="65">
        <f t="shared" si="91"/>
        <v>0</v>
      </c>
      <c r="R126" s="65">
        <f t="shared" si="91"/>
        <v>12016.62</v>
      </c>
      <c r="S126" s="65">
        <f t="shared" si="91"/>
        <v>0</v>
      </c>
      <c r="T126" s="65">
        <f t="shared" si="91"/>
        <v>0</v>
      </c>
      <c r="U126" s="65">
        <f t="shared" si="91"/>
        <v>0</v>
      </c>
      <c r="V126" s="65">
        <f t="shared" si="91"/>
        <v>0</v>
      </c>
      <c r="W126" s="65">
        <f t="shared" si="91"/>
        <v>0</v>
      </c>
      <c r="X126" s="65">
        <f t="shared" si="91"/>
        <v>0</v>
      </c>
      <c r="Y126" s="65">
        <f t="shared" si="91"/>
        <v>12016.62</v>
      </c>
      <c r="Z126" s="65">
        <f t="shared" si="91"/>
        <v>0</v>
      </c>
      <c r="AA126" s="65">
        <f t="shared" si="91"/>
        <v>0</v>
      </c>
      <c r="AB126" s="65">
        <f t="shared" si="91"/>
        <v>0</v>
      </c>
      <c r="AC126" s="65">
        <f t="shared" si="91"/>
        <v>0</v>
      </c>
      <c r="AD126" s="65">
        <f t="shared" si="91"/>
        <v>0</v>
      </c>
      <c r="AE126" s="65">
        <f t="shared" si="91"/>
        <v>12016.62</v>
      </c>
      <c r="AF126" s="65">
        <f t="shared" si="91"/>
        <v>0</v>
      </c>
      <c r="AG126" s="65">
        <f t="shared" si="91"/>
        <v>0</v>
      </c>
      <c r="AH126" s="65">
        <f t="shared" si="91"/>
        <v>0</v>
      </c>
      <c r="AI126" s="65">
        <f t="shared" si="91"/>
        <v>0</v>
      </c>
      <c r="AJ126" s="65">
        <f t="shared" si="91"/>
        <v>0</v>
      </c>
      <c r="AK126" s="65">
        <f t="shared" si="91"/>
        <v>0</v>
      </c>
      <c r="AL126" s="65">
        <f t="shared" si="91"/>
        <v>12016.62</v>
      </c>
    </row>
    <row r="127" spans="2:38" x14ac:dyDescent="0.25">
      <c r="B127" s="47" t="str">
        <f t="shared" si="85"/>
        <v>Materia Prima 4</v>
      </c>
      <c r="C127" s="65">
        <f t="shared" si="86"/>
        <v>0</v>
      </c>
      <c r="D127" s="65">
        <f t="shared" si="87"/>
        <v>0</v>
      </c>
      <c r="E127" s="65">
        <f t="shared" si="87"/>
        <v>4160</v>
      </c>
      <c r="F127" s="65">
        <f t="shared" ref="F127:I127" si="92">+F52+F77+E102-F102</f>
        <v>0</v>
      </c>
      <c r="G127" s="65">
        <f t="shared" si="92"/>
        <v>0</v>
      </c>
      <c r="H127" s="65">
        <f t="shared" si="92"/>
        <v>0</v>
      </c>
      <c r="I127" s="65">
        <f t="shared" si="92"/>
        <v>0</v>
      </c>
      <c r="J127" s="65">
        <f t="shared" ref="J127:AL127" si="93">+J52+J77+I102-J102</f>
        <v>0</v>
      </c>
      <c r="K127" s="65">
        <f t="shared" si="93"/>
        <v>0</v>
      </c>
      <c r="L127" s="65">
        <f t="shared" si="93"/>
        <v>4160</v>
      </c>
      <c r="M127" s="65">
        <f t="shared" si="93"/>
        <v>0</v>
      </c>
      <c r="N127" s="65">
        <f t="shared" si="93"/>
        <v>0</v>
      </c>
      <c r="O127" s="65">
        <f t="shared" si="93"/>
        <v>0</v>
      </c>
      <c r="P127" s="65">
        <f t="shared" si="93"/>
        <v>0</v>
      </c>
      <c r="Q127" s="65">
        <f t="shared" si="93"/>
        <v>0</v>
      </c>
      <c r="R127" s="65">
        <f t="shared" si="93"/>
        <v>0</v>
      </c>
      <c r="S127" s="65">
        <f t="shared" si="93"/>
        <v>4284.8</v>
      </c>
      <c r="T127" s="65">
        <f t="shared" si="93"/>
        <v>0</v>
      </c>
      <c r="U127" s="65">
        <f t="shared" si="93"/>
        <v>0</v>
      </c>
      <c r="V127" s="65">
        <f t="shared" si="93"/>
        <v>0</v>
      </c>
      <c r="W127" s="65">
        <f t="shared" si="93"/>
        <v>0</v>
      </c>
      <c r="X127" s="65">
        <f t="shared" si="93"/>
        <v>0</v>
      </c>
      <c r="Y127" s="65">
        <f t="shared" si="93"/>
        <v>0</v>
      </c>
      <c r="Z127" s="65">
        <f t="shared" si="93"/>
        <v>4284.8</v>
      </c>
      <c r="AA127" s="65">
        <f t="shared" si="93"/>
        <v>0</v>
      </c>
      <c r="AB127" s="65">
        <f t="shared" si="93"/>
        <v>0</v>
      </c>
      <c r="AC127" s="65">
        <f t="shared" si="93"/>
        <v>0</v>
      </c>
      <c r="AD127" s="65">
        <f t="shared" si="93"/>
        <v>0</v>
      </c>
      <c r="AE127" s="65">
        <f t="shared" si="93"/>
        <v>0</v>
      </c>
      <c r="AF127" s="65">
        <f t="shared" si="93"/>
        <v>0</v>
      </c>
      <c r="AG127" s="65">
        <f t="shared" si="93"/>
        <v>4284.8</v>
      </c>
      <c r="AH127" s="65">
        <f t="shared" si="93"/>
        <v>0</v>
      </c>
      <c r="AI127" s="65">
        <f t="shared" si="93"/>
        <v>0</v>
      </c>
      <c r="AJ127" s="65">
        <f t="shared" si="93"/>
        <v>0</v>
      </c>
      <c r="AK127" s="65">
        <f t="shared" si="93"/>
        <v>0</v>
      </c>
      <c r="AL127" s="65">
        <f t="shared" si="93"/>
        <v>0</v>
      </c>
    </row>
    <row r="128" spans="2:38" x14ac:dyDescent="0.25">
      <c r="B128" s="47" t="str">
        <f t="shared" si="85"/>
        <v>Materia Prima 5</v>
      </c>
      <c r="C128" s="65">
        <f t="shared" si="86"/>
        <v>0</v>
      </c>
      <c r="D128" s="65">
        <f t="shared" si="87"/>
        <v>0</v>
      </c>
      <c r="E128" s="65">
        <f t="shared" si="87"/>
        <v>2420</v>
      </c>
      <c r="F128" s="65">
        <f t="shared" ref="F128:I128" si="94">+F53+F78+E103-F103</f>
        <v>0</v>
      </c>
      <c r="G128" s="65">
        <f t="shared" si="94"/>
        <v>0</v>
      </c>
      <c r="H128" s="65">
        <f t="shared" si="94"/>
        <v>0</v>
      </c>
      <c r="I128" s="65">
        <f t="shared" si="94"/>
        <v>0</v>
      </c>
      <c r="J128" s="65">
        <f t="shared" ref="J128:AL128" si="95">+J53+J78+I103-J103</f>
        <v>2420</v>
      </c>
      <c r="K128" s="65">
        <f t="shared" si="95"/>
        <v>0</v>
      </c>
      <c r="L128" s="65">
        <f t="shared" si="95"/>
        <v>0</v>
      </c>
      <c r="M128" s="65">
        <f t="shared" si="95"/>
        <v>0</v>
      </c>
      <c r="N128" s="65">
        <f t="shared" si="95"/>
        <v>0</v>
      </c>
      <c r="O128" s="65">
        <f t="shared" si="95"/>
        <v>2468.4</v>
      </c>
      <c r="P128" s="65">
        <f t="shared" si="95"/>
        <v>0</v>
      </c>
      <c r="Q128" s="65">
        <f t="shared" si="95"/>
        <v>0</v>
      </c>
      <c r="R128" s="65">
        <f t="shared" si="95"/>
        <v>0</v>
      </c>
      <c r="S128" s="65">
        <f t="shared" si="95"/>
        <v>0</v>
      </c>
      <c r="T128" s="65">
        <f t="shared" si="95"/>
        <v>0</v>
      </c>
      <c r="U128" s="65">
        <f t="shared" si="95"/>
        <v>2468.4</v>
      </c>
      <c r="V128" s="65">
        <f t="shared" si="95"/>
        <v>0</v>
      </c>
      <c r="W128" s="65">
        <f t="shared" si="95"/>
        <v>0</v>
      </c>
      <c r="X128" s="65">
        <f t="shared" si="95"/>
        <v>0</v>
      </c>
      <c r="Y128" s="65">
        <f t="shared" si="95"/>
        <v>0</v>
      </c>
      <c r="Z128" s="65">
        <f t="shared" si="95"/>
        <v>2468.4</v>
      </c>
      <c r="AA128" s="65">
        <f t="shared" si="95"/>
        <v>0</v>
      </c>
      <c r="AB128" s="65">
        <f t="shared" si="95"/>
        <v>0</v>
      </c>
      <c r="AC128" s="65">
        <f t="shared" si="95"/>
        <v>0</v>
      </c>
      <c r="AD128" s="65">
        <f t="shared" si="95"/>
        <v>0</v>
      </c>
      <c r="AE128" s="65">
        <f t="shared" si="95"/>
        <v>2468.4</v>
      </c>
      <c r="AF128" s="65">
        <f t="shared" si="95"/>
        <v>0</v>
      </c>
      <c r="AG128" s="65">
        <f t="shared" si="95"/>
        <v>0</v>
      </c>
      <c r="AH128" s="65">
        <f t="shared" si="95"/>
        <v>0</v>
      </c>
      <c r="AI128" s="65">
        <f t="shared" si="95"/>
        <v>0</v>
      </c>
      <c r="AJ128" s="65">
        <f t="shared" si="95"/>
        <v>2468.4</v>
      </c>
      <c r="AK128" s="65">
        <f t="shared" si="95"/>
        <v>0</v>
      </c>
      <c r="AL128" s="65">
        <f t="shared" si="95"/>
        <v>0</v>
      </c>
    </row>
    <row r="129" spans="2:38" x14ac:dyDescent="0.25">
      <c r="B129" s="47" t="str">
        <f t="shared" si="85"/>
        <v>Materia Prima 6</v>
      </c>
      <c r="C129" s="65">
        <f t="shared" si="86"/>
        <v>0</v>
      </c>
      <c r="D129" s="65">
        <f t="shared" si="87"/>
        <v>0</v>
      </c>
      <c r="E129" s="65">
        <f t="shared" si="87"/>
        <v>4840</v>
      </c>
      <c r="F129" s="65">
        <f t="shared" ref="F129:I129" si="96">+F54+F79+E104-F104</f>
        <v>0</v>
      </c>
      <c r="G129" s="65">
        <f t="shared" si="96"/>
        <v>0</v>
      </c>
      <c r="H129" s="65">
        <f t="shared" si="96"/>
        <v>0</v>
      </c>
      <c r="I129" s="65">
        <f t="shared" si="96"/>
        <v>0</v>
      </c>
      <c r="J129" s="65">
        <f t="shared" ref="J129:AL129" si="97">+J54+J79+I104-J104</f>
        <v>0</v>
      </c>
      <c r="K129" s="65">
        <f t="shared" si="97"/>
        <v>0</v>
      </c>
      <c r="L129" s="65">
        <f t="shared" si="97"/>
        <v>0</v>
      </c>
      <c r="M129" s="65">
        <f t="shared" si="97"/>
        <v>4840</v>
      </c>
      <c r="N129" s="65">
        <f t="shared" si="97"/>
        <v>0</v>
      </c>
      <c r="O129" s="65">
        <f t="shared" si="97"/>
        <v>0</v>
      </c>
      <c r="P129" s="65">
        <f t="shared" si="97"/>
        <v>0</v>
      </c>
      <c r="Q129" s="65">
        <f t="shared" si="97"/>
        <v>0</v>
      </c>
      <c r="R129" s="65">
        <f t="shared" si="97"/>
        <v>0</v>
      </c>
      <c r="S129" s="65">
        <f t="shared" si="97"/>
        <v>0</v>
      </c>
      <c r="T129" s="65">
        <f t="shared" si="97"/>
        <v>0</v>
      </c>
      <c r="U129" s="65">
        <f t="shared" si="97"/>
        <v>0</v>
      </c>
      <c r="V129" s="65">
        <f t="shared" si="97"/>
        <v>4888.3999999999996</v>
      </c>
      <c r="W129" s="65">
        <f t="shared" si="97"/>
        <v>0</v>
      </c>
      <c r="X129" s="65">
        <f t="shared" si="97"/>
        <v>0</v>
      </c>
      <c r="Y129" s="65">
        <f t="shared" si="97"/>
        <v>0</v>
      </c>
      <c r="Z129" s="65">
        <f t="shared" si="97"/>
        <v>0</v>
      </c>
      <c r="AA129" s="65">
        <f t="shared" si="97"/>
        <v>0</v>
      </c>
      <c r="AB129" s="65">
        <f t="shared" si="97"/>
        <v>0</v>
      </c>
      <c r="AC129" s="65">
        <f t="shared" si="97"/>
        <v>0</v>
      </c>
      <c r="AD129" s="65">
        <f t="shared" si="97"/>
        <v>4888.3999999999996</v>
      </c>
      <c r="AE129" s="65">
        <f t="shared" si="97"/>
        <v>0</v>
      </c>
      <c r="AF129" s="65">
        <f t="shared" si="97"/>
        <v>0</v>
      </c>
      <c r="AG129" s="65">
        <f t="shared" si="97"/>
        <v>0</v>
      </c>
      <c r="AH129" s="65">
        <f t="shared" si="97"/>
        <v>0</v>
      </c>
      <c r="AI129" s="65">
        <f t="shared" si="97"/>
        <v>0</v>
      </c>
      <c r="AJ129" s="65">
        <f t="shared" si="97"/>
        <v>0</v>
      </c>
      <c r="AK129" s="65">
        <f t="shared" si="97"/>
        <v>0</v>
      </c>
      <c r="AL129" s="65">
        <f t="shared" si="97"/>
        <v>0</v>
      </c>
    </row>
    <row r="130" spans="2:38" x14ac:dyDescent="0.25">
      <c r="B130" s="47" t="str">
        <f t="shared" si="85"/>
        <v>Materia Prima 7</v>
      </c>
      <c r="C130" s="65">
        <f t="shared" si="86"/>
        <v>0</v>
      </c>
      <c r="D130" s="65">
        <f t="shared" si="87"/>
        <v>0</v>
      </c>
      <c r="E130" s="65">
        <f t="shared" si="87"/>
        <v>7986.0000000000009</v>
      </c>
      <c r="F130" s="65">
        <f t="shared" ref="F130:I130" si="98">+F55+F80+E105-F105</f>
        <v>0</v>
      </c>
      <c r="G130" s="65">
        <f t="shared" si="98"/>
        <v>0</v>
      </c>
      <c r="H130" s="65">
        <f t="shared" si="98"/>
        <v>0</v>
      </c>
      <c r="I130" s="65">
        <f t="shared" si="98"/>
        <v>0</v>
      </c>
      <c r="J130" s="65">
        <f t="shared" ref="J130:AL130" si="99">+J55+J80+I105-J105</f>
        <v>0</v>
      </c>
      <c r="K130" s="65">
        <f t="shared" si="99"/>
        <v>8145.7200000000012</v>
      </c>
      <c r="L130" s="65">
        <f t="shared" si="99"/>
        <v>0</v>
      </c>
      <c r="M130" s="65">
        <f t="shared" si="99"/>
        <v>0</v>
      </c>
      <c r="N130" s="65">
        <f t="shared" si="99"/>
        <v>0</v>
      </c>
      <c r="O130" s="65">
        <f t="shared" si="99"/>
        <v>0</v>
      </c>
      <c r="P130" s="65">
        <f t="shared" si="99"/>
        <v>0</v>
      </c>
      <c r="Q130" s="65">
        <f t="shared" si="99"/>
        <v>8145.7200000000012</v>
      </c>
      <c r="R130" s="65">
        <f t="shared" si="99"/>
        <v>0</v>
      </c>
      <c r="S130" s="65">
        <f t="shared" si="99"/>
        <v>0</v>
      </c>
      <c r="T130" s="65">
        <f t="shared" si="99"/>
        <v>0</v>
      </c>
      <c r="U130" s="65">
        <f t="shared" si="99"/>
        <v>0</v>
      </c>
      <c r="V130" s="65">
        <f t="shared" si="99"/>
        <v>0</v>
      </c>
      <c r="W130" s="65">
        <f t="shared" si="99"/>
        <v>8145.7200000000012</v>
      </c>
      <c r="X130" s="65">
        <f t="shared" si="99"/>
        <v>0</v>
      </c>
      <c r="Y130" s="65">
        <f t="shared" si="99"/>
        <v>0</v>
      </c>
      <c r="Z130" s="65">
        <f t="shared" si="99"/>
        <v>0</v>
      </c>
      <c r="AA130" s="65">
        <f t="shared" si="99"/>
        <v>0</v>
      </c>
      <c r="AB130" s="65">
        <f t="shared" si="99"/>
        <v>0</v>
      </c>
      <c r="AC130" s="65">
        <f t="shared" si="99"/>
        <v>0</v>
      </c>
      <c r="AD130" s="65">
        <f t="shared" si="99"/>
        <v>8145.7200000000012</v>
      </c>
      <c r="AE130" s="65">
        <f t="shared" si="99"/>
        <v>0</v>
      </c>
      <c r="AF130" s="65">
        <f t="shared" si="99"/>
        <v>0</v>
      </c>
      <c r="AG130" s="65">
        <f t="shared" si="99"/>
        <v>0</v>
      </c>
      <c r="AH130" s="65">
        <f t="shared" si="99"/>
        <v>0</v>
      </c>
      <c r="AI130" s="65">
        <f t="shared" si="99"/>
        <v>0</v>
      </c>
      <c r="AJ130" s="65">
        <f t="shared" si="99"/>
        <v>8145.7200000000012</v>
      </c>
      <c r="AK130" s="65">
        <f t="shared" si="99"/>
        <v>0</v>
      </c>
      <c r="AL130" s="65">
        <f t="shared" si="99"/>
        <v>0</v>
      </c>
    </row>
    <row r="131" spans="2:38" x14ac:dyDescent="0.25">
      <c r="B131" s="47" t="str">
        <f t="shared" si="85"/>
        <v>Materia Prima 8</v>
      </c>
      <c r="C131" s="65">
        <f t="shared" si="86"/>
        <v>0</v>
      </c>
      <c r="D131" s="65">
        <f t="shared" si="87"/>
        <v>0</v>
      </c>
      <c r="E131" s="65">
        <f t="shared" si="87"/>
        <v>18720</v>
      </c>
      <c r="F131" s="65">
        <f t="shared" ref="F131:I131" si="100">+F56+F81+E106-F106</f>
        <v>0</v>
      </c>
      <c r="G131" s="65">
        <f t="shared" si="100"/>
        <v>0</v>
      </c>
      <c r="H131" s="65">
        <f t="shared" si="100"/>
        <v>0</v>
      </c>
      <c r="I131" s="65">
        <f t="shared" si="100"/>
        <v>18720</v>
      </c>
      <c r="J131" s="65">
        <f t="shared" ref="J131:AL131" si="101">+J56+J81+I106-J106</f>
        <v>0</v>
      </c>
      <c r="K131" s="65">
        <f t="shared" si="101"/>
        <v>0</v>
      </c>
      <c r="L131" s="65">
        <f t="shared" si="101"/>
        <v>0</v>
      </c>
      <c r="M131" s="65">
        <f t="shared" si="101"/>
        <v>19094.400000000001</v>
      </c>
      <c r="N131" s="65">
        <f t="shared" si="101"/>
        <v>0</v>
      </c>
      <c r="O131" s="65">
        <f t="shared" si="101"/>
        <v>0</v>
      </c>
      <c r="P131" s="65">
        <f t="shared" si="101"/>
        <v>0</v>
      </c>
      <c r="Q131" s="65">
        <f t="shared" si="101"/>
        <v>0</v>
      </c>
      <c r="R131" s="65">
        <f t="shared" si="101"/>
        <v>19094.400000000001</v>
      </c>
      <c r="S131" s="65">
        <f t="shared" si="101"/>
        <v>0</v>
      </c>
      <c r="T131" s="65">
        <f t="shared" si="101"/>
        <v>0</v>
      </c>
      <c r="U131" s="65">
        <f t="shared" si="101"/>
        <v>0</v>
      </c>
      <c r="V131" s="65">
        <f t="shared" si="101"/>
        <v>19094.400000000001</v>
      </c>
      <c r="W131" s="65">
        <f t="shared" si="101"/>
        <v>0</v>
      </c>
      <c r="X131" s="65">
        <f t="shared" si="101"/>
        <v>0</v>
      </c>
      <c r="Y131" s="65">
        <f t="shared" si="101"/>
        <v>0</v>
      </c>
      <c r="Z131" s="65">
        <f t="shared" si="101"/>
        <v>19094.400000000001</v>
      </c>
      <c r="AA131" s="65">
        <f t="shared" si="101"/>
        <v>0</v>
      </c>
      <c r="AB131" s="65">
        <f t="shared" si="101"/>
        <v>0</v>
      </c>
      <c r="AC131" s="65">
        <f t="shared" si="101"/>
        <v>0</v>
      </c>
      <c r="AD131" s="65">
        <f t="shared" si="101"/>
        <v>19094.400000000001</v>
      </c>
      <c r="AE131" s="65">
        <f t="shared" si="101"/>
        <v>0</v>
      </c>
      <c r="AF131" s="65">
        <f t="shared" si="101"/>
        <v>0</v>
      </c>
      <c r="AG131" s="65">
        <f t="shared" si="101"/>
        <v>0</v>
      </c>
      <c r="AH131" s="65">
        <f t="shared" si="101"/>
        <v>0</v>
      </c>
      <c r="AI131" s="65">
        <f t="shared" si="101"/>
        <v>19094.400000000001</v>
      </c>
      <c r="AJ131" s="65">
        <f t="shared" si="101"/>
        <v>0</v>
      </c>
      <c r="AK131" s="65">
        <f t="shared" si="101"/>
        <v>0</v>
      </c>
      <c r="AL131" s="65">
        <f t="shared" si="101"/>
        <v>0</v>
      </c>
    </row>
    <row r="132" spans="2:38" x14ac:dyDescent="0.25">
      <c r="B132" s="47" t="str">
        <f t="shared" si="85"/>
        <v>Materia Prima 9</v>
      </c>
      <c r="C132" s="65">
        <f t="shared" si="86"/>
        <v>0</v>
      </c>
      <c r="D132" s="65">
        <f t="shared" si="87"/>
        <v>0</v>
      </c>
      <c r="E132" s="65">
        <f t="shared" si="87"/>
        <v>11000</v>
      </c>
      <c r="F132" s="65">
        <f t="shared" ref="F132:I132" si="102">+F57+F82+E107-F107</f>
        <v>0</v>
      </c>
      <c r="G132" s="65">
        <f t="shared" si="102"/>
        <v>0</v>
      </c>
      <c r="H132" s="65">
        <f t="shared" si="102"/>
        <v>0</v>
      </c>
      <c r="I132" s="65">
        <f t="shared" si="102"/>
        <v>0</v>
      </c>
      <c r="J132" s="65">
        <f t="shared" ref="J132:AL132" si="103">+J57+J82+I107-J107</f>
        <v>11220</v>
      </c>
      <c r="K132" s="65">
        <f t="shared" si="103"/>
        <v>0</v>
      </c>
      <c r="L132" s="65">
        <f t="shared" si="103"/>
        <v>0</v>
      </c>
      <c r="M132" s="65">
        <f t="shared" si="103"/>
        <v>0</v>
      </c>
      <c r="N132" s="65">
        <f t="shared" si="103"/>
        <v>0</v>
      </c>
      <c r="O132" s="65">
        <f t="shared" si="103"/>
        <v>0</v>
      </c>
      <c r="P132" s="65">
        <f t="shared" si="103"/>
        <v>11220</v>
      </c>
      <c r="Q132" s="65">
        <f t="shared" si="103"/>
        <v>0</v>
      </c>
      <c r="R132" s="65">
        <f t="shared" si="103"/>
        <v>0</v>
      </c>
      <c r="S132" s="65">
        <f t="shared" si="103"/>
        <v>0</v>
      </c>
      <c r="T132" s="65">
        <f t="shared" si="103"/>
        <v>0</v>
      </c>
      <c r="U132" s="65">
        <f t="shared" si="103"/>
        <v>11220</v>
      </c>
      <c r="V132" s="65">
        <f t="shared" si="103"/>
        <v>0</v>
      </c>
      <c r="W132" s="65">
        <f t="shared" si="103"/>
        <v>0</v>
      </c>
      <c r="X132" s="65">
        <f t="shared" si="103"/>
        <v>0</v>
      </c>
      <c r="Y132" s="65">
        <f t="shared" si="103"/>
        <v>0</v>
      </c>
      <c r="Z132" s="65">
        <f t="shared" si="103"/>
        <v>11220</v>
      </c>
      <c r="AA132" s="65">
        <f t="shared" si="103"/>
        <v>0</v>
      </c>
      <c r="AB132" s="65">
        <f t="shared" si="103"/>
        <v>0</v>
      </c>
      <c r="AC132" s="65">
        <f t="shared" si="103"/>
        <v>0</v>
      </c>
      <c r="AD132" s="65">
        <f t="shared" si="103"/>
        <v>0</v>
      </c>
      <c r="AE132" s="65">
        <f t="shared" si="103"/>
        <v>11220</v>
      </c>
      <c r="AF132" s="65">
        <f t="shared" si="103"/>
        <v>0</v>
      </c>
      <c r="AG132" s="65">
        <f t="shared" si="103"/>
        <v>0</v>
      </c>
      <c r="AH132" s="65">
        <f t="shared" si="103"/>
        <v>0</v>
      </c>
      <c r="AI132" s="65">
        <f t="shared" si="103"/>
        <v>0</v>
      </c>
      <c r="AJ132" s="65">
        <f t="shared" si="103"/>
        <v>0</v>
      </c>
      <c r="AK132" s="65">
        <f t="shared" si="103"/>
        <v>11220</v>
      </c>
      <c r="AL132" s="65">
        <f t="shared" si="103"/>
        <v>0</v>
      </c>
    </row>
    <row r="133" spans="2:38" x14ac:dyDescent="0.25">
      <c r="B133" s="47" t="str">
        <f t="shared" si="85"/>
        <v>Materia Prima 10</v>
      </c>
      <c r="C133" s="65">
        <f t="shared" si="86"/>
        <v>0</v>
      </c>
      <c r="D133" s="65">
        <f t="shared" si="87"/>
        <v>0</v>
      </c>
      <c r="E133" s="65">
        <f t="shared" si="87"/>
        <v>18150</v>
      </c>
      <c r="F133" s="65">
        <f t="shared" ref="F133:I133" si="104">+F58+F83+E108-F108</f>
        <v>0</v>
      </c>
      <c r="G133" s="65">
        <f t="shared" si="104"/>
        <v>0</v>
      </c>
      <c r="H133" s="65">
        <f t="shared" si="104"/>
        <v>0</v>
      </c>
      <c r="I133" s="65">
        <f t="shared" si="104"/>
        <v>18150</v>
      </c>
      <c r="J133" s="65">
        <f t="shared" ref="J133:AL133" si="105">+J58+J83+I108-J108</f>
        <v>0</v>
      </c>
      <c r="K133" s="65">
        <f t="shared" si="105"/>
        <v>0</v>
      </c>
      <c r="L133" s="65">
        <f t="shared" si="105"/>
        <v>0</v>
      </c>
      <c r="M133" s="65">
        <f t="shared" si="105"/>
        <v>18513</v>
      </c>
      <c r="N133" s="65">
        <f t="shared" si="105"/>
        <v>0</v>
      </c>
      <c r="O133" s="65">
        <f t="shared" si="105"/>
        <v>0</v>
      </c>
      <c r="P133" s="65">
        <f t="shared" si="105"/>
        <v>0</v>
      </c>
      <c r="Q133" s="65">
        <f t="shared" si="105"/>
        <v>0</v>
      </c>
      <c r="R133" s="65">
        <f t="shared" si="105"/>
        <v>18513</v>
      </c>
      <c r="S133" s="65">
        <f t="shared" si="105"/>
        <v>0</v>
      </c>
      <c r="T133" s="65">
        <f t="shared" si="105"/>
        <v>0</v>
      </c>
      <c r="U133" s="65">
        <f t="shared" si="105"/>
        <v>0</v>
      </c>
      <c r="V133" s="65">
        <f t="shared" si="105"/>
        <v>18513</v>
      </c>
      <c r="W133" s="65">
        <f t="shared" si="105"/>
        <v>0</v>
      </c>
      <c r="X133" s="65">
        <f t="shared" si="105"/>
        <v>0</v>
      </c>
      <c r="Y133" s="65">
        <f t="shared" si="105"/>
        <v>0</v>
      </c>
      <c r="Z133" s="65">
        <f t="shared" si="105"/>
        <v>0</v>
      </c>
      <c r="AA133" s="65">
        <f t="shared" si="105"/>
        <v>18513</v>
      </c>
      <c r="AB133" s="65">
        <f t="shared" si="105"/>
        <v>0</v>
      </c>
      <c r="AC133" s="65">
        <f t="shared" si="105"/>
        <v>0</v>
      </c>
      <c r="AD133" s="65">
        <f t="shared" si="105"/>
        <v>0</v>
      </c>
      <c r="AE133" s="65">
        <f t="shared" si="105"/>
        <v>18513</v>
      </c>
      <c r="AF133" s="65">
        <f t="shared" si="105"/>
        <v>0</v>
      </c>
      <c r="AG133" s="65">
        <f t="shared" si="105"/>
        <v>0</v>
      </c>
      <c r="AH133" s="65">
        <f t="shared" si="105"/>
        <v>0</v>
      </c>
      <c r="AI133" s="65">
        <f t="shared" si="105"/>
        <v>18513</v>
      </c>
      <c r="AJ133" s="65">
        <f t="shared" si="105"/>
        <v>0</v>
      </c>
      <c r="AK133" s="65">
        <f t="shared" si="105"/>
        <v>0</v>
      </c>
      <c r="AL133" s="65">
        <f t="shared" si="105"/>
        <v>0</v>
      </c>
    </row>
    <row r="134" spans="2:38" x14ac:dyDescent="0.25">
      <c r="B134" s="47" t="str">
        <f t="shared" si="85"/>
        <v>Materia Prima 11</v>
      </c>
      <c r="C134" s="65">
        <f t="shared" si="86"/>
        <v>0</v>
      </c>
      <c r="D134" s="65">
        <f t="shared" si="87"/>
        <v>0</v>
      </c>
      <c r="E134" s="65">
        <f t="shared" si="87"/>
        <v>5082</v>
      </c>
      <c r="F134" s="65">
        <f t="shared" ref="F134:I134" si="106">+F59+F84+E109-F109</f>
        <v>0</v>
      </c>
      <c r="G134" s="65">
        <f t="shared" si="106"/>
        <v>0</v>
      </c>
      <c r="H134" s="65">
        <f t="shared" si="106"/>
        <v>0</v>
      </c>
      <c r="I134" s="65">
        <f t="shared" si="106"/>
        <v>0</v>
      </c>
      <c r="J134" s="65">
        <f t="shared" ref="J134:AL134" si="107">+J59+J84+I109-J109</f>
        <v>0</v>
      </c>
      <c r="K134" s="65">
        <f t="shared" si="107"/>
        <v>0</v>
      </c>
      <c r="L134" s="65">
        <f t="shared" si="107"/>
        <v>5082</v>
      </c>
      <c r="M134" s="65">
        <f t="shared" si="107"/>
        <v>0</v>
      </c>
      <c r="N134" s="65">
        <f t="shared" si="107"/>
        <v>0</v>
      </c>
      <c r="O134" s="65">
        <f t="shared" si="107"/>
        <v>0</v>
      </c>
      <c r="P134" s="65">
        <f t="shared" si="107"/>
        <v>0</v>
      </c>
      <c r="Q134" s="65">
        <f t="shared" si="107"/>
        <v>0</v>
      </c>
      <c r="R134" s="65">
        <f t="shared" si="107"/>
        <v>0</v>
      </c>
      <c r="S134" s="65">
        <f t="shared" si="107"/>
        <v>0</v>
      </c>
      <c r="T134" s="65">
        <f t="shared" si="107"/>
        <v>5183.6400000000003</v>
      </c>
      <c r="U134" s="65">
        <f t="shared" si="107"/>
        <v>0</v>
      </c>
      <c r="V134" s="65">
        <f t="shared" si="107"/>
        <v>0</v>
      </c>
      <c r="W134" s="65">
        <f t="shared" si="107"/>
        <v>0</v>
      </c>
      <c r="X134" s="65">
        <f t="shared" si="107"/>
        <v>0</v>
      </c>
      <c r="Y134" s="65">
        <f t="shared" si="107"/>
        <v>0</v>
      </c>
      <c r="Z134" s="65">
        <f t="shared" si="107"/>
        <v>0</v>
      </c>
      <c r="AA134" s="65">
        <f t="shared" si="107"/>
        <v>5183.6400000000003</v>
      </c>
      <c r="AB134" s="65">
        <f t="shared" si="107"/>
        <v>0</v>
      </c>
      <c r="AC134" s="65">
        <f t="shared" si="107"/>
        <v>0</v>
      </c>
      <c r="AD134" s="65">
        <f t="shared" si="107"/>
        <v>0</v>
      </c>
      <c r="AE134" s="65">
        <f t="shared" si="107"/>
        <v>0</v>
      </c>
      <c r="AF134" s="65">
        <f t="shared" si="107"/>
        <v>0</v>
      </c>
      <c r="AG134" s="65">
        <f t="shared" si="107"/>
        <v>0</v>
      </c>
      <c r="AH134" s="65">
        <f t="shared" si="107"/>
        <v>5183.6400000000003</v>
      </c>
      <c r="AI134" s="65">
        <f t="shared" si="107"/>
        <v>0</v>
      </c>
      <c r="AJ134" s="65">
        <f t="shared" si="107"/>
        <v>0</v>
      </c>
      <c r="AK134" s="65">
        <f t="shared" si="107"/>
        <v>0</v>
      </c>
      <c r="AL134" s="65">
        <f t="shared" si="107"/>
        <v>0</v>
      </c>
    </row>
    <row r="135" spans="2:38" x14ac:dyDescent="0.25">
      <c r="B135" s="47" t="str">
        <f t="shared" si="85"/>
        <v>Materia Prima 12</v>
      </c>
      <c r="C135" s="65">
        <f t="shared" si="86"/>
        <v>0</v>
      </c>
      <c r="D135" s="65">
        <f t="shared" si="87"/>
        <v>0</v>
      </c>
      <c r="E135" s="65">
        <f t="shared" si="87"/>
        <v>10285</v>
      </c>
      <c r="F135" s="65">
        <f t="shared" ref="F135:I135" si="108">+F60+F85+E110-F110</f>
        <v>0</v>
      </c>
      <c r="G135" s="65">
        <f t="shared" si="108"/>
        <v>0</v>
      </c>
      <c r="H135" s="65">
        <f t="shared" si="108"/>
        <v>0</v>
      </c>
      <c r="I135" s="65">
        <f t="shared" si="108"/>
        <v>0</v>
      </c>
      <c r="J135" s="65">
        <f t="shared" ref="J135:AL135" si="109">+J60+J85+I110-J110</f>
        <v>0</v>
      </c>
      <c r="K135" s="65">
        <f t="shared" si="109"/>
        <v>0</v>
      </c>
      <c r="L135" s="65">
        <f t="shared" si="109"/>
        <v>0</v>
      </c>
      <c r="M135" s="65">
        <f t="shared" si="109"/>
        <v>0</v>
      </c>
      <c r="N135" s="65">
        <f t="shared" si="109"/>
        <v>0</v>
      </c>
      <c r="O135" s="65">
        <f t="shared" si="109"/>
        <v>0</v>
      </c>
      <c r="P135" s="65">
        <f t="shared" si="109"/>
        <v>0</v>
      </c>
      <c r="Q135" s="65">
        <f t="shared" si="109"/>
        <v>0</v>
      </c>
      <c r="R135" s="65">
        <f t="shared" si="109"/>
        <v>10490.7</v>
      </c>
      <c r="S135" s="65">
        <f t="shared" si="109"/>
        <v>0</v>
      </c>
      <c r="T135" s="65">
        <f t="shared" si="109"/>
        <v>0</v>
      </c>
      <c r="U135" s="65">
        <f t="shared" si="109"/>
        <v>0</v>
      </c>
      <c r="V135" s="65">
        <f t="shared" si="109"/>
        <v>0</v>
      </c>
      <c r="W135" s="65">
        <f t="shared" si="109"/>
        <v>0</v>
      </c>
      <c r="X135" s="65">
        <f t="shared" si="109"/>
        <v>0</v>
      </c>
      <c r="Y135" s="65">
        <f t="shared" si="109"/>
        <v>0</v>
      </c>
      <c r="Z135" s="65">
        <f t="shared" si="109"/>
        <v>0</v>
      </c>
      <c r="AA135" s="65">
        <f t="shared" si="109"/>
        <v>0</v>
      </c>
      <c r="AB135" s="65">
        <f t="shared" si="109"/>
        <v>0</v>
      </c>
      <c r="AC135" s="65">
        <f t="shared" si="109"/>
        <v>0</v>
      </c>
      <c r="AD135" s="65">
        <f t="shared" si="109"/>
        <v>10490.7</v>
      </c>
      <c r="AE135" s="65">
        <f t="shared" si="109"/>
        <v>0</v>
      </c>
      <c r="AF135" s="65">
        <f t="shared" si="109"/>
        <v>0</v>
      </c>
      <c r="AG135" s="65">
        <f t="shared" si="109"/>
        <v>0</v>
      </c>
      <c r="AH135" s="65">
        <f t="shared" si="109"/>
        <v>0</v>
      </c>
      <c r="AI135" s="65">
        <f t="shared" si="109"/>
        <v>0</v>
      </c>
      <c r="AJ135" s="65">
        <f t="shared" si="109"/>
        <v>0</v>
      </c>
      <c r="AK135" s="65">
        <f t="shared" si="109"/>
        <v>0</v>
      </c>
      <c r="AL135" s="65">
        <f t="shared" si="109"/>
        <v>0</v>
      </c>
    </row>
    <row r="136" spans="2:38" x14ac:dyDescent="0.25">
      <c r="B136" s="47" t="str">
        <f t="shared" si="85"/>
        <v>Materia Prima 13</v>
      </c>
      <c r="C136" s="65">
        <f t="shared" si="86"/>
        <v>0</v>
      </c>
      <c r="D136" s="65">
        <f t="shared" si="87"/>
        <v>0</v>
      </c>
      <c r="E136" s="65">
        <f t="shared" si="87"/>
        <v>5566</v>
      </c>
      <c r="F136" s="65">
        <f t="shared" ref="F136:I136" si="110">+F61+F86+E111-F111</f>
        <v>0</v>
      </c>
      <c r="G136" s="65">
        <f t="shared" si="110"/>
        <v>0</v>
      </c>
      <c r="H136" s="65">
        <f t="shared" si="110"/>
        <v>0</v>
      </c>
      <c r="I136" s="65">
        <f t="shared" si="110"/>
        <v>0</v>
      </c>
      <c r="J136" s="65">
        <f t="shared" ref="J136:AL136" si="111">+J61+J86+I111-J111</f>
        <v>0</v>
      </c>
      <c r="K136" s="65">
        <f t="shared" si="111"/>
        <v>0</v>
      </c>
      <c r="L136" s="65">
        <f t="shared" si="111"/>
        <v>0</v>
      </c>
      <c r="M136" s="65">
        <f t="shared" si="111"/>
        <v>5566</v>
      </c>
      <c r="N136" s="65">
        <f t="shared" si="111"/>
        <v>0</v>
      </c>
      <c r="O136" s="65">
        <f t="shared" si="111"/>
        <v>0</v>
      </c>
      <c r="P136" s="65">
        <f t="shared" si="111"/>
        <v>0</v>
      </c>
      <c r="Q136" s="65">
        <f t="shared" si="111"/>
        <v>0</v>
      </c>
      <c r="R136" s="65">
        <f t="shared" si="111"/>
        <v>0</v>
      </c>
      <c r="S136" s="65">
        <f t="shared" si="111"/>
        <v>0</v>
      </c>
      <c r="T136" s="65">
        <f t="shared" si="111"/>
        <v>0</v>
      </c>
      <c r="U136" s="65">
        <f t="shared" si="111"/>
        <v>5677.3199999999988</v>
      </c>
      <c r="V136" s="65">
        <f t="shared" si="111"/>
        <v>0</v>
      </c>
      <c r="W136" s="65">
        <f t="shared" si="111"/>
        <v>0</v>
      </c>
      <c r="X136" s="65">
        <f t="shared" si="111"/>
        <v>0</v>
      </c>
      <c r="Y136" s="65">
        <f t="shared" si="111"/>
        <v>0</v>
      </c>
      <c r="Z136" s="65">
        <f t="shared" si="111"/>
        <v>0</v>
      </c>
      <c r="AA136" s="65">
        <f t="shared" si="111"/>
        <v>0</v>
      </c>
      <c r="AB136" s="65">
        <f t="shared" si="111"/>
        <v>0</v>
      </c>
      <c r="AC136" s="65">
        <f t="shared" si="111"/>
        <v>5677.3199999999988</v>
      </c>
      <c r="AD136" s="65">
        <f t="shared" si="111"/>
        <v>0</v>
      </c>
      <c r="AE136" s="65">
        <f t="shared" si="111"/>
        <v>0</v>
      </c>
      <c r="AF136" s="65">
        <f t="shared" si="111"/>
        <v>0</v>
      </c>
      <c r="AG136" s="65">
        <f t="shared" si="111"/>
        <v>0</v>
      </c>
      <c r="AH136" s="65">
        <f t="shared" si="111"/>
        <v>0</v>
      </c>
      <c r="AI136" s="65">
        <f t="shared" si="111"/>
        <v>0</v>
      </c>
      <c r="AJ136" s="65">
        <f t="shared" si="111"/>
        <v>0</v>
      </c>
      <c r="AK136" s="65">
        <f t="shared" si="111"/>
        <v>5677.3199999999988</v>
      </c>
      <c r="AL136" s="65">
        <f t="shared" si="111"/>
        <v>0</v>
      </c>
    </row>
    <row r="137" spans="2:38" x14ac:dyDescent="0.25">
      <c r="B137" s="47" t="str">
        <f t="shared" si="85"/>
        <v>Materia Prima 14</v>
      </c>
      <c r="C137" s="65">
        <f t="shared" si="86"/>
        <v>0</v>
      </c>
      <c r="D137" s="65">
        <f t="shared" si="87"/>
        <v>0</v>
      </c>
      <c r="E137" s="65">
        <f t="shared" si="87"/>
        <v>4160</v>
      </c>
      <c r="F137" s="65">
        <f t="shared" ref="F137:I137" si="112">+F62+F87+E112-F112</f>
        <v>0</v>
      </c>
      <c r="G137" s="65">
        <f t="shared" si="112"/>
        <v>0</v>
      </c>
      <c r="H137" s="65">
        <f t="shared" si="112"/>
        <v>0</v>
      </c>
      <c r="I137" s="65">
        <f t="shared" si="112"/>
        <v>0</v>
      </c>
      <c r="J137" s="65">
        <f t="shared" ref="J137:AL137" si="113">+J62+J87+I112-J112</f>
        <v>4160</v>
      </c>
      <c r="K137" s="65">
        <f t="shared" si="113"/>
        <v>0</v>
      </c>
      <c r="L137" s="65">
        <f t="shared" si="113"/>
        <v>0</v>
      </c>
      <c r="M137" s="65">
        <f t="shared" si="113"/>
        <v>0</v>
      </c>
      <c r="N137" s="65">
        <f t="shared" si="113"/>
        <v>0</v>
      </c>
      <c r="O137" s="65">
        <f t="shared" si="113"/>
        <v>4243.2</v>
      </c>
      <c r="P137" s="65">
        <f t="shared" si="113"/>
        <v>0</v>
      </c>
      <c r="Q137" s="65">
        <f t="shared" si="113"/>
        <v>0</v>
      </c>
      <c r="R137" s="65">
        <f t="shared" si="113"/>
        <v>0</v>
      </c>
      <c r="S137" s="65">
        <f t="shared" si="113"/>
        <v>0</v>
      </c>
      <c r="T137" s="65">
        <f t="shared" si="113"/>
        <v>4243.2</v>
      </c>
      <c r="U137" s="65">
        <f t="shared" si="113"/>
        <v>0</v>
      </c>
      <c r="V137" s="65">
        <f t="shared" si="113"/>
        <v>0</v>
      </c>
      <c r="W137" s="65">
        <f t="shared" si="113"/>
        <v>0</v>
      </c>
      <c r="X137" s="65">
        <f t="shared" si="113"/>
        <v>0</v>
      </c>
      <c r="Y137" s="65">
        <f t="shared" si="113"/>
        <v>4243.2</v>
      </c>
      <c r="Z137" s="65">
        <f t="shared" si="113"/>
        <v>0</v>
      </c>
      <c r="AA137" s="65">
        <f t="shared" si="113"/>
        <v>0</v>
      </c>
      <c r="AB137" s="65">
        <f t="shared" si="113"/>
        <v>0</v>
      </c>
      <c r="AC137" s="65">
        <f t="shared" si="113"/>
        <v>0</v>
      </c>
      <c r="AD137" s="65">
        <f t="shared" si="113"/>
        <v>0</v>
      </c>
      <c r="AE137" s="65">
        <f t="shared" si="113"/>
        <v>4243.2</v>
      </c>
      <c r="AF137" s="65">
        <f t="shared" si="113"/>
        <v>0</v>
      </c>
      <c r="AG137" s="65">
        <f t="shared" si="113"/>
        <v>0</v>
      </c>
      <c r="AH137" s="65">
        <f t="shared" si="113"/>
        <v>0</v>
      </c>
      <c r="AI137" s="65">
        <f t="shared" si="113"/>
        <v>0</v>
      </c>
      <c r="AJ137" s="65">
        <f t="shared" si="113"/>
        <v>4243.2</v>
      </c>
      <c r="AK137" s="65">
        <f t="shared" si="113"/>
        <v>0</v>
      </c>
      <c r="AL137" s="65">
        <f t="shared" si="113"/>
        <v>0</v>
      </c>
    </row>
    <row r="138" spans="2:38" x14ac:dyDescent="0.25">
      <c r="B138" s="47" t="str">
        <f t="shared" si="85"/>
        <v>Materia Prima 15</v>
      </c>
      <c r="C138" s="65">
        <f t="shared" si="86"/>
        <v>0</v>
      </c>
      <c r="D138" s="65">
        <f t="shared" si="87"/>
        <v>0</v>
      </c>
      <c r="E138" s="65">
        <f t="shared" si="87"/>
        <v>34848</v>
      </c>
      <c r="F138" s="65">
        <f t="shared" ref="F138:I138" si="114">+F63+F88+E113-F113</f>
        <v>0</v>
      </c>
      <c r="G138" s="65">
        <f t="shared" si="114"/>
        <v>0</v>
      </c>
      <c r="H138" s="65">
        <f t="shared" si="114"/>
        <v>0</v>
      </c>
      <c r="I138" s="65">
        <f t="shared" si="114"/>
        <v>0</v>
      </c>
      <c r="J138" s="65">
        <f t="shared" ref="J138:AL138" si="115">+J63+J88+I113-J113</f>
        <v>34848</v>
      </c>
      <c r="K138" s="65">
        <f t="shared" si="115"/>
        <v>0</v>
      </c>
      <c r="L138" s="65">
        <f t="shared" si="115"/>
        <v>0</v>
      </c>
      <c r="M138" s="65">
        <f t="shared" si="115"/>
        <v>0</v>
      </c>
      <c r="N138" s="65">
        <f t="shared" si="115"/>
        <v>0</v>
      </c>
      <c r="O138" s="65">
        <f t="shared" si="115"/>
        <v>35893.440000000002</v>
      </c>
      <c r="P138" s="65">
        <f t="shared" si="115"/>
        <v>0</v>
      </c>
      <c r="Q138" s="65">
        <f t="shared" si="115"/>
        <v>0</v>
      </c>
      <c r="R138" s="65">
        <f t="shared" si="115"/>
        <v>0</v>
      </c>
      <c r="S138" s="65">
        <f t="shared" si="115"/>
        <v>0</v>
      </c>
      <c r="T138" s="65">
        <f t="shared" si="115"/>
        <v>35893.440000000002</v>
      </c>
      <c r="U138" s="65">
        <f t="shared" si="115"/>
        <v>0</v>
      </c>
      <c r="V138" s="65">
        <f t="shared" si="115"/>
        <v>0</v>
      </c>
      <c r="W138" s="65">
        <f t="shared" si="115"/>
        <v>0</v>
      </c>
      <c r="X138" s="65">
        <f t="shared" si="115"/>
        <v>0</v>
      </c>
      <c r="Y138" s="65">
        <f t="shared" si="115"/>
        <v>35893.440000000002</v>
      </c>
      <c r="Z138" s="65">
        <f t="shared" si="115"/>
        <v>0</v>
      </c>
      <c r="AA138" s="65">
        <f t="shared" si="115"/>
        <v>0</v>
      </c>
      <c r="AB138" s="65">
        <f t="shared" si="115"/>
        <v>0</v>
      </c>
      <c r="AC138" s="65">
        <f t="shared" si="115"/>
        <v>0</v>
      </c>
      <c r="AD138" s="65">
        <f t="shared" si="115"/>
        <v>35893.440000000002</v>
      </c>
      <c r="AE138" s="65">
        <f t="shared" si="115"/>
        <v>0</v>
      </c>
      <c r="AF138" s="65">
        <f t="shared" si="115"/>
        <v>0</v>
      </c>
      <c r="AG138" s="65">
        <f t="shared" si="115"/>
        <v>0</v>
      </c>
      <c r="AH138" s="65">
        <f t="shared" si="115"/>
        <v>0</v>
      </c>
      <c r="AI138" s="65">
        <f t="shared" si="115"/>
        <v>35893.440000000002</v>
      </c>
      <c r="AJ138" s="65">
        <f t="shared" si="115"/>
        <v>0</v>
      </c>
      <c r="AK138" s="65">
        <f t="shared" si="115"/>
        <v>0</v>
      </c>
      <c r="AL138" s="65">
        <f t="shared" si="115"/>
        <v>0</v>
      </c>
    </row>
    <row r="139" spans="2:38" x14ac:dyDescent="0.25">
      <c r="B139" s="47" t="str">
        <f t="shared" si="85"/>
        <v>Materia Prima 16</v>
      </c>
      <c r="C139" s="65">
        <f t="shared" si="86"/>
        <v>0</v>
      </c>
      <c r="D139" s="65">
        <f t="shared" si="87"/>
        <v>0</v>
      </c>
      <c r="E139" s="65">
        <f t="shared" si="87"/>
        <v>17820</v>
      </c>
      <c r="F139" s="65">
        <f t="shared" ref="F139:I139" si="116">+F64+F89+E114-F114</f>
        <v>0</v>
      </c>
      <c r="G139" s="65">
        <f t="shared" si="116"/>
        <v>0</v>
      </c>
      <c r="H139" s="65">
        <f t="shared" si="116"/>
        <v>17820</v>
      </c>
      <c r="I139" s="65">
        <f t="shared" si="116"/>
        <v>0</v>
      </c>
      <c r="J139" s="65">
        <f t="shared" ref="J139:AL139" si="117">+J64+J89+I114-J114</f>
        <v>0</v>
      </c>
      <c r="K139" s="65">
        <f t="shared" si="117"/>
        <v>0</v>
      </c>
      <c r="L139" s="65">
        <f t="shared" si="117"/>
        <v>17820</v>
      </c>
      <c r="M139" s="65">
        <f t="shared" si="117"/>
        <v>0</v>
      </c>
      <c r="N139" s="65">
        <f t="shared" si="117"/>
        <v>0</v>
      </c>
      <c r="O139" s="65">
        <f t="shared" si="117"/>
        <v>17998.2</v>
      </c>
      <c r="P139" s="65">
        <f t="shared" si="117"/>
        <v>0</v>
      </c>
      <c r="Q139" s="65">
        <f t="shared" si="117"/>
        <v>0</v>
      </c>
      <c r="R139" s="65">
        <f t="shared" si="117"/>
        <v>17998.2</v>
      </c>
      <c r="S139" s="65">
        <f t="shared" si="117"/>
        <v>0</v>
      </c>
      <c r="T139" s="65">
        <f t="shared" si="117"/>
        <v>0</v>
      </c>
      <c r="U139" s="65">
        <f t="shared" si="117"/>
        <v>0</v>
      </c>
      <c r="V139" s="65">
        <f t="shared" si="117"/>
        <v>17998.2</v>
      </c>
      <c r="W139" s="65">
        <f t="shared" si="117"/>
        <v>0</v>
      </c>
      <c r="X139" s="65">
        <f t="shared" si="117"/>
        <v>0</v>
      </c>
      <c r="Y139" s="65">
        <f t="shared" si="117"/>
        <v>0</v>
      </c>
      <c r="Z139" s="65">
        <f t="shared" si="117"/>
        <v>17998.2</v>
      </c>
      <c r="AA139" s="65">
        <f t="shared" si="117"/>
        <v>0</v>
      </c>
      <c r="AB139" s="65">
        <f t="shared" si="117"/>
        <v>0</v>
      </c>
      <c r="AC139" s="65">
        <f t="shared" si="117"/>
        <v>17998.2</v>
      </c>
      <c r="AD139" s="65">
        <f t="shared" si="117"/>
        <v>0</v>
      </c>
      <c r="AE139" s="65">
        <f t="shared" si="117"/>
        <v>0</v>
      </c>
      <c r="AF139" s="65">
        <f t="shared" si="117"/>
        <v>17998.2</v>
      </c>
      <c r="AG139" s="65">
        <f t="shared" si="117"/>
        <v>0</v>
      </c>
      <c r="AH139" s="65">
        <f t="shared" si="117"/>
        <v>0</v>
      </c>
      <c r="AI139" s="65">
        <f t="shared" si="117"/>
        <v>0</v>
      </c>
      <c r="AJ139" s="65">
        <f t="shared" si="117"/>
        <v>17998.2</v>
      </c>
      <c r="AK139" s="65">
        <f t="shared" si="117"/>
        <v>0</v>
      </c>
      <c r="AL139" s="65">
        <f t="shared" si="117"/>
        <v>0</v>
      </c>
    </row>
    <row r="140" spans="2:38" x14ac:dyDescent="0.25">
      <c r="B140" s="47" t="str">
        <f t="shared" si="85"/>
        <v>Materia Prima 17</v>
      </c>
      <c r="C140" s="65">
        <f t="shared" si="86"/>
        <v>0</v>
      </c>
      <c r="D140" s="65">
        <f t="shared" si="87"/>
        <v>0</v>
      </c>
      <c r="E140" s="65">
        <f t="shared" si="87"/>
        <v>6930</v>
      </c>
      <c r="F140" s="65">
        <f t="shared" ref="F140:I140" si="118">+F65+F90+E115-F115</f>
        <v>0</v>
      </c>
      <c r="G140" s="65">
        <f t="shared" si="118"/>
        <v>0</v>
      </c>
      <c r="H140" s="65">
        <f t="shared" si="118"/>
        <v>0</v>
      </c>
      <c r="I140" s="65">
        <f t="shared" si="118"/>
        <v>0</v>
      </c>
      <c r="J140" s="65">
        <f t="shared" ref="J140:AL140" si="119">+J65+J90+I115-J115</f>
        <v>6930</v>
      </c>
      <c r="K140" s="65">
        <f t="shared" si="119"/>
        <v>0</v>
      </c>
      <c r="L140" s="65">
        <f t="shared" si="119"/>
        <v>0</v>
      </c>
      <c r="M140" s="65">
        <f t="shared" si="119"/>
        <v>0</v>
      </c>
      <c r="N140" s="65">
        <f t="shared" si="119"/>
        <v>0</v>
      </c>
      <c r="O140" s="65">
        <f t="shared" si="119"/>
        <v>6930</v>
      </c>
      <c r="P140" s="65">
        <f t="shared" si="119"/>
        <v>0</v>
      </c>
      <c r="Q140" s="65">
        <f t="shared" si="119"/>
        <v>0</v>
      </c>
      <c r="R140" s="65">
        <f t="shared" si="119"/>
        <v>0</v>
      </c>
      <c r="S140" s="65">
        <f t="shared" si="119"/>
        <v>0</v>
      </c>
      <c r="T140" s="65">
        <f t="shared" si="119"/>
        <v>6999.3</v>
      </c>
      <c r="U140" s="65">
        <f t="shared" si="119"/>
        <v>0</v>
      </c>
      <c r="V140" s="65">
        <f t="shared" si="119"/>
        <v>0</v>
      </c>
      <c r="W140" s="65">
        <f t="shared" si="119"/>
        <v>0</v>
      </c>
      <c r="X140" s="65">
        <f t="shared" si="119"/>
        <v>0</v>
      </c>
      <c r="Y140" s="65">
        <f t="shared" si="119"/>
        <v>6999.3</v>
      </c>
      <c r="Z140" s="65">
        <f t="shared" si="119"/>
        <v>0</v>
      </c>
      <c r="AA140" s="65">
        <f t="shared" si="119"/>
        <v>0</v>
      </c>
      <c r="AB140" s="65">
        <f t="shared" si="119"/>
        <v>0</v>
      </c>
      <c r="AC140" s="65">
        <f t="shared" si="119"/>
        <v>0</v>
      </c>
      <c r="AD140" s="65">
        <f t="shared" si="119"/>
        <v>6999.3</v>
      </c>
      <c r="AE140" s="65">
        <f t="shared" si="119"/>
        <v>0</v>
      </c>
      <c r="AF140" s="65">
        <f t="shared" si="119"/>
        <v>0</v>
      </c>
      <c r="AG140" s="65">
        <f t="shared" si="119"/>
        <v>0</v>
      </c>
      <c r="AH140" s="65">
        <f t="shared" si="119"/>
        <v>0</v>
      </c>
      <c r="AI140" s="65">
        <f t="shared" si="119"/>
        <v>0</v>
      </c>
      <c r="AJ140" s="65">
        <f t="shared" si="119"/>
        <v>6999.3</v>
      </c>
      <c r="AK140" s="65">
        <f t="shared" si="119"/>
        <v>0</v>
      </c>
      <c r="AL140" s="65">
        <f t="shared" si="119"/>
        <v>0</v>
      </c>
    </row>
    <row r="141" spans="2:38" x14ac:dyDescent="0.25">
      <c r="B141" s="47" t="str">
        <f>+B116</f>
        <v>Materia Prima 18</v>
      </c>
      <c r="C141" s="65">
        <f t="shared" si="86"/>
        <v>0</v>
      </c>
      <c r="D141" s="65">
        <f t="shared" si="87"/>
        <v>0</v>
      </c>
      <c r="E141" s="65">
        <f t="shared" si="87"/>
        <v>3630</v>
      </c>
      <c r="F141" s="65">
        <f t="shared" ref="F141:I141" si="120">+F66+F91+E116-F116</f>
        <v>0</v>
      </c>
      <c r="G141" s="65">
        <f t="shared" si="120"/>
        <v>0</v>
      </c>
      <c r="H141" s="65">
        <f t="shared" si="120"/>
        <v>0</v>
      </c>
      <c r="I141" s="65">
        <f t="shared" si="120"/>
        <v>0</v>
      </c>
      <c r="J141" s="65">
        <f t="shared" ref="J141:AL141" si="121">+J66+J91+I116-J116</f>
        <v>0</v>
      </c>
      <c r="K141" s="65">
        <f t="shared" si="121"/>
        <v>0</v>
      </c>
      <c r="L141" s="65">
        <f t="shared" si="121"/>
        <v>3630</v>
      </c>
      <c r="M141" s="65">
        <f t="shared" si="121"/>
        <v>0</v>
      </c>
      <c r="N141" s="65">
        <f t="shared" si="121"/>
        <v>0</v>
      </c>
      <c r="O141" s="65">
        <f t="shared" si="121"/>
        <v>0</v>
      </c>
      <c r="P141" s="65">
        <f t="shared" si="121"/>
        <v>0</v>
      </c>
      <c r="Q141" s="65">
        <f t="shared" si="121"/>
        <v>0</v>
      </c>
      <c r="R141" s="65">
        <f t="shared" si="121"/>
        <v>0</v>
      </c>
      <c r="S141" s="65">
        <f t="shared" si="121"/>
        <v>3666.3</v>
      </c>
      <c r="T141" s="65">
        <f t="shared" si="121"/>
        <v>0</v>
      </c>
      <c r="U141" s="65">
        <f t="shared" si="121"/>
        <v>0</v>
      </c>
      <c r="V141" s="65">
        <f t="shared" si="121"/>
        <v>0</v>
      </c>
      <c r="W141" s="65">
        <f t="shared" si="121"/>
        <v>0</v>
      </c>
      <c r="X141" s="65">
        <f t="shared" si="121"/>
        <v>0</v>
      </c>
      <c r="Y141" s="65">
        <f t="shared" si="121"/>
        <v>0</v>
      </c>
      <c r="Z141" s="65">
        <f t="shared" si="121"/>
        <v>3666.3</v>
      </c>
      <c r="AA141" s="65">
        <f t="shared" si="121"/>
        <v>0</v>
      </c>
      <c r="AB141" s="65">
        <f t="shared" si="121"/>
        <v>0</v>
      </c>
      <c r="AC141" s="65">
        <f t="shared" si="121"/>
        <v>0</v>
      </c>
      <c r="AD141" s="65">
        <f t="shared" si="121"/>
        <v>0</v>
      </c>
      <c r="AE141" s="65">
        <f t="shared" si="121"/>
        <v>0</v>
      </c>
      <c r="AF141" s="65">
        <f t="shared" si="121"/>
        <v>0</v>
      </c>
      <c r="AG141" s="65">
        <f t="shared" si="121"/>
        <v>3666.3</v>
      </c>
      <c r="AH141" s="65">
        <f t="shared" si="121"/>
        <v>0</v>
      </c>
      <c r="AI141" s="65">
        <f t="shared" si="121"/>
        <v>0</v>
      </c>
      <c r="AJ141" s="65">
        <f t="shared" si="121"/>
        <v>0</v>
      </c>
      <c r="AK141" s="65">
        <f t="shared" si="121"/>
        <v>0</v>
      </c>
      <c r="AL141" s="65">
        <f t="shared" si="121"/>
        <v>0</v>
      </c>
    </row>
    <row r="142" spans="2:38" x14ac:dyDescent="0.25">
      <c r="B142" s="47" t="str">
        <f t="shared" si="85"/>
        <v>Materia Prima 19</v>
      </c>
      <c r="C142" s="65">
        <f t="shared" si="86"/>
        <v>0</v>
      </c>
      <c r="D142" s="65">
        <f t="shared" si="87"/>
        <v>0</v>
      </c>
      <c r="E142" s="65">
        <f t="shared" si="87"/>
        <v>3630</v>
      </c>
      <c r="F142" s="65">
        <f t="shared" ref="F142:I142" si="122">+F67+F92+E117-F117</f>
        <v>0</v>
      </c>
      <c r="G142" s="65">
        <f t="shared" si="122"/>
        <v>0</v>
      </c>
      <c r="H142" s="65">
        <f t="shared" si="122"/>
        <v>0</v>
      </c>
      <c r="I142" s="65">
        <f t="shared" si="122"/>
        <v>0</v>
      </c>
      <c r="J142" s="65">
        <f t="shared" ref="J142:AL142" si="123">+J67+J92+I117-J117</f>
        <v>0</v>
      </c>
      <c r="K142" s="65">
        <f t="shared" si="123"/>
        <v>0</v>
      </c>
      <c r="L142" s="65">
        <f t="shared" si="123"/>
        <v>3630</v>
      </c>
      <c r="M142" s="65">
        <f t="shared" si="123"/>
        <v>0</v>
      </c>
      <c r="N142" s="65">
        <f t="shared" si="123"/>
        <v>0</v>
      </c>
      <c r="O142" s="65">
        <f t="shared" si="123"/>
        <v>0</v>
      </c>
      <c r="P142" s="65">
        <f t="shared" si="123"/>
        <v>0</v>
      </c>
      <c r="Q142" s="65">
        <f t="shared" si="123"/>
        <v>0</v>
      </c>
      <c r="R142" s="65">
        <f t="shared" si="123"/>
        <v>0</v>
      </c>
      <c r="S142" s="65">
        <f t="shared" si="123"/>
        <v>3702.6</v>
      </c>
      <c r="T142" s="65">
        <f t="shared" si="123"/>
        <v>0</v>
      </c>
      <c r="U142" s="65">
        <f t="shared" si="123"/>
        <v>0</v>
      </c>
      <c r="V142" s="65">
        <f t="shared" si="123"/>
        <v>0</v>
      </c>
      <c r="W142" s="65">
        <f t="shared" si="123"/>
        <v>0</v>
      </c>
      <c r="X142" s="65">
        <f t="shared" si="123"/>
        <v>0</v>
      </c>
      <c r="Y142" s="65">
        <f t="shared" si="123"/>
        <v>0</v>
      </c>
      <c r="Z142" s="65">
        <f t="shared" si="123"/>
        <v>3702.6</v>
      </c>
      <c r="AA142" s="65">
        <f t="shared" si="123"/>
        <v>0</v>
      </c>
      <c r="AB142" s="65">
        <f t="shared" si="123"/>
        <v>0</v>
      </c>
      <c r="AC142" s="65">
        <f t="shared" si="123"/>
        <v>0</v>
      </c>
      <c r="AD142" s="65">
        <f t="shared" si="123"/>
        <v>0</v>
      </c>
      <c r="AE142" s="65">
        <f t="shared" si="123"/>
        <v>0</v>
      </c>
      <c r="AF142" s="65">
        <f t="shared" si="123"/>
        <v>0</v>
      </c>
      <c r="AG142" s="65">
        <f t="shared" si="123"/>
        <v>3702.6</v>
      </c>
      <c r="AH142" s="65">
        <f t="shared" si="123"/>
        <v>0</v>
      </c>
      <c r="AI142" s="65">
        <f t="shared" si="123"/>
        <v>0</v>
      </c>
      <c r="AJ142" s="65">
        <f t="shared" si="123"/>
        <v>0</v>
      </c>
      <c r="AK142" s="65">
        <f t="shared" si="123"/>
        <v>0</v>
      </c>
      <c r="AL142" s="65">
        <f t="shared" si="123"/>
        <v>0</v>
      </c>
    </row>
    <row r="143" spans="2:38" x14ac:dyDescent="0.25">
      <c r="B143" s="47" t="str">
        <f t="shared" si="85"/>
        <v>Materia Prima 20</v>
      </c>
      <c r="C143" s="65">
        <f t="shared" si="86"/>
        <v>0</v>
      </c>
      <c r="D143" s="65">
        <f t="shared" si="87"/>
        <v>0</v>
      </c>
      <c r="E143" s="65">
        <f t="shared" si="87"/>
        <v>6292</v>
      </c>
      <c r="F143" s="65">
        <f t="shared" ref="F143:I143" si="124">+F68+F93+E118-F118</f>
        <v>0</v>
      </c>
      <c r="G143" s="65">
        <f t="shared" si="124"/>
        <v>0</v>
      </c>
      <c r="H143" s="65">
        <f t="shared" si="124"/>
        <v>0</v>
      </c>
      <c r="I143" s="65">
        <f t="shared" si="124"/>
        <v>0</v>
      </c>
      <c r="J143" s="65">
        <f t="shared" ref="J143:AL143" si="125">+J68+J93+I118-J118</f>
        <v>0</v>
      </c>
      <c r="K143" s="65">
        <f t="shared" si="125"/>
        <v>6292</v>
      </c>
      <c r="L143" s="65">
        <f t="shared" si="125"/>
        <v>0</v>
      </c>
      <c r="M143" s="65">
        <f t="shared" si="125"/>
        <v>0</v>
      </c>
      <c r="N143" s="65">
        <f t="shared" si="125"/>
        <v>0</v>
      </c>
      <c r="O143" s="65">
        <f t="shared" si="125"/>
        <v>0</v>
      </c>
      <c r="P143" s="65">
        <f t="shared" si="125"/>
        <v>0</v>
      </c>
      <c r="Q143" s="65">
        <f t="shared" si="125"/>
        <v>6417.84</v>
      </c>
      <c r="R143" s="65">
        <f t="shared" si="125"/>
        <v>0</v>
      </c>
      <c r="S143" s="65">
        <f t="shared" si="125"/>
        <v>0</v>
      </c>
      <c r="T143" s="65">
        <f t="shared" si="125"/>
        <v>0</v>
      </c>
      <c r="U143" s="65">
        <f t="shared" si="125"/>
        <v>0</v>
      </c>
      <c r="V143" s="65">
        <f t="shared" si="125"/>
        <v>0</v>
      </c>
      <c r="W143" s="65">
        <f t="shared" si="125"/>
        <v>6417.84</v>
      </c>
      <c r="X143" s="65">
        <f t="shared" si="125"/>
        <v>0</v>
      </c>
      <c r="Y143" s="65">
        <f t="shared" si="125"/>
        <v>0</v>
      </c>
      <c r="Z143" s="65">
        <f t="shared" si="125"/>
        <v>0</v>
      </c>
      <c r="AA143" s="65">
        <f t="shared" si="125"/>
        <v>0</v>
      </c>
      <c r="AB143" s="65">
        <f t="shared" si="125"/>
        <v>0</v>
      </c>
      <c r="AC143" s="65">
        <f t="shared" si="125"/>
        <v>6417.84</v>
      </c>
      <c r="AD143" s="65">
        <f t="shared" si="125"/>
        <v>0</v>
      </c>
      <c r="AE143" s="65">
        <f t="shared" si="125"/>
        <v>0</v>
      </c>
      <c r="AF143" s="65">
        <f t="shared" si="125"/>
        <v>0</v>
      </c>
      <c r="AG143" s="65">
        <f t="shared" si="125"/>
        <v>0</v>
      </c>
      <c r="AH143" s="65">
        <f t="shared" si="125"/>
        <v>0</v>
      </c>
      <c r="AI143" s="65">
        <f t="shared" si="125"/>
        <v>6417.84</v>
      </c>
      <c r="AJ143" s="65">
        <f t="shared" si="125"/>
        <v>0</v>
      </c>
      <c r="AK143" s="65">
        <f t="shared" si="125"/>
        <v>0</v>
      </c>
      <c r="AL143" s="65">
        <f t="shared" si="125"/>
        <v>0</v>
      </c>
    </row>
    <row r="144" spans="2:38" ht="10.5" customHeight="1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316</v>
      </c>
      <c r="C145" s="63">
        <f>SUM(C124:C143)</f>
        <v>25410</v>
      </c>
      <c r="D145" s="63">
        <f t="shared" ref="D145" si="126">SUM(D124:D143)</f>
        <v>2420</v>
      </c>
      <c r="E145" s="63">
        <f t="shared" ref="E145" si="127">SUM(E124:E143)</f>
        <v>177069</v>
      </c>
      <c r="F145" s="63">
        <f t="shared" ref="F145" si="128">SUM(F124:F143)</f>
        <v>25410</v>
      </c>
      <c r="G145" s="63">
        <f t="shared" ref="G145" si="129">SUM(G124:G143)</f>
        <v>2420</v>
      </c>
      <c r="H145" s="63">
        <f t="shared" ref="H145" si="130">SUM(H124:H143)</f>
        <v>17820</v>
      </c>
      <c r="I145" s="63">
        <f t="shared" ref="I145" si="131">SUM(I124:I143)</f>
        <v>62280</v>
      </c>
      <c r="J145" s="63">
        <f t="shared" ref="J145" si="132">SUM(J124:J143)</f>
        <v>62119</v>
      </c>
      <c r="K145" s="63">
        <f t="shared" ref="K145" si="133">SUM(K124:K143)</f>
        <v>25987.72</v>
      </c>
      <c r="L145" s="63">
        <f t="shared" ref="L145" si="134">SUM(L124:L143)</f>
        <v>60240.2</v>
      </c>
      <c r="M145" s="63">
        <f t="shared" ref="M145" si="135">SUM(M124:M143)</f>
        <v>50554.400000000001</v>
      </c>
      <c r="N145" s="63">
        <f t="shared" ref="N145" si="136">SUM(N124:N143)</f>
        <v>0</v>
      </c>
      <c r="O145" s="63">
        <f t="shared" ref="O145" si="137">SUM(O124:O143)</f>
        <v>93451.44</v>
      </c>
      <c r="P145" s="63">
        <f t="shared" ref="P145" si="138">SUM(P124:P143)</f>
        <v>13761</v>
      </c>
      <c r="Q145" s="63">
        <f t="shared" ref="Q145" si="139">SUM(Q124:Q143)</f>
        <v>14563.560000000001</v>
      </c>
      <c r="R145" s="63">
        <f t="shared" ref="R145" si="140">SUM(R124:R143)</f>
        <v>104031.12</v>
      </c>
      <c r="S145" s="63">
        <f t="shared" ref="S145" si="141">SUM(S124:S143)</f>
        <v>14194.7</v>
      </c>
      <c r="T145" s="63">
        <f t="shared" ref="T145" si="142">SUM(T124:T143)</f>
        <v>52319.58</v>
      </c>
      <c r="U145" s="63">
        <f t="shared" ref="U145" si="143">SUM(U124:U143)</f>
        <v>45283.920000000006</v>
      </c>
      <c r="V145" s="63">
        <f t="shared" ref="V145" si="144">SUM(V124:V143)</f>
        <v>60494</v>
      </c>
      <c r="W145" s="63">
        <f t="shared" ref="W145" si="145">SUM(W124:W143)</f>
        <v>17104.560000000001</v>
      </c>
      <c r="X145" s="63">
        <f t="shared" ref="X145" si="146">SUM(X124:X143)</f>
        <v>25918.2</v>
      </c>
      <c r="Y145" s="63">
        <f t="shared" ref="Y145" si="147">SUM(Y124:Y143)</f>
        <v>59152.560000000005</v>
      </c>
      <c r="Z145" s="63">
        <f t="shared" ref="Z145" si="148">SUM(Z124:Z143)</f>
        <v>64975.700000000004</v>
      </c>
      <c r="AA145" s="63">
        <f t="shared" ref="AA145" si="149">SUM(AA124:AA143)</f>
        <v>49614.84</v>
      </c>
      <c r="AB145" s="63">
        <f t="shared" ref="AB145" si="150">SUM(AB124:AB143)</f>
        <v>0</v>
      </c>
      <c r="AC145" s="63">
        <f t="shared" ref="AC145" si="151">SUM(AC124:AC143)</f>
        <v>30093.360000000001</v>
      </c>
      <c r="AD145" s="63">
        <f t="shared" ref="AD145" si="152">SUM(AD124:AD143)</f>
        <v>113971.16</v>
      </c>
      <c r="AE145" s="63">
        <f t="shared" ref="AE145" si="153">SUM(AE124:AE143)</f>
        <v>48461.22</v>
      </c>
      <c r="AF145" s="63">
        <f t="shared" ref="AF145" si="154">SUM(AF124:AF143)</f>
        <v>17998.2</v>
      </c>
      <c r="AG145" s="63">
        <f t="shared" ref="AG145" si="155">SUM(AG124:AG143)</f>
        <v>37571.9</v>
      </c>
      <c r="AH145" s="63">
        <f t="shared" ref="AH145" si="156">SUM(AH124:AH143)</f>
        <v>7724.64</v>
      </c>
      <c r="AI145" s="63">
        <f t="shared" ref="AI145" si="157">SUM(AI124:AI143)</f>
        <v>79918.679999999993</v>
      </c>
      <c r="AJ145" s="63">
        <f t="shared" ref="AJ145" si="158">SUM(AJ124:AJ143)</f>
        <v>39854.820000000007</v>
      </c>
      <c r="AK145" s="63">
        <f t="shared" ref="AK145" si="159">SUM(AK124:AK143)</f>
        <v>19438.32</v>
      </c>
      <c r="AL145" s="63">
        <f t="shared" ref="AL145" si="160">SUM(AL124:AL143)</f>
        <v>12016.62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47"/>
  <sheetViews>
    <sheetView showGridLines="0" topLeftCell="A24" workbookViewId="0">
      <selection activeCell="A2" sqref="A2:XFD2"/>
    </sheetView>
  </sheetViews>
  <sheetFormatPr defaultRowHeight="15" x14ac:dyDescent="0.25"/>
  <cols>
    <col min="2" max="2" width="16" bestFit="1" customWidth="1"/>
    <col min="3" max="3" width="11.140625" bestFit="1" customWidth="1"/>
  </cols>
  <sheetData>
    <row r="1" spans="1:38" x14ac:dyDescent="0.25">
      <c r="A1" s="25" t="s">
        <v>206</v>
      </c>
    </row>
    <row r="2" spans="1:38" ht="15.75" thickBot="1" x14ac:dyDescent="0.3">
      <c r="B2" s="47" t="s">
        <v>349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+E_Acquisti!B3</f>
        <v>Materia Prima 1</v>
      </c>
      <c r="C3" s="55">
        <f>+magazzino!D9</f>
        <v>725</v>
      </c>
      <c r="D3" s="55">
        <f>+magazzino!E9</f>
        <v>446.7</v>
      </c>
      <c r="E3" s="55">
        <f>+magazzino!F9</f>
        <v>164.49999999999994</v>
      </c>
      <c r="F3" s="55">
        <f>+magazzino!G9</f>
        <v>876.3</v>
      </c>
      <c r="G3" s="55">
        <f>+magazzino!H9</f>
        <v>587.5</v>
      </c>
      <c r="H3" s="55">
        <f>+magazzino!I9</f>
        <v>295.7</v>
      </c>
      <c r="I3" s="55">
        <f>+magazzino!J9</f>
        <v>1002.4</v>
      </c>
      <c r="J3" s="55">
        <f>+magazzino!K9</f>
        <v>709.09999999999991</v>
      </c>
      <c r="K3" s="55">
        <f>+magazzino!L9</f>
        <v>415.7999999999999</v>
      </c>
      <c r="L3" s="55">
        <f>+magazzino!M9</f>
        <v>1122.5</v>
      </c>
      <c r="M3" s="55">
        <f>+magazzino!N9</f>
        <v>829.2</v>
      </c>
      <c r="N3" s="55">
        <f>+magazzino!O9</f>
        <v>535.90000000000009</v>
      </c>
      <c r="O3" s="55">
        <f>+magazzino!P9</f>
        <v>1242.6000000000001</v>
      </c>
      <c r="P3" s="55">
        <f>+magazzino!Q9</f>
        <v>949.30000000000018</v>
      </c>
      <c r="Q3" s="55">
        <f>+magazzino!R9</f>
        <v>656.00000000000023</v>
      </c>
      <c r="R3" s="55">
        <f>+magazzino!S9</f>
        <v>1362.7000000000003</v>
      </c>
      <c r="S3" s="55">
        <f>+magazzino!T9</f>
        <v>1069.4000000000003</v>
      </c>
      <c r="T3" s="55">
        <f>+magazzino!U9</f>
        <v>776.10000000000036</v>
      </c>
      <c r="U3" s="55">
        <f>+magazzino!V9</f>
        <v>482.80000000000035</v>
      </c>
      <c r="V3" s="55">
        <f>+magazzino!W9</f>
        <v>1189.5000000000005</v>
      </c>
      <c r="W3" s="55">
        <f>+magazzino!X9</f>
        <v>896.2000000000005</v>
      </c>
      <c r="X3" s="55">
        <f>+magazzino!Y9</f>
        <v>602.90000000000055</v>
      </c>
      <c r="Y3" s="55">
        <f>+magazzino!Z9</f>
        <v>1309.6000000000006</v>
      </c>
      <c r="Z3" s="55">
        <f>+magazzino!AA9</f>
        <v>1016.3000000000006</v>
      </c>
      <c r="AA3" s="55">
        <f>+magazzino!AB9</f>
        <v>723.00000000000068</v>
      </c>
      <c r="AB3" s="55">
        <f>+magazzino!AC9</f>
        <v>429.70000000000067</v>
      </c>
      <c r="AC3" s="55">
        <f>+magazzino!AD9</f>
        <v>1136.4000000000005</v>
      </c>
      <c r="AD3" s="55">
        <f>+magazzino!AE9</f>
        <v>843.10000000000059</v>
      </c>
      <c r="AE3" s="55">
        <f>+magazzino!AF9</f>
        <v>549.80000000000064</v>
      </c>
      <c r="AF3" s="55">
        <f>+magazzino!AG9</f>
        <v>256.50000000000063</v>
      </c>
      <c r="AG3" s="55">
        <f>+magazzino!AH9</f>
        <v>963.20000000000061</v>
      </c>
      <c r="AH3" s="55">
        <f>+magazzino!AI9</f>
        <v>669.90000000000055</v>
      </c>
      <c r="AI3" s="55">
        <f>+magazzino!AJ9</f>
        <v>376.60000000000053</v>
      </c>
      <c r="AJ3" s="55">
        <f>+magazzino!AK9</f>
        <v>1083.3000000000006</v>
      </c>
      <c r="AK3" s="55">
        <f>+magazzino!AL9</f>
        <v>790.00000000000068</v>
      </c>
      <c r="AL3" s="55">
        <f>+magazzino!AM9</f>
        <v>496.70000000000067</v>
      </c>
    </row>
    <row r="4" spans="1:38" ht="15.75" thickBot="1" x14ac:dyDescent="0.3">
      <c r="B4" s="47" t="str">
        <f>+E_Acquisti!B4</f>
        <v>Materia Prima 2</v>
      </c>
      <c r="C4" s="55">
        <f>+magazzino!D17</f>
        <v>5050</v>
      </c>
      <c r="D4" s="55">
        <f>+magazzino!E17</f>
        <v>3083</v>
      </c>
      <c r="E4" s="55">
        <f>+magazzino!F17</f>
        <v>1061</v>
      </c>
      <c r="F4" s="55">
        <f>+magazzino!G17</f>
        <v>5973</v>
      </c>
      <c r="G4" s="55">
        <f>+magazzino!H17</f>
        <v>3882</v>
      </c>
      <c r="H4" s="55">
        <f>+magazzino!I17</f>
        <v>1746</v>
      </c>
      <c r="I4" s="55">
        <f>+magazzino!J17</f>
        <v>6605</v>
      </c>
      <c r="J4" s="55">
        <f>+magazzino!K17</f>
        <v>4464</v>
      </c>
      <c r="K4" s="55">
        <f>+magazzino!L17</f>
        <v>2323</v>
      </c>
      <c r="L4" s="55">
        <f>+magazzino!M17</f>
        <v>7182</v>
      </c>
      <c r="M4" s="55">
        <f>+magazzino!N17</f>
        <v>5041</v>
      </c>
      <c r="N4" s="55">
        <f>+magazzino!O17</f>
        <v>2900</v>
      </c>
      <c r="O4" s="55">
        <f>+magazzino!P17</f>
        <v>7759</v>
      </c>
      <c r="P4" s="55">
        <f>+magazzino!Q17</f>
        <v>5618</v>
      </c>
      <c r="Q4" s="55">
        <f>+magazzino!R17</f>
        <v>3477</v>
      </c>
      <c r="R4" s="55">
        <f>+magazzino!S17</f>
        <v>8336</v>
      </c>
      <c r="S4" s="55">
        <f>+magazzino!T17</f>
        <v>6195</v>
      </c>
      <c r="T4" s="55">
        <f>+magazzino!U17</f>
        <v>4054</v>
      </c>
      <c r="U4" s="55">
        <f>+magazzino!V17</f>
        <v>8913</v>
      </c>
      <c r="V4" s="55">
        <f>+magazzino!W17</f>
        <v>6772</v>
      </c>
      <c r="W4" s="55">
        <f>+magazzino!X17</f>
        <v>4631</v>
      </c>
      <c r="X4" s="55">
        <f>+magazzino!Y17</f>
        <v>9490</v>
      </c>
      <c r="Y4" s="55">
        <f>+magazzino!Z17</f>
        <v>7349</v>
      </c>
      <c r="Z4" s="55">
        <f>+magazzino!AA17</f>
        <v>5208</v>
      </c>
      <c r="AA4" s="55">
        <f>+magazzino!AB17</f>
        <v>10067</v>
      </c>
      <c r="AB4" s="55">
        <f>+magazzino!AC17</f>
        <v>7926</v>
      </c>
      <c r="AC4" s="55">
        <f>+magazzino!AD17</f>
        <v>5785</v>
      </c>
      <c r="AD4" s="55">
        <f>+magazzino!AE17</f>
        <v>10644</v>
      </c>
      <c r="AE4" s="55">
        <f>+magazzino!AF17</f>
        <v>8503</v>
      </c>
      <c r="AF4" s="55">
        <f>+magazzino!AG17</f>
        <v>6362</v>
      </c>
      <c r="AG4" s="55">
        <f>+magazzino!AH17</f>
        <v>11221</v>
      </c>
      <c r="AH4" s="55">
        <f>+magazzino!AI17</f>
        <v>9080</v>
      </c>
      <c r="AI4" s="55">
        <f>+magazzino!AJ17</f>
        <v>6939</v>
      </c>
      <c r="AJ4" s="55">
        <f>+magazzino!AK17</f>
        <v>4798</v>
      </c>
      <c r="AK4" s="55">
        <f>+magazzino!AL17</f>
        <v>2657</v>
      </c>
      <c r="AL4" s="55">
        <f>+magazzino!AM17</f>
        <v>516</v>
      </c>
    </row>
    <row r="5" spans="1:38" ht="15.75" thickBot="1" x14ac:dyDescent="0.3">
      <c r="B5" s="47" t="str">
        <f>+E_Acquisti!B5</f>
        <v>Materia Prima 3</v>
      </c>
      <c r="C5" s="55">
        <f>+magazzino!D25</f>
        <v>2580</v>
      </c>
      <c r="D5" s="55">
        <f>+magazzino!E25</f>
        <v>2153.6999999999998</v>
      </c>
      <c r="E5" s="55">
        <f>+magazzino!F25</f>
        <v>1721.6</v>
      </c>
      <c r="F5" s="55">
        <f>+magazzino!G25</f>
        <v>1278.0999999999999</v>
      </c>
      <c r="G5" s="55">
        <f>+magazzino!H25</f>
        <v>833.59999999999991</v>
      </c>
      <c r="H5" s="55">
        <f>+magazzino!I25</f>
        <v>384.59999999999991</v>
      </c>
      <c r="I5" s="55">
        <f>+magazzino!J25</f>
        <v>2934.1</v>
      </c>
      <c r="J5" s="55">
        <f>+magazzino!K25</f>
        <v>2483.6</v>
      </c>
      <c r="K5" s="55">
        <f>+magazzino!L25</f>
        <v>2033.1</v>
      </c>
      <c r="L5" s="55">
        <f>+magazzino!M25</f>
        <v>1582.6</v>
      </c>
      <c r="M5" s="55">
        <f>+magazzino!N25</f>
        <v>1132.0999999999999</v>
      </c>
      <c r="N5" s="55">
        <f>+magazzino!O25</f>
        <v>681.59999999999991</v>
      </c>
      <c r="O5" s="55">
        <f>+magazzino!P25</f>
        <v>231.09999999999991</v>
      </c>
      <c r="P5" s="55">
        <f>+magazzino!Q25</f>
        <v>2780.6</v>
      </c>
      <c r="Q5" s="55">
        <f>+magazzino!R25</f>
        <v>2330.1</v>
      </c>
      <c r="R5" s="55">
        <f>+magazzino!S25</f>
        <v>1879.6</v>
      </c>
      <c r="S5" s="55">
        <f>+magazzino!T25</f>
        <v>1429.1</v>
      </c>
      <c r="T5" s="55">
        <f>+magazzino!U25</f>
        <v>978.59999999999991</v>
      </c>
      <c r="U5" s="55">
        <f>+magazzino!V25</f>
        <v>528.09999999999991</v>
      </c>
      <c r="V5" s="55">
        <f>+magazzino!W25</f>
        <v>77.599999999999909</v>
      </c>
      <c r="W5" s="55">
        <f>+magazzino!X25</f>
        <v>2627.1</v>
      </c>
      <c r="X5" s="55">
        <f>+magazzino!Y25</f>
        <v>2176.6</v>
      </c>
      <c r="Y5" s="55">
        <f>+magazzino!Z25</f>
        <v>1726.1</v>
      </c>
      <c r="Z5" s="55">
        <f>+magazzino!AA25</f>
        <v>1275.5999999999999</v>
      </c>
      <c r="AA5" s="55">
        <f>+magazzino!AB25</f>
        <v>825.09999999999991</v>
      </c>
      <c r="AB5" s="55">
        <f>+magazzino!AC25</f>
        <v>374.59999999999991</v>
      </c>
      <c r="AC5" s="55">
        <f>+magazzino!AD25</f>
        <v>2924.1</v>
      </c>
      <c r="AD5" s="55">
        <f>+magazzino!AE25</f>
        <v>2473.6</v>
      </c>
      <c r="AE5" s="55">
        <f>+magazzino!AF25</f>
        <v>2023.1</v>
      </c>
      <c r="AF5" s="55">
        <f>+magazzino!AG25</f>
        <v>1572.6</v>
      </c>
      <c r="AG5" s="55">
        <f>+magazzino!AH25</f>
        <v>1122.0999999999999</v>
      </c>
      <c r="AH5" s="55">
        <f>+magazzino!AI25</f>
        <v>671.59999999999991</v>
      </c>
      <c r="AI5" s="55">
        <f>+magazzino!AJ25</f>
        <v>221.09999999999991</v>
      </c>
      <c r="AJ5" s="55">
        <f>+magazzino!AK25</f>
        <v>2770.6</v>
      </c>
      <c r="AK5" s="55">
        <f>+magazzino!AL25</f>
        <v>2320.1</v>
      </c>
      <c r="AL5" s="55">
        <f>+magazzino!AM25</f>
        <v>1869.6</v>
      </c>
    </row>
    <row r="6" spans="1:38" ht="15.75" thickBot="1" x14ac:dyDescent="0.3">
      <c r="B6" s="47" t="str">
        <f>+E_Acquisti!B6</f>
        <v>Materia Prima 4</v>
      </c>
      <c r="C6" s="55">
        <f>+magazzino!D33</f>
        <v>1735</v>
      </c>
      <c r="D6" s="55">
        <f>+magazzino!E33</f>
        <v>1467</v>
      </c>
      <c r="E6" s="55">
        <f>+magazzino!F33</f>
        <v>1193.5</v>
      </c>
      <c r="F6" s="55">
        <f>+magazzino!G33</f>
        <v>912.2</v>
      </c>
      <c r="G6" s="55">
        <f>+magazzino!H33</f>
        <v>630.5</v>
      </c>
      <c r="H6" s="55">
        <f>+magazzino!I33</f>
        <v>344.3</v>
      </c>
      <c r="I6" s="55">
        <f>+magazzino!J33</f>
        <v>57.100000000000023</v>
      </c>
      <c r="J6" s="55">
        <f>+magazzino!K33</f>
        <v>1769.9</v>
      </c>
      <c r="K6" s="55">
        <f>+magazzino!L33</f>
        <v>1482.7</v>
      </c>
      <c r="L6" s="55">
        <f>+magazzino!M33</f>
        <v>1195.5</v>
      </c>
      <c r="M6" s="55">
        <f>+magazzino!N33</f>
        <v>908.3</v>
      </c>
      <c r="N6" s="55">
        <f>+magazzino!O33</f>
        <v>621.09999999999991</v>
      </c>
      <c r="O6" s="55">
        <f>+magazzino!P33</f>
        <v>333.89999999999992</v>
      </c>
      <c r="P6" s="55">
        <f>+magazzino!Q33</f>
        <v>46.699999999999932</v>
      </c>
      <c r="Q6" s="55">
        <f>+magazzino!R33</f>
        <v>1759.5</v>
      </c>
      <c r="R6" s="55">
        <f>+magazzino!S33</f>
        <v>1472.3</v>
      </c>
      <c r="S6" s="55">
        <f>+magazzino!T33</f>
        <v>1185.0999999999999</v>
      </c>
      <c r="T6" s="55">
        <f>+magazzino!U33</f>
        <v>897.89999999999986</v>
      </c>
      <c r="U6" s="55">
        <f>+magazzino!V33</f>
        <v>610.69999999999982</v>
      </c>
      <c r="V6" s="55">
        <f>+magazzino!W33</f>
        <v>323.49999999999983</v>
      </c>
      <c r="W6" s="55">
        <f>+magazzino!X33</f>
        <v>36.299999999999841</v>
      </c>
      <c r="X6" s="55">
        <f>+magazzino!Y33</f>
        <v>1749.1</v>
      </c>
      <c r="Y6" s="55">
        <f>+magazzino!Z33</f>
        <v>1461.8999999999999</v>
      </c>
      <c r="Z6" s="55">
        <f>+magazzino!AA33</f>
        <v>1174.6999999999998</v>
      </c>
      <c r="AA6" s="55">
        <f>+magazzino!AB33</f>
        <v>887.49999999999977</v>
      </c>
      <c r="AB6" s="55">
        <f>+magazzino!AC33</f>
        <v>600.29999999999973</v>
      </c>
      <c r="AC6" s="55">
        <f>+magazzino!AD33</f>
        <v>313.09999999999974</v>
      </c>
      <c r="AD6" s="55">
        <f>+magazzino!AE33</f>
        <v>25.89999999999975</v>
      </c>
      <c r="AE6" s="55">
        <f>+magazzino!AF33</f>
        <v>1738.6999999999998</v>
      </c>
      <c r="AF6" s="55">
        <f>+magazzino!AG33</f>
        <v>1451.4999999999998</v>
      </c>
      <c r="AG6" s="55">
        <f>+magazzino!AH33</f>
        <v>1164.2999999999997</v>
      </c>
      <c r="AH6" s="55">
        <f>+magazzino!AI33</f>
        <v>877.09999999999968</v>
      </c>
      <c r="AI6" s="55">
        <f>+magazzino!AJ33</f>
        <v>589.89999999999964</v>
      </c>
      <c r="AJ6" s="55">
        <f>+magazzino!AK33</f>
        <v>302.69999999999965</v>
      </c>
      <c r="AK6" s="55">
        <f>+magazzino!AL33</f>
        <v>15.499999999999659</v>
      </c>
      <c r="AL6" s="55">
        <f>+magazzino!AM33</f>
        <v>1728.2999999999997</v>
      </c>
    </row>
    <row r="7" spans="1:38" ht="15.75" thickBot="1" x14ac:dyDescent="0.3">
      <c r="B7" s="47" t="str">
        <f>+E_Acquisti!B7</f>
        <v>Materia Prima 5</v>
      </c>
      <c r="C7" s="55">
        <f>+magazzino!D41</f>
        <v>1655</v>
      </c>
      <c r="D7" s="55">
        <f>+magazzino!E41</f>
        <v>1306.7</v>
      </c>
      <c r="E7" s="55">
        <f>+magazzino!F41</f>
        <v>949.30000000000007</v>
      </c>
      <c r="F7" s="55">
        <f>+magazzino!G41</f>
        <v>580.5</v>
      </c>
      <c r="G7" s="55">
        <f>+magazzino!H41</f>
        <v>211.3</v>
      </c>
      <c r="H7" s="55">
        <f>+magazzino!I41</f>
        <v>1834.6</v>
      </c>
      <c r="I7" s="55">
        <f>+magazzino!J41</f>
        <v>1456.8999999999999</v>
      </c>
      <c r="J7" s="55">
        <f>+magazzino!K41</f>
        <v>1079.1999999999998</v>
      </c>
      <c r="K7" s="55">
        <f>+magazzino!L41</f>
        <v>701.49999999999977</v>
      </c>
      <c r="L7" s="55">
        <f>+magazzino!M41</f>
        <v>323.79999999999978</v>
      </c>
      <c r="M7" s="55">
        <f>+magazzino!N41</f>
        <v>1946.1</v>
      </c>
      <c r="N7" s="55">
        <f>+magazzino!O41</f>
        <v>1568.3999999999999</v>
      </c>
      <c r="O7" s="55">
        <f>+magazzino!P41</f>
        <v>1190.6999999999998</v>
      </c>
      <c r="P7" s="55">
        <f>+magazzino!Q41</f>
        <v>812.99999999999977</v>
      </c>
      <c r="Q7" s="55">
        <f>+magazzino!R41</f>
        <v>435.29999999999978</v>
      </c>
      <c r="R7" s="55">
        <f>+magazzino!S41</f>
        <v>57.599999999999795</v>
      </c>
      <c r="S7" s="55">
        <f>+magazzino!T41</f>
        <v>1679.8999999999999</v>
      </c>
      <c r="T7" s="55">
        <f>+magazzino!U41</f>
        <v>1302.1999999999998</v>
      </c>
      <c r="U7" s="55">
        <f>+magazzino!V41</f>
        <v>924.49999999999977</v>
      </c>
      <c r="V7" s="55">
        <f>+magazzino!W41</f>
        <v>546.79999999999973</v>
      </c>
      <c r="W7" s="55">
        <f>+magazzino!X41</f>
        <v>169.09999999999974</v>
      </c>
      <c r="X7" s="55">
        <f>+magazzino!Y41</f>
        <v>1791.3999999999996</v>
      </c>
      <c r="Y7" s="55">
        <f>+magazzino!Z41</f>
        <v>1413.6999999999996</v>
      </c>
      <c r="Z7" s="55">
        <f>+magazzino!AA41</f>
        <v>1035.9999999999995</v>
      </c>
      <c r="AA7" s="55">
        <f>+magazzino!AB41</f>
        <v>658.2999999999995</v>
      </c>
      <c r="AB7" s="55">
        <f>+magazzino!AC41</f>
        <v>280.59999999999951</v>
      </c>
      <c r="AC7" s="55">
        <f>+magazzino!AD41</f>
        <v>1902.8999999999996</v>
      </c>
      <c r="AD7" s="55">
        <f>+magazzino!AE41</f>
        <v>1525.1999999999996</v>
      </c>
      <c r="AE7" s="55">
        <f>+magazzino!AF41</f>
        <v>1147.4999999999995</v>
      </c>
      <c r="AF7" s="55">
        <f>+magazzino!AG41</f>
        <v>769.7999999999995</v>
      </c>
      <c r="AG7" s="55">
        <f>+magazzino!AH41</f>
        <v>392.09999999999951</v>
      </c>
      <c r="AH7" s="55">
        <f>+magazzino!AI41</f>
        <v>2014.3999999999996</v>
      </c>
      <c r="AI7" s="55">
        <f>+magazzino!AJ41</f>
        <v>1636.6999999999996</v>
      </c>
      <c r="AJ7" s="55">
        <f>+magazzino!AK41</f>
        <v>1258.9999999999995</v>
      </c>
      <c r="AK7" s="55">
        <f>+magazzino!AL41</f>
        <v>881.2999999999995</v>
      </c>
      <c r="AL7" s="55">
        <f>+magazzino!AM41</f>
        <v>503.59999999999951</v>
      </c>
    </row>
    <row r="8" spans="1:38" ht="15.75" thickBot="1" x14ac:dyDescent="0.3">
      <c r="B8" s="47" t="str">
        <f>+E_Acquisti!B8</f>
        <v>Materia Prima 6</v>
      </c>
      <c r="C8" s="55">
        <f>+magazzino!D49</f>
        <v>1785</v>
      </c>
      <c r="D8" s="55">
        <f>+magazzino!E49</f>
        <v>1567.4</v>
      </c>
      <c r="E8" s="55">
        <f>+magazzino!F49</f>
        <v>1346.1000000000001</v>
      </c>
      <c r="F8" s="55">
        <f>+magazzino!G49</f>
        <v>1118.8000000000002</v>
      </c>
      <c r="G8" s="55">
        <f>+magazzino!H49</f>
        <v>891.20000000000016</v>
      </c>
      <c r="H8" s="55">
        <f>+magazzino!I49</f>
        <v>660.60000000000014</v>
      </c>
      <c r="I8" s="55">
        <f>+magazzino!J49</f>
        <v>429.00000000000011</v>
      </c>
      <c r="J8" s="55">
        <f>+magazzino!K49</f>
        <v>197.40000000000009</v>
      </c>
      <c r="K8" s="55">
        <f>+magazzino!L49</f>
        <v>1965.8000000000002</v>
      </c>
      <c r="L8" s="55">
        <f>+magazzino!M49</f>
        <v>1734.2000000000003</v>
      </c>
      <c r="M8" s="55">
        <f>+magazzino!N49</f>
        <v>1502.6000000000004</v>
      </c>
      <c r="N8" s="55">
        <f>+magazzino!O49</f>
        <v>1271.0000000000005</v>
      </c>
      <c r="O8" s="55">
        <f>+magazzino!P49</f>
        <v>1039.4000000000005</v>
      </c>
      <c r="P8" s="55">
        <f>+magazzino!Q49</f>
        <v>807.80000000000052</v>
      </c>
      <c r="Q8" s="55">
        <f>+magazzino!R49</f>
        <v>576.2000000000005</v>
      </c>
      <c r="R8" s="55">
        <f>+magazzino!S49</f>
        <v>344.60000000000048</v>
      </c>
      <c r="S8" s="55">
        <f>+magazzino!T49</f>
        <v>113.00000000000045</v>
      </c>
      <c r="T8" s="55">
        <f>+magazzino!U49</f>
        <v>1881.4000000000005</v>
      </c>
      <c r="U8" s="55">
        <f>+magazzino!V49</f>
        <v>1649.8000000000006</v>
      </c>
      <c r="V8" s="55">
        <f>+magazzino!W49</f>
        <v>1418.2000000000007</v>
      </c>
      <c r="W8" s="55">
        <f>+magazzino!X49</f>
        <v>1186.6000000000008</v>
      </c>
      <c r="X8" s="55">
        <f>+magazzino!Y49</f>
        <v>955.0000000000008</v>
      </c>
      <c r="Y8" s="55">
        <f>+magazzino!Z49</f>
        <v>723.40000000000077</v>
      </c>
      <c r="Z8" s="55">
        <f>+magazzino!AA49</f>
        <v>491.80000000000075</v>
      </c>
      <c r="AA8" s="55">
        <f>+magazzino!AB49</f>
        <v>260.20000000000073</v>
      </c>
      <c r="AB8" s="55">
        <f>+magazzino!AC49</f>
        <v>2028.6000000000008</v>
      </c>
      <c r="AC8" s="55">
        <f>+magazzino!AD49</f>
        <v>1797.0000000000009</v>
      </c>
      <c r="AD8" s="55">
        <f>+magazzino!AE49</f>
        <v>1565.400000000001</v>
      </c>
      <c r="AE8" s="55">
        <f>+magazzino!AF49</f>
        <v>1333.8000000000011</v>
      </c>
      <c r="AF8" s="55">
        <f>+magazzino!AG49</f>
        <v>1102.2000000000012</v>
      </c>
      <c r="AG8" s="55">
        <f>+magazzino!AH49</f>
        <v>870.60000000000116</v>
      </c>
      <c r="AH8" s="55">
        <f>+magazzino!AI49</f>
        <v>639.00000000000114</v>
      </c>
      <c r="AI8" s="55">
        <f>+magazzino!AJ49</f>
        <v>407.40000000000111</v>
      </c>
      <c r="AJ8" s="55">
        <f>+magazzino!AK49</f>
        <v>175.80000000000109</v>
      </c>
      <c r="AK8" s="55">
        <f>+magazzino!AL49</f>
        <v>1944.2000000000012</v>
      </c>
      <c r="AL8" s="55">
        <f>+magazzino!AM49</f>
        <v>1712.6000000000013</v>
      </c>
    </row>
    <row r="9" spans="1:38" ht="15.75" thickBot="1" x14ac:dyDescent="0.3">
      <c r="B9" s="47" t="str">
        <f>+E_Acquisti!B9</f>
        <v>Materia Prima 7</v>
      </c>
      <c r="C9" s="55">
        <f>+magazzino!D57</f>
        <v>2560</v>
      </c>
      <c r="D9" s="55">
        <f>+magazzino!E57</f>
        <v>2113.6999999999998</v>
      </c>
      <c r="E9" s="55">
        <f>+magazzino!F57</f>
        <v>1661.6999999999998</v>
      </c>
      <c r="F9" s="55">
        <f>+magazzino!G57</f>
        <v>1198.2999999999997</v>
      </c>
      <c r="G9" s="55">
        <f>+magazzino!H57</f>
        <v>733.99999999999977</v>
      </c>
      <c r="H9" s="55">
        <f>+magazzino!I57</f>
        <v>265.19999999999982</v>
      </c>
      <c r="I9" s="55">
        <f>+magazzino!J57</f>
        <v>2794.3999999999996</v>
      </c>
      <c r="J9" s="55">
        <f>+magazzino!K57</f>
        <v>2323.5999999999995</v>
      </c>
      <c r="K9" s="55">
        <f>+magazzino!L57</f>
        <v>1852.7999999999995</v>
      </c>
      <c r="L9" s="55">
        <f>+magazzino!M57</f>
        <v>1381.9999999999995</v>
      </c>
      <c r="M9" s="55">
        <f>+magazzino!N57</f>
        <v>911.19999999999959</v>
      </c>
      <c r="N9" s="55">
        <f>+magazzino!O57</f>
        <v>440.39999999999964</v>
      </c>
      <c r="O9" s="55">
        <f>+magazzino!P57</f>
        <v>2969.5999999999995</v>
      </c>
      <c r="P9" s="55">
        <f>+magazzino!Q57</f>
        <v>2498.7999999999993</v>
      </c>
      <c r="Q9" s="55">
        <f>+magazzino!R57</f>
        <v>2027.9999999999993</v>
      </c>
      <c r="R9" s="55">
        <f>+magazzino!S57</f>
        <v>1557.1999999999994</v>
      </c>
      <c r="S9" s="55">
        <f>+magazzino!T57</f>
        <v>1086.3999999999994</v>
      </c>
      <c r="T9" s="55">
        <f>+magazzino!U57</f>
        <v>615.59999999999945</v>
      </c>
      <c r="U9" s="55">
        <f>+magazzino!V57</f>
        <v>3144.7999999999993</v>
      </c>
      <c r="V9" s="55">
        <f>+magazzino!W57</f>
        <v>2673.9999999999991</v>
      </c>
      <c r="W9" s="55">
        <f>+magazzino!X57</f>
        <v>2203.1999999999989</v>
      </c>
      <c r="X9" s="55">
        <f>+magazzino!Y57</f>
        <v>1732.399999999999</v>
      </c>
      <c r="Y9" s="55">
        <f>+magazzino!Z57</f>
        <v>1261.599999999999</v>
      </c>
      <c r="Z9" s="55">
        <f>+magazzino!AA57</f>
        <v>790.79999999999905</v>
      </c>
      <c r="AA9" s="55">
        <f>+magazzino!AB57</f>
        <v>319.99999999999909</v>
      </c>
      <c r="AB9" s="55">
        <f>+magazzino!AC57</f>
        <v>2849.1999999999989</v>
      </c>
      <c r="AC9" s="55">
        <f>+magazzino!AD57</f>
        <v>2378.3999999999987</v>
      </c>
      <c r="AD9" s="55">
        <f>+magazzino!AE57</f>
        <v>1907.5999999999988</v>
      </c>
      <c r="AE9" s="55">
        <f>+magazzino!AF57</f>
        <v>1436.7999999999988</v>
      </c>
      <c r="AF9" s="55">
        <f>+magazzino!AG57</f>
        <v>965.99999999999886</v>
      </c>
      <c r="AG9" s="55">
        <f>+magazzino!AH57</f>
        <v>495.19999999999891</v>
      </c>
      <c r="AH9" s="55">
        <f>+magazzino!AI57</f>
        <v>3024.3999999999987</v>
      </c>
      <c r="AI9" s="55">
        <f>+magazzino!AJ57</f>
        <v>2553.5999999999985</v>
      </c>
      <c r="AJ9" s="55">
        <f>+magazzino!AK57</f>
        <v>2082.7999999999984</v>
      </c>
      <c r="AK9" s="55">
        <f>+magazzino!AL57</f>
        <v>1611.9999999999984</v>
      </c>
      <c r="AL9" s="55">
        <f>+magazzino!AM57</f>
        <v>1141.1999999999985</v>
      </c>
    </row>
    <row r="10" spans="1:38" ht="15.75" thickBot="1" x14ac:dyDescent="0.3">
      <c r="B10" s="47" t="str">
        <f>+E_Acquisti!B10</f>
        <v>Materia Prima 8</v>
      </c>
      <c r="C10" s="55">
        <f>+magazzino!D65</f>
        <v>7100</v>
      </c>
      <c r="D10" s="55">
        <f>+magazzino!E65</f>
        <v>5184</v>
      </c>
      <c r="E10" s="55">
        <f>+magazzino!F65</f>
        <v>3213</v>
      </c>
      <c r="F10" s="55">
        <f>+magazzino!G65</f>
        <v>1176</v>
      </c>
      <c r="G10" s="55">
        <f>+magazzino!H65</f>
        <v>8137</v>
      </c>
      <c r="H10" s="55">
        <f>+magazzino!I65</f>
        <v>6053</v>
      </c>
      <c r="I10" s="55">
        <f>+magazzino!J65</f>
        <v>3964</v>
      </c>
      <c r="J10" s="55">
        <f>+magazzino!K65</f>
        <v>1875</v>
      </c>
      <c r="K10" s="55">
        <f>+magazzino!L65</f>
        <v>8786</v>
      </c>
      <c r="L10" s="55">
        <f>+magazzino!M65</f>
        <v>6697</v>
      </c>
      <c r="M10" s="55">
        <f>+magazzino!N65</f>
        <v>4608</v>
      </c>
      <c r="N10" s="55">
        <f>+magazzino!O65</f>
        <v>2519</v>
      </c>
      <c r="O10" s="55">
        <f>+magazzino!P65</f>
        <v>430</v>
      </c>
      <c r="P10" s="55">
        <f>+magazzino!Q65</f>
        <v>7341</v>
      </c>
      <c r="Q10" s="55">
        <f>+magazzino!R65</f>
        <v>5252</v>
      </c>
      <c r="R10" s="55">
        <f>+magazzino!S65</f>
        <v>3163</v>
      </c>
      <c r="S10" s="55">
        <f>+magazzino!T65</f>
        <v>1074</v>
      </c>
      <c r="T10" s="55">
        <f>+magazzino!U65</f>
        <v>7985</v>
      </c>
      <c r="U10" s="55">
        <f>+magazzino!V65</f>
        <v>5896</v>
      </c>
      <c r="V10" s="55">
        <f>+magazzino!W65</f>
        <v>3807</v>
      </c>
      <c r="W10" s="55">
        <f>+magazzino!X65</f>
        <v>1718</v>
      </c>
      <c r="X10" s="55">
        <f>+magazzino!Y65</f>
        <v>8629</v>
      </c>
      <c r="Y10" s="55">
        <f>+magazzino!Z65</f>
        <v>6540</v>
      </c>
      <c r="Z10" s="55">
        <f>+magazzino!AA65</f>
        <v>4451</v>
      </c>
      <c r="AA10" s="55">
        <f>+magazzino!AB65</f>
        <v>2362</v>
      </c>
      <c r="AB10" s="55">
        <f>+magazzino!AC65</f>
        <v>9273</v>
      </c>
      <c r="AC10" s="55">
        <f>+magazzino!AD65</f>
        <v>7184</v>
      </c>
      <c r="AD10" s="55">
        <f>+magazzino!AE65</f>
        <v>5095</v>
      </c>
      <c r="AE10" s="55">
        <f>+magazzino!AF65</f>
        <v>3006</v>
      </c>
      <c r="AF10" s="55">
        <f>+magazzino!AG65</f>
        <v>917</v>
      </c>
      <c r="AG10" s="55">
        <f>+magazzino!AH65</f>
        <v>7828</v>
      </c>
      <c r="AH10" s="55">
        <f>+magazzino!AI65</f>
        <v>5739</v>
      </c>
      <c r="AI10" s="55">
        <f>+magazzino!AJ65</f>
        <v>3650</v>
      </c>
      <c r="AJ10" s="55">
        <f>+magazzino!AK65</f>
        <v>1561</v>
      </c>
      <c r="AK10" s="55">
        <f>+magazzino!AL65</f>
        <v>8472</v>
      </c>
      <c r="AL10" s="55">
        <f>+magazzino!AM65</f>
        <v>6383</v>
      </c>
    </row>
    <row r="11" spans="1:38" ht="15.75" thickBot="1" x14ac:dyDescent="0.3">
      <c r="B11" s="47" t="str">
        <f>+E_Acquisti!B11</f>
        <v>Materia Prima 9</v>
      </c>
      <c r="C11" s="55">
        <f>+magazzino!D73</f>
        <v>8300</v>
      </c>
      <c r="D11" s="55">
        <f>+magazzino!E73</f>
        <v>6580</v>
      </c>
      <c r="E11" s="55">
        <f>+magazzino!F73</f>
        <v>4823</v>
      </c>
      <c r="F11" s="55">
        <f>+magazzino!G73</f>
        <v>3018</v>
      </c>
      <c r="G11" s="55">
        <f>+magazzino!H73</f>
        <v>1210</v>
      </c>
      <c r="H11" s="55">
        <f>+magazzino!I73</f>
        <v>9372</v>
      </c>
      <c r="I11" s="55">
        <f>+magazzino!J73</f>
        <v>7529</v>
      </c>
      <c r="J11" s="55">
        <f>+magazzino!K73</f>
        <v>5686</v>
      </c>
      <c r="K11" s="55">
        <f>+magazzino!L73</f>
        <v>3843</v>
      </c>
      <c r="L11" s="55">
        <f>+magazzino!M73</f>
        <v>2000</v>
      </c>
      <c r="M11" s="55">
        <f>+magazzino!N73</f>
        <v>157</v>
      </c>
      <c r="N11" s="55">
        <f>+magazzino!O73</f>
        <v>8314</v>
      </c>
      <c r="O11" s="55">
        <f>+magazzino!P73</f>
        <v>6471</v>
      </c>
      <c r="P11" s="55">
        <f>+magazzino!Q73</f>
        <v>4628</v>
      </c>
      <c r="Q11" s="55">
        <f>+magazzino!R73</f>
        <v>2785</v>
      </c>
      <c r="R11" s="55">
        <f>+magazzino!S73</f>
        <v>942</v>
      </c>
      <c r="S11" s="55">
        <f>+magazzino!T73</f>
        <v>9099</v>
      </c>
      <c r="T11" s="55">
        <f>+magazzino!U73</f>
        <v>7256</v>
      </c>
      <c r="U11" s="55">
        <f>+magazzino!V73</f>
        <v>5413</v>
      </c>
      <c r="V11" s="55">
        <f>+magazzino!W73</f>
        <v>3570</v>
      </c>
      <c r="W11" s="55">
        <f>+magazzino!X73</f>
        <v>1727</v>
      </c>
      <c r="X11" s="55">
        <f>+magazzino!Y73</f>
        <v>9884</v>
      </c>
      <c r="Y11" s="55">
        <f>+magazzino!Z73</f>
        <v>8041</v>
      </c>
      <c r="Z11" s="55">
        <f>+magazzino!AA73</f>
        <v>6198</v>
      </c>
      <c r="AA11" s="55">
        <f>+magazzino!AB73</f>
        <v>4355</v>
      </c>
      <c r="AB11" s="55">
        <f>+magazzino!AC73</f>
        <v>2512</v>
      </c>
      <c r="AC11" s="55">
        <f>+magazzino!AD73</f>
        <v>10669</v>
      </c>
      <c r="AD11" s="55">
        <f>+magazzino!AE73</f>
        <v>8826</v>
      </c>
      <c r="AE11" s="55">
        <f>+magazzino!AF73</f>
        <v>6983</v>
      </c>
      <c r="AF11" s="55">
        <f>+magazzino!AG73</f>
        <v>5140</v>
      </c>
      <c r="AG11" s="55">
        <f>+magazzino!AH73</f>
        <v>3297</v>
      </c>
      <c r="AH11" s="55">
        <f>+magazzino!AI73</f>
        <v>1454</v>
      </c>
      <c r="AI11" s="55">
        <f>+magazzino!AJ73</f>
        <v>9611</v>
      </c>
      <c r="AJ11" s="55">
        <f>+magazzino!AK73</f>
        <v>7768</v>
      </c>
      <c r="AK11" s="55">
        <f>+magazzino!AL73</f>
        <v>5925</v>
      </c>
      <c r="AL11" s="55">
        <f>+magazzino!AM73</f>
        <v>4082</v>
      </c>
    </row>
    <row r="12" spans="1:38" ht="15.75" thickBot="1" x14ac:dyDescent="0.3">
      <c r="B12" s="47" t="str">
        <f>+E_Acquisti!B12</f>
        <v>Materia Prima 10</v>
      </c>
      <c r="C12" s="55">
        <f>+magazzino!D81</f>
        <v>7900</v>
      </c>
      <c r="D12" s="55">
        <f>+magazzino!E81</f>
        <v>5783</v>
      </c>
      <c r="E12" s="55">
        <f>+magazzino!F81</f>
        <v>3608</v>
      </c>
      <c r="F12" s="55">
        <f>+magazzino!G81</f>
        <v>1367</v>
      </c>
      <c r="G12" s="55">
        <f>+magazzino!H81</f>
        <v>9120</v>
      </c>
      <c r="H12" s="55">
        <f>+magazzino!I81</f>
        <v>6828</v>
      </c>
      <c r="I12" s="55">
        <f>+magazzino!J81</f>
        <v>4531</v>
      </c>
      <c r="J12" s="55">
        <f>+magazzino!K81</f>
        <v>2234</v>
      </c>
      <c r="K12" s="55">
        <f>+magazzino!L81</f>
        <v>9937</v>
      </c>
      <c r="L12" s="55">
        <f>+magazzino!M81</f>
        <v>7640</v>
      </c>
      <c r="M12" s="55">
        <f>+magazzino!N81</f>
        <v>5343</v>
      </c>
      <c r="N12" s="55">
        <f>+magazzino!O81</f>
        <v>3046</v>
      </c>
      <c r="O12" s="55">
        <f>+magazzino!P81</f>
        <v>749</v>
      </c>
      <c r="P12" s="55">
        <f>+magazzino!Q81</f>
        <v>8452</v>
      </c>
      <c r="Q12" s="55">
        <f>+magazzino!R81</f>
        <v>6155</v>
      </c>
      <c r="R12" s="55">
        <f>+magazzino!S81</f>
        <v>3858</v>
      </c>
      <c r="S12" s="55">
        <f>+magazzino!T81</f>
        <v>1561</v>
      </c>
      <c r="T12" s="55">
        <f>+magazzino!U81</f>
        <v>9264</v>
      </c>
      <c r="U12" s="55">
        <f>+magazzino!V81</f>
        <v>6967</v>
      </c>
      <c r="V12" s="55">
        <f>+magazzino!W81</f>
        <v>4670</v>
      </c>
      <c r="W12" s="55">
        <f>+magazzino!X81</f>
        <v>2373</v>
      </c>
      <c r="X12" s="55">
        <f>+magazzino!Y81</f>
        <v>76</v>
      </c>
      <c r="Y12" s="55">
        <f>+magazzino!Z81</f>
        <v>7779</v>
      </c>
      <c r="Z12" s="55">
        <f>+magazzino!AA81</f>
        <v>5482</v>
      </c>
      <c r="AA12" s="55">
        <f>+magazzino!AB81</f>
        <v>3185</v>
      </c>
      <c r="AB12" s="55">
        <f>+magazzino!AC81</f>
        <v>888</v>
      </c>
      <c r="AC12" s="55">
        <f>+magazzino!AD81</f>
        <v>8591</v>
      </c>
      <c r="AD12" s="55">
        <f>+magazzino!AE81</f>
        <v>6294</v>
      </c>
      <c r="AE12" s="55">
        <f>+magazzino!AF81</f>
        <v>3997</v>
      </c>
      <c r="AF12" s="55">
        <f>+magazzino!AG81</f>
        <v>1700</v>
      </c>
      <c r="AG12" s="55">
        <f>+magazzino!AH81</f>
        <v>9403</v>
      </c>
      <c r="AH12" s="55">
        <f>+magazzino!AI81</f>
        <v>7106</v>
      </c>
      <c r="AI12" s="55">
        <f>+magazzino!AJ81</f>
        <v>4809</v>
      </c>
      <c r="AJ12" s="55">
        <f>+magazzino!AK81</f>
        <v>2512</v>
      </c>
      <c r="AK12" s="55">
        <f>+magazzino!AL81</f>
        <v>215</v>
      </c>
      <c r="AL12" s="55">
        <f>+magazzino!AM81</f>
        <v>7918</v>
      </c>
    </row>
    <row r="13" spans="1:38" ht="15.75" thickBot="1" x14ac:dyDescent="0.3">
      <c r="B13" s="47" t="str">
        <f>+E_Acquisti!B13</f>
        <v>Materia Prima 11</v>
      </c>
      <c r="C13" s="55">
        <f>+magazzino!D89</f>
        <v>2625</v>
      </c>
      <c r="D13" s="55">
        <f>+magazzino!E89</f>
        <v>2244.3000000000002</v>
      </c>
      <c r="E13" s="55">
        <f>+magazzino!F89</f>
        <v>1857.8000000000002</v>
      </c>
      <c r="F13" s="55">
        <f>+magazzino!G89</f>
        <v>1459.9</v>
      </c>
      <c r="G13" s="55">
        <f>+magazzino!H89</f>
        <v>1061</v>
      </c>
      <c r="H13" s="55">
        <f>+magazzino!I89</f>
        <v>657.6</v>
      </c>
      <c r="I13" s="55">
        <f>+magazzino!J89</f>
        <v>253.20000000000005</v>
      </c>
      <c r="J13" s="55">
        <f>+magazzino!K89</f>
        <v>2848.8</v>
      </c>
      <c r="K13" s="55">
        <f>+magazzino!L89</f>
        <v>2444.4</v>
      </c>
      <c r="L13" s="55">
        <f>+magazzino!M89</f>
        <v>2040</v>
      </c>
      <c r="M13" s="55">
        <f>+magazzino!N89</f>
        <v>1635.6</v>
      </c>
      <c r="N13" s="55">
        <f>+magazzino!O89</f>
        <v>1231.1999999999998</v>
      </c>
      <c r="O13" s="55">
        <f>+magazzino!P89</f>
        <v>826.79999999999984</v>
      </c>
      <c r="P13" s="55">
        <f>+magazzino!Q89</f>
        <v>422.39999999999986</v>
      </c>
      <c r="Q13" s="55">
        <f>+magazzino!R89</f>
        <v>17.999999999999886</v>
      </c>
      <c r="R13" s="55">
        <f>+magazzino!S89</f>
        <v>2613.6</v>
      </c>
      <c r="S13" s="55">
        <f>+magazzino!T89</f>
        <v>2209.1999999999998</v>
      </c>
      <c r="T13" s="55">
        <f>+magazzino!U89</f>
        <v>1804.7999999999997</v>
      </c>
      <c r="U13" s="55">
        <f>+magazzino!V89</f>
        <v>1400.3999999999996</v>
      </c>
      <c r="V13" s="55">
        <f>+magazzino!W89</f>
        <v>995.99999999999966</v>
      </c>
      <c r="W13" s="55">
        <f>+magazzino!X89</f>
        <v>591.59999999999968</v>
      </c>
      <c r="X13" s="55">
        <f>+magazzino!Y89</f>
        <v>187.1999999999997</v>
      </c>
      <c r="Y13" s="55">
        <f>+magazzino!Z89</f>
        <v>2782.7999999999997</v>
      </c>
      <c r="Z13" s="55">
        <f>+magazzino!AA89</f>
        <v>2378.3999999999996</v>
      </c>
      <c r="AA13" s="55">
        <f>+magazzino!AB89</f>
        <v>1973.9999999999995</v>
      </c>
      <c r="AB13" s="55">
        <f>+magazzino!AC89</f>
        <v>1569.5999999999995</v>
      </c>
      <c r="AC13" s="55">
        <f>+magazzino!AD89</f>
        <v>1165.1999999999994</v>
      </c>
      <c r="AD13" s="55">
        <f>+magazzino!AE89</f>
        <v>760.79999999999939</v>
      </c>
      <c r="AE13" s="55">
        <f>+magazzino!AF89</f>
        <v>356.39999999999941</v>
      </c>
      <c r="AF13" s="55">
        <f>+magazzino!AG89</f>
        <v>2951.9999999999995</v>
      </c>
      <c r="AG13" s="55">
        <f>+magazzino!AH89</f>
        <v>2547.5999999999995</v>
      </c>
      <c r="AH13" s="55">
        <f>+magazzino!AI89</f>
        <v>2143.1999999999994</v>
      </c>
      <c r="AI13" s="55">
        <f>+magazzino!AJ89</f>
        <v>1738.7999999999993</v>
      </c>
      <c r="AJ13" s="55">
        <f>+magazzino!AK89</f>
        <v>1334.3999999999992</v>
      </c>
      <c r="AK13" s="55">
        <f>+magazzino!AL89</f>
        <v>929.9999999999992</v>
      </c>
      <c r="AL13" s="55">
        <f>+magazzino!AM89</f>
        <v>525.59999999999923</v>
      </c>
    </row>
    <row r="14" spans="1:38" ht="15.75" thickBot="1" x14ac:dyDescent="0.3">
      <c r="B14" s="47" t="str">
        <f>+E_Acquisti!B14</f>
        <v>Materia Prima 12</v>
      </c>
      <c r="C14" s="55">
        <f>+magazzino!D97</f>
        <v>4635</v>
      </c>
      <c r="D14" s="55">
        <f>+magazzino!E97</f>
        <v>4264.1000000000004</v>
      </c>
      <c r="E14" s="55">
        <f>+magazzino!F97</f>
        <v>3889.2000000000003</v>
      </c>
      <c r="F14" s="55">
        <f>+magazzino!G97</f>
        <v>3504.7000000000003</v>
      </c>
      <c r="G14" s="55">
        <f>+magazzino!H97</f>
        <v>3119.6000000000004</v>
      </c>
      <c r="H14" s="55">
        <f>+magazzino!I97</f>
        <v>2731.5000000000005</v>
      </c>
      <c r="I14" s="55">
        <f>+magazzino!J97</f>
        <v>2341.9000000000005</v>
      </c>
      <c r="J14" s="55">
        <f>+magazzino!K97</f>
        <v>1952.3000000000006</v>
      </c>
      <c r="K14" s="55">
        <f>+magazzino!L97</f>
        <v>1562.7000000000007</v>
      </c>
      <c r="L14" s="55">
        <f>+magazzino!M97</f>
        <v>1173.1000000000008</v>
      </c>
      <c r="M14" s="55">
        <f>+magazzino!N97</f>
        <v>783.5000000000008</v>
      </c>
      <c r="N14" s="55">
        <f>+magazzino!O97</f>
        <v>393.90000000000077</v>
      </c>
      <c r="O14" s="55">
        <f>+magazzino!P97</f>
        <v>4.3000000000007503</v>
      </c>
      <c r="P14" s="55">
        <f>+magazzino!Q97</f>
        <v>4614.7000000000007</v>
      </c>
      <c r="Q14" s="55">
        <f>+magazzino!R97</f>
        <v>4225.1000000000004</v>
      </c>
      <c r="R14" s="55">
        <f>+magazzino!S97</f>
        <v>3835.5000000000005</v>
      </c>
      <c r="S14" s="55">
        <f>+magazzino!T97</f>
        <v>3445.9000000000005</v>
      </c>
      <c r="T14" s="55">
        <f>+magazzino!U97</f>
        <v>3056.3000000000006</v>
      </c>
      <c r="U14" s="55">
        <f>+magazzino!V97</f>
        <v>2666.7000000000007</v>
      </c>
      <c r="V14" s="55">
        <f>+magazzino!W97</f>
        <v>2277.1000000000008</v>
      </c>
      <c r="W14" s="55">
        <f>+magazzino!X97</f>
        <v>1887.5000000000009</v>
      </c>
      <c r="X14" s="55">
        <f>+magazzino!Y97</f>
        <v>1497.900000000001</v>
      </c>
      <c r="Y14" s="55">
        <f>+magazzino!Z97</f>
        <v>1108.3000000000011</v>
      </c>
      <c r="Z14" s="55">
        <f>+magazzino!AA97</f>
        <v>718.70000000000107</v>
      </c>
      <c r="AA14" s="55">
        <f>+magazzino!AB97</f>
        <v>329.10000000000105</v>
      </c>
      <c r="AB14" s="55">
        <f>+magazzino!AC97</f>
        <v>4939.5000000000009</v>
      </c>
      <c r="AC14" s="55">
        <f>+magazzino!AD97</f>
        <v>4549.9000000000005</v>
      </c>
      <c r="AD14" s="55">
        <f>+magazzino!AE97</f>
        <v>4160.3</v>
      </c>
      <c r="AE14" s="55">
        <f>+magazzino!AF97</f>
        <v>3770.7000000000003</v>
      </c>
      <c r="AF14" s="55">
        <f>+magazzino!AG97</f>
        <v>3381.1000000000004</v>
      </c>
      <c r="AG14" s="55">
        <f>+magazzino!AH97</f>
        <v>2991.5000000000005</v>
      </c>
      <c r="AH14" s="55">
        <f>+magazzino!AI97</f>
        <v>2601.9000000000005</v>
      </c>
      <c r="AI14" s="55">
        <f>+magazzino!AJ97</f>
        <v>2212.3000000000006</v>
      </c>
      <c r="AJ14" s="55">
        <f>+magazzino!AK97</f>
        <v>1822.7000000000007</v>
      </c>
      <c r="AK14" s="55">
        <f>+magazzino!AL97</f>
        <v>1433.1000000000008</v>
      </c>
      <c r="AL14" s="55">
        <f>+magazzino!AM97</f>
        <v>1043.5000000000009</v>
      </c>
    </row>
    <row r="15" spans="1:38" ht="15.75" thickBot="1" x14ac:dyDescent="0.3">
      <c r="B15" s="47" t="str">
        <f>+E_Acquisti!B15</f>
        <v>Materia Prima 13</v>
      </c>
      <c r="C15" s="55">
        <f>+magazzino!D105</f>
        <v>1770</v>
      </c>
      <c r="D15" s="55">
        <f>+magazzino!E105</f>
        <v>1537</v>
      </c>
      <c r="E15" s="55">
        <f>+magazzino!F105</f>
        <v>1300.3</v>
      </c>
      <c r="F15" s="55">
        <f>+magazzino!G105</f>
        <v>1057.5999999999999</v>
      </c>
      <c r="G15" s="55">
        <f>+magazzino!H105</f>
        <v>814.49999999999989</v>
      </c>
      <c r="H15" s="55">
        <f>+magazzino!I105</f>
        <v>568.39999999999986</v>
      </c>
      <c r="I15" s="55">
        <f>+magazzino!J105</f>
        <v>321.29999999999984</v>
      </c>
      <c r="J15" s="55">
        <f>+magazzino!K105</f>
        <v>74.199999999999847</v>
      </c>
      <c r="K15" s="55">
        <f>+magazzino!L105</f>
        <v>1827.1</v>
      </c>
      <c r="L15" s="55">
        <f>+magazzino!M105</f>
        <v>1580</v>
      </c>
      <c r="M15" s="55">
        <f>+magazzino!N105</f>
        <v>1332.9</v>
      </c>
      <c r="N15" s="55">
        <f>+magazzino!O105</f>
        <v>1085.8000000000002</v>
      </c>
      <c r="O15" s="55">
        <f>+magazzino!P105</f>
        <v>838.70000000000016</v>
      </c>
      <c r="P15" s="55">
        <f>+magazzino!Q105</f>
        <v>591.60000000000014</v>
      </c>
      <c r="Q15" s="55">
        <f>+magazzino!R105</f>
        <v>344.50000000000011</v>
      </c>
      <c r="R15" s="55">
        <f>+magazzino!S105</f>
        <v>97.400000000000119</v>
      </c>
      <c r="S15" s="55">
        <f>+magazzino!T105</f>
        <v>1850.3000000000002</v>
      </c>
      <c r="T15" s="55">
        <f>+magazzino!U105</f>
        <v>1603.2000000000003</v>
      </c>
      <c r="U15" s="55">
        <f>+magazzino!V105</f>
        <v>1356.1000000000004</v>
      </c>
      <c r="V15" s="55">
        <f>+magazzino!W105</f>
        <v>1109.0000000000005</v>
      </c>
      <c r="W15" s="55">
        <f>+magazzino!X105</f>
        <v>861.90000000000043</v>
      </c>
      <c r="X15" s="55">
        <f>+magazzino!Y105</f>
        <v>614.80000000000041</v>
      </c>
      <c r="Y15" s="55">
        <f>+magazzino!Z105</f>
        <v>367.70000000000039</v>
      </c>
      <c r="Z15" s="55">
        <f>+magazzino!AA105</f>
        <v>120.60000000000039</v>
      </c>
      <c r="AA15" s="55">
        <f>+magazzino!AB105</f>
        <v>1873.5000000000005</v>
      </c>
      <c r="AB15" s="55">
        <f>+magazzino!AC105</f>
        <v>1626.4000000000005</v>
      </c>
      <c r="AC15" s="55">
        <f>+magazzino!AD105</f>
        <v>1379.3000000000006</v>
      </c>
      <c r="AD15" s="55">
        <f>+magazzino!AE105</f>
        <v>1132.2000000000007</v>
      </c>
      <c r="AE15" s="55">
        <f>+magazzino!AF105</f>
        <v>885.1000000000007</v>
      </c>
      <c r="AF15" s="55">
        <f>+magazzino!AG105</f>
        <v>638.00000000000068</v>
      </c>
      <c r="AG15" s="55">
        <f>+magazzino!AH105</f>
        <v>390.90000000000066</v>
      </c>
      <c r="AH15" s="55">
        <f>+magazzino!AI105</f>
        <v>143.80000000000067</v>
      </c>
      <c r="AI15" s="55">
        <f>+magazzino!AJ105</f>
        <v>1896.7000000000007</v>
      </c>
      <c r="AJ15" s="55">
        <f>+magazzino!AK105</f>
        <v>1649.6000000000008</v>
      </c>
      <c r="AK15" s="55">
        <f>+magazzino!AL105</f>
        <v>1402.5000000000009</v>
      </c>
      <c r="AL15" s="55">
        <f>+magazzino!AM105</f>
        <v>1155.400000000001</v>
      </c>
    </row>
    <row r="16" spans="1:38" ht="15.75" thickBot="1" x14ac:dyDescent="0.3">
      <c r="B16" s="47" t="str">
        <f>+E_Acquisti!B16</f>
        <v>Materia Prima 14</v>
      </c>
      <c r="C16" s="55">
        <f>+magazzino!D113</f>
        <v>1645</v>
      </c>
      <c r="D16" s="55">
        <f>+magazzino!E113</f>
        <v>1286.4000000000001</v>
      </c>
      <c r="E16" s="55">
        <f>+magazzino!F113</f>
        <v>918.7</v>
      </c>
      <c r="F16" s="55">
        <f>+magazzino!G113</f>
        <v>539.6</v>
      </c>
      <c r="G16" s="55">
        <f>+magazzino!H113</f>
        <v>160.10000000000002</v>
      </c>
      <c r="H16" s="55">
        <f>+magazzino!I113</f>
        <v>1773.1</v>
      </c>
      <c r="I16" s="55">
        <f>+magazzino!J113</f>
        <v>1385.1</v>
      </c>
      <c r="J16" s="55">
        <f>+magazzino!K113</f>
        <v>997.09999999999991</v>
      </c>
      <c r="K16" s="55">
        <f>+magazzino!L113</f>
        <v>609.09999999999991</v>
      </c>
      <c r="L16" s="55">
        <f>+magazzino!M113</f>
        <v>221.09999999999991</v>
      </c>
      <c r="M16" s="55">
        <f>+magazzino!N113</f>
        <v>1833.1</v>
      </c>
      <c r="N16" s="55">
        <f>+magazzino!O113</f>
        <v>1445.1</v>
      </c>
      <c r="O16" s="55">
        <f>+magazzino!P113</f>
        <v>1057.0999999999999</v>
      </c>
      <c r="P16" s="55">
        <f>+magazzino!Q113</f>
        <v>669.09999999999991</v>
      </c>
      <c r="Q16" s="55">
        <f>+magazzino!R113</f>
        <v>281.09999999999991</v>
      </c>
      <c r="R16" s="55">
        <f>+magazzino!S113</f>
        <v>1893.1</v>
      </c>
      <c r="S16" s="55">
        <f>+magazzino!T113</f>
        <v>1505.1</v>
      </c>
      <c r="T16" s="55">
        <f>+magazzino!U113</f>
        <v>1117.0999999999999</v>
      </c>
      <c r="U16" s="55">
        <f>+magazzino!V113</f>
        <v>729.09999999999991</v>
      </c>
      <c r="V16" s="55">
        <f>+magazzino!W113</f>
        <v>341.09999999999991</v>
      </c>
      <c r="W16" s="55">
        <f>+magazzino!X113</f>
        <v>1953.1</v>
      </c>
      <c r="X16" s="55">
        <f>+magazzino!Y113</f>
        <v>1565.1</v>
      </c>
      <c r="Y16" s="55">
        <f>+magazzino!Z113</f>
        <v>1177.0999999999999</v>
      </c>
      <c r="Z16" s="55">
        <f>+magazzino!AA113</f>
        <v>789.09999999999991</v>
      </c>
      <c r="AA16" s="55">
        <f>+magazzino!AB113</f>
        <v>401.09999999999991</v>
      </c>
      <c r="AB16" s="55">
        <f>+magazzino!AC113</f>
        <v>13.099999999999909</v>
      </c>
      <c r="AC16" s="55">
        <f>+magazzino!AD113</f>
        <v>1625.1</v>
      </c>
      <c r="AD16" s="55">
        <f>+magazzino!AE113</f>
        <v>1237.0999999999999</v>
      </c>
      <c r="AE16" s="55">
        <f>+magazzino!AF113</f>
        <v>849.09999999999991</v>
      </c>
      <c r="AF16" s="55">
        <f>+magazzino!AG113</f>
        <v>461.09999999999991</v>
      </c>
      <c r="AG16" s="55">
        <f>+magazzino!AH113</f>
        <v>73.099999999999909</v>
      </c>
      <c r="AH16" s="55">
        <f>+magazzino!AI113</f>
        <v>1685.1</v>
      </c>
      <c r="AI16" s="55">
        <f>+magazzino!AJ113</f>
        <v>1297.0999999999999</v>
      </c>
      <c r="AJ16" s="55">
        <f>+magazzino!AK113</f>
        <v>909.09999999999991</v>
      </c>
      <c r="AK16" s="55">
        <f>+magazzino!AL113</f>
        <v>521.09999999999991</v>
      </c>
      <c r="AL16" s="55">
        <f>+magazzino!AM113</f>
        <v>133.09999999999991</v>
      </c>
    </row>
    <row r="17" spans="2:38" ht="15.75" thickBot="1" x14ac:dyDescent="0.3">
      <c r="B17" s="47" t="str">
        <f>+E_Acquisti!B17</f>
        <v>Materia Prima 15</v>
      </c>
      <c r="C17" s="55">
        <f>+magazzino!D121</f>
        <v>7400</v>
      </c>
      <c r="D17" s="55">
        <f>+magazzino!E121</f>
        <v>5783</v>
      </c>
      <c r="E17" s="55">
        <f>+magazzino!F121</f>
        <v>4129</v>
      </c>
      <c r="F17" s="55">
        <f>+magazzino!G121</f>
        <v>2427</v>
      </c>
      <c r="G17" s="55">
        <f>+magazzino!H121</f>
        <v>722</v>
      </c>
      <c r="H17" s="55">
        <f>+magazzino!I121</f>
        <v>7987</v>
      </c>
      <c r="I17" s="55">
        <f>+magazzino!J121</f>
        <v>6247</v>
      </c>
      <c r="J17" s="55">
        <f>+magazzino!K121</f>
        <v>4507</v>
      </c>
      <c r="K17" s="55">
        <f>+magazzino!L121</f>
        <v>2767</v>
      </c>
      <c r="L17" s="55">
        <f>+magazzino!M121</f>
        <v>1027</v>
      </c>
      <c r="M17" s="55">
        <f>+magazzino!N121</f>
        <v>8287</v>
      </c>
      <c r="N17" s="55">
        <f>+magazzino!O121</f>
        <v>6547</v>
      </c>
      <c r="O17" s="55">
        <f>+magazzino!P121</f>
        <v>4807</v>
      </c>
      <c r="P17" s="55">
        <f>+magazzino!Q121</f>
        <v>3067</v>
      </c>
      <c r="Q17" s="55">
        <f>+magazzino!R121</f>
        <v>1327</v>
      </c>
      <c r="R17" s="55">
        <f>+magazzino!S121</f>
        <v>8587</v>
      </c>
      <c r="S17" s="55">
        <f>+magazzino!T121</f>
        <v>6847</v>
      </c>
      <c r="T17" s="55">
        <f>+magazzino!U121</f>
        <v>5107</v>
      </c>
      <c r="U17" s="55">
        <f>+magazzino!V121</f>
        <v>3367</v>
      </c>
      <c r="V17" s="55">
        <f>+magazzino!W121</f>
        <v>1627</v>
      </c>
      <c r="W17" s="55">
        <f>+magazzino!X121</f>
        <v>8887</v>
      </c>
      <c r="X17" s="55">
        <f>+magazzino!Y121</f>
        <v>7147</v>
      </c>
      <c r="Y17" s="55">
        <f>+magazzino!Z121</f>
        <v>5407</v>
      </c>
      <c r="Z17" s="55">
        <f>+magazzino!AA121</f>
        <v>3667</v>
      </c>
      <c r="AA17" s="55">
        <f>+magazzino!AB121</f>
        <v>1927</v>
      </c>
      <c r="AB17" s="55">
        <f>+magazzino!AC121</f>
        <v>9187</v>
      </c>
      <c r="AC17" s="55">
        <f>+magazzino!AD121</f>
        <v>7447</v>
      </c>
      <c r="AD17" s="55">
        <f>+magazzino!AE121</f>
        <v>5707</v>
      </c>
      <c r="AE17" s="55">
        <f>+magazzino!AF121</f>
        <v>3967</v>
      </c>
      <c r="AF17" s="55">
        <f>+magazzino!AG121</f>
        <v>2227</v>
      </c>
      <c r="AG17" s="55">
        <f>+magazzino!AH121</f>
        <v>9487</v>
      </c>
      <c r="AH17" s="55">
        <f>+magazzino!AI121</f>
        <v>7747</v>
      </c>
      <c r="AI17" s="55">
        <f>+magazzino!AJ121</f>
        <v>6007</v>
      </c>
      <c r="AJ17" s="55">
        <f>+magazzino!AK121</f>
        <v>4267</v>
      </c>
      <c r="AK17" s="55">
        <f>+magazzino!AL121</f>
        <v>2527</v>
      </c>
      <c r="AL17" s="55">
        <f>+magazzino!AM121</f>
        <v>9787</v>
      </c>
    </row>
    <row r="18" spans="2:38" ht="15.75" thickBot="1" x14ac:dyDescent="0.3">
      <c r="B18" s="47" t="str">
        <f>+E_Acquisti!B18</f>
        <v>Materia Prima 16</v>
      </c>
      <c r="C18" s="55">
        <f>+magazzino!D129</f>
        <v>6600</v>
      </c>
      <c r="D18" s="55">
        <f>+magazzino!E129</f>
        <v>4184</v>
      </c>
      <c r="E18" s="55">
        <f>+magazzino!F129</f>
        <v>1713</v>
      </c>
      <c r="F18" s="55">
        <f>+magazzino!G129</f>
        <v>8176</v>
      </c>
      <c r="G18" s="55">
        <f>+magazzino!H129</f>
        <v>5637</v>
      </c>
      <c r="H18" s="55">
        <f>+magazzino!I129</f>
        <v>3053</v>
      </c>
      <c r="I18" s="55">
        <f>+magazzino!J129</f>
        <v>454</v>
      </c>
      <c r="J18" s="55">
        <f>+magazzino!K129</f>
        <v>6855</v>
      </c>
      <c r="K18" s="55">
        <f>+magazzino!L129</f>
        <v>4256</v>
      </c>
      <c r="L18" s="55">
        <f>+magazzino!M129</f>
        <v>1657</v>
      </c>
      <c r="M18" s="55">
        <f>+magazzino!N129</f>
        <v>8058</v>
      </c>
      <c r="N18" s="55">
        <f>+magazzino!O129</f>
        <v>5459</v>
      </c>
      <c r="O18" s="55">
        <f>+magazzino!P129</f>
        <v>2860</v>
      </c>
      <c r="P18" s="55">
        <f>+magazzino!Q129</f>
        <v>9261</v>
      </c>
      <c r="Q18" s="55">
        <f>+magazzino!R129</f>
        <v>6662</v>
      </c>
      <c r="R18" s="55">
        <f>+magazzino!S129</f>
        <v>4063</v>
      </c>
      <c r="S18" s="55">
        <f>+magazzino!T129</f>
        <v>1464</v>
      </c>
      <c r="T18" s="55">
        <f>+magazzino!U129</f>
        <v>7865</v>
      </c>
      <c r="U18" s="55">
        <f>+magazzino!V129</f>
        <v>5266</v>
      </c>
      <c r="V18" s="55">
        <f>+magazzino!W129</f>
        <v>2667</v>
      </c>
      <c r="W18" s="55">
        <f>+magazzino!X129</f>
        <v>68</v>
      </c>
      <c r="X18" s="55">
        <f>+magazzino!Y129</f>
        <v>6469</v>
      </c>
      <c r="Y18" s="55">
        <f>+magazzino!Z129</f>
        <v>3870</v>
      </c>
      <c r="Z18" s="55">
        <f>+magazzino!AA129</f>
        <v>1271</v>
      </c>
      <c r="AA18" s="55">
        <f>+magazzino!AB129</f>
        <v>7672</v>
      </c>
      <c r="AB18" s="55">
        <f>+magazzino!AC129</f>
        <v>5073</v>
      </c>
      <c r="AC18" s="55">
        <f>+magazzino!AD129</f>
        <v>2474</v>
      </c>
      <c r="AD18" s="55">
        <f>+magazzino!AE129</f>
        <v>8875</v>
      </c>
      <c r="AE18" s="55">
        <f>+magazzino!AF129</f>
        <v>6276</v>
      </c>
      <c r="AF18" s="55">
        <f>+magazzino!AG129</f>
        <v>3677</v>
      </c>
      <c r="AG18" s="55">
        <f>+magazzino!AH129</f>
        <v>1078</v>
      </c>
      <c r="AH18" s="55">
        <f>+magazzino!AI129</f>
        <v>7479</v>
      </c>
      <c r="AI18" s="55">
        <f>+magazzino!AJ129</f>
        <v>4880</v>
      </c>
      <c r="AJ18" s="55">
        <f>+magazzino!AK129</f>
        <v>2281</v>
      </c>
      <c r="AK18" s="55">
        <f>+magazzino!AL129</f>
        <v>8682</v>
      </c>
      <c r="AL18" s="55">
        <f>+magazzino!AM129</f>
        <v>6083</v>
      </c>
    </row>
    <row r="19" spans="2:38" ht="15.75" thickBot="1" x14ac:dyDescent="0.3">
      <c r="B19" s="47" t="str">
        <f>+E_Acquisti!B19</f>
        <v>Materia Prima 17</v>
      </c>
      <c r="C19" s="55">
        <f>+magazzino!D137</f>
        <v>7400</v>
      </c>
      <c r="D19" s="55">
        <f>+magazzino!E137</f>
        <v>5783</v>
      </c>
      <c r="E19" s="55">
        <f>+magazzino!F137</f>
        <v>4129</v>
      </c>
      <c r="F19" s="55">
        <f>+magazzino!G137</f>
        <v>2427</v>
      </c>
      <c r="G19" s="55">
        <f>+magazzino!H137</f>
        <v>722</v>
      </c>
      <c r="H19" s="55">
        <f>+magazzino!I137</f>
        <v>7987</v>
      </c>
      <c r="I19" s="55">
        <f>+magazzino!J137</f>
        <v>6247</v>
      </c>
      <c r="J19" s="55">
        <f>+magazzino!K137</f>
        <v>4507</v>
      </c>
      <c r="K19" s="55">
        <f>+magazzino!L137</f>
        <v>2767</v>
      </c>
      <c r="L19" s="55">
        <f>+magazzino!M137</f>
        <v>1027</v>
      </c>
      <c r="M19" s="55">
        <f>+magazzino!N137</f>
        <v>8287</v>
      </c>
      <c r="N19" s="55">
        <f>+magazzino!O137</f>
        <v>6547</v>
      </c>
      <c r="O19" s="55">
        <f>+magazzino!P137</f>
        <v>4807</v>
      </c>
      <c r="P19" s="55">
        <f>+magazzino!Q137</f>
        <v>3067</v>
      </c>
      <c r="Q19" s="55">
        <f>+magazzino!R137</f>
        <v>1327</v>
      </c>
      <c r="R19" s="55">
        <f>+magazzino!S137</f>
        <v>8587</v>
      </c>
      <c r="S19" s="55">
        <f>+magazzino!T137</f>
        <v>6847</v>
      </c>
      <c r="T19" s="55">
        <f>+magazzino!U137</f>
        <v>5107</v>
      </c>
      <c r="U19" s="55">
        <f>+magazzino!V137</f>
        <v>3367</v>
      </c>
      <c r="V19" s="55">
        <f>+magazzino!W137</f>
        <v>1627</v>
      </c>
      <c r="W19" s="55">
        <f>+magazzino!X137</f>
        <v>8887</v>
      </c>
      <c r="X19" s="55">
        <f>+magazzino!Y137</f>
        <v>7147</v>
      </c>
      <c r="Y19" s="55">
        <f>+magazzino!Z137</f>
        <v>5407</v>
      </c>
      <c r="Z19" s="55">
        <f>+magazzino!AA137</f>
        <v>3667</v>
      </c>
      <c r="AA19" s="55">
        <f>+magazzino!AB137</f>
        <v>1927</v>
      </c>
      <c r="AB19" s="55">
        <f>+magazzino!AC137</f>
        <v>9187</v>
      </c>
      <c r="AC19" s="55">
        <f>+magazzino!AD137</f>
        <v>7447</v>
      </c>
      <c r="AD19" s="55">
        <f>+magazzino!AE137</f>
        <v>5707</v>
      </c>
      <c r="AE19" s="55">
        <f>+magazzino!AF137</f>
        <v>3967</v>
      </c>
      <c r="AF19" s="55">
        <f>+magazzino!AG137</f>
        <v>2227</v>
      </c>
      <c r="AG19" s="55">
        <f>+magazzino!AH137</f>
        <v>487</v>
      </c>
      <c r="AH19" s="55">
        <f>+magazzino!AI137</f>
        <v>7747</v>
      </c>
      <c r="AI19" s="55">
        <f>+magazzino!AJ137</f>
        <v>6007</v>
      </c>
      <c r="AJ19" s="55">
        <f>+magazzino!AK137</f>
        <v>4267</v>
      </c>
      <c r="AK19" s="55">
        <f>+magazzino!AL137</f>
        <v>2527</v>
      </c>
      <c r="AL19" s="55">
        <f>+magazzino!AM137</f>
        <v>787</v>
      </c>
    </row>
    <row r="20" spans="2:38" ht="15.75" thickBot="1" x14ac:dyDescent="0.3">
      <c r="B20" s="47" t="str">
        <f>+E_Acquisti!B20</f>
        <v>Materia Prima 18</v>
      </c>
      <c r="C20" s="55">
        <f>+magazzino!D145</f>
        <v>2605</v>
      </c>
      <c r="D20" s="55">
        <f>+magazzino!E145</f>
        <v>2204.1</v>
      </c>
      <c r="E20" s="55">
        <f>+magazzino!F145</f>
        <v>1797.5</v>
      </c>
      <c r="F20" s="55">
        <f>+magazzino!G145</f>
        <v>1379.5</v>
      </c>
      <c r="G20" s="55">
        <f>+magazzino!H145</f>
        <v>961</v>
      </c>
      <c r="H20" s="55">
        <f>+magazzino!I145</f>
        <v>538</v>
      </c>
      <c r="I20" s="55">
        <f>+magazzino!J145</f>
        <v>113.5</v>
      </c>
      <c r="J20" s="55">
        <f>+magazzino!K145</f>
        <v>2689</v>
      </c>
      <c r="K20" s="55">
        <f>+magazzino!L145</f>
        <v>2264.5</v>
      </c>
      <c r="L20" s="55">
        <f>+magazzino!M145</f>
        <v>1840</v>
      </c>
      <c r="M20" s="55">
        <f>+magazzino!N145</f>
        <v>1415.5</v>
      </c>
      <c r="N20" s="55">
        <f>+magazzino!O145</f>
        <v>991</v>
      </c>
      <c r="O20" s="55">
        <f>+magazzino!P145</f>
        <v>566.5</v>
      </c>
      <c r="P20" s="55">
        <f>+magazzino!Q145</f>
        <v>142</v>
      </c>
      <c r="Q20" s="55">
        <f>+magazzino!R145</f>
        <v>2717.5</v>
      </c>
      <c r="R20" s="55">
        <f>+magazzino!S145</f>
        <v>2293</v>
      </c>
      <c r="S20" s="55">
        <f>+magazzino!T145</f>
        <v>1868.5</v>
      </c>
      <c r="T20" s="55">
        <f>+magazzino!U145</f>
        <v>1444</v>
      </c>
      <c r="U20" s="55">
        <f>+magazzino!V145</f>
        <v>1019.5</v>
      </c>
      <c r="V20" s="55">
        <f>+magazzino!W145</f>
        <v>595</v>
      </c>
      <c r="W20" s="55">
        <f>+magazzino!X145</f>
        <v>170.5</v>
      </c>
      <c r="X20" s="55">
        <f>+magazzino!Y145</f>
        <v>2746</v>
      </c>
      <c r="Y20" s="55">
        <f>+magazzino!Z145</f>
        <v>2321.5</v>
      </c>
      <c r="Z20" s="55">
        <f>+magazzino!AA145</f>
        <v>1897</v>
      </c>
      <c r="AA20" s="55">
        <f>+magazzino!AB145</f>
        <v>1472.5</v>
      </c>
      <c r="AB20" s="55">
        <f>+magazzino!AC145</f>
        <v>1048</v>
      </c>
      <c r="AC20" s="55">
        <f>+magazzino!AD145</f>
        <v>623.5</v>
      </c>
      <c r="AD20" s="55">
        <f>+magazzino!AE145</f>
        <v>199</v>
      </c>
      <c r="AE20" s="55">
        <f>+magazzino!AF145</f>
        <v>2774.5</v>
      </c>
      <c r="AF20" s="55">
        <f>+magazzino!AG145</f>
        <v>2350</v>
      </c>
      <c r="AG20" s="55">
        <f>+magazzino!AH145</f>
        <v>1925.5</v>
      </c>
      <c r="AH20" s="55">
        <f>+magazzino!AI145</f>
        <v>1501</v>
      </c>
      <c r="AI20" s="55">
        <f>+magazzino!AJ145</f>
        <v>1076.5</v>
      </c>
      <c r="AJ20" s="55">
        <f>+magazzino!AK145</f>
        <v>652</v>
      </c>
      <c r="AK20" s="55">
        <f>+magazzino!AL145</f>
        <v>227.5</v>
      </c>
      <c r="AL20" s="55">
        <f>+magazzino!AM145</f>
        <v>2803</v>
      </c>
    </row>
    <row r="21" spans="2:38" ht="15.75" thickBot="1" x14ac:dyDescent="0.3">
      <c r="B21" s="47" t="str">
        <f>+E_Acquisti!B21</f>
        <v>Materia Prima 19</v>
      </c>
      <c r="C21" s="55">
        <f>+magazzino!D153</f>
        <v>1740</v>
      </c>
      <c r="D21" s="55">
        <f>+magazzino!E153</f>
        <v>1477.3</v>
      </c>
      <c r="E21" s="55">
        <f>+magazzino!F153</f>
        <v>1210.5999999999999</v>
      </c>
      <c r="F21" s="55">
        <f>+magazzino!G153</f>
        <v>937.89999999999986</v>
      </c>
      <c r="G21" s="55">
        <f>+magazzino!H153</f>
        <v>664.49999999999989</v>
      </c>
      <c r="H21" s="55">
        <f>+magazzino!I153</f>
        <v>388.09999999999991</v>
      </c>
      <c r="I21" s="55">
        <f>+magazzino!J153</f>
        <v>110.19999999999993</v>
      </c>
      <c r="J21" s="55">
        <f>+magazzino!K153</f>
        <v>1832.3</v>
      </c>
      <c r="K21" s="55">
        <f>+magazzino!L153</f>
        <v>1554.4</v>
      </c>
      <c r="L21" s="55">
        <f>+magazzino!M153</f>
        <v>1276.5</v>
      </c>
      <c r="M21" s="55">
        <f>+magazzino!N153</f>
        <v>998.6</v>
      </c>
      <c r="N21" s="55">
        <f>+magazzino!O153</f>
        <v>720.7</v>
      </c>
      <c r="O21" s="55">
        <f>+magazzino!P153</f>
        <v>442.80000000000007</v>
      </c>
      <c r="P21" s="55">
        <f>+magazzino!Q153</f>
        <v>164.90000000000009</v>
      </c>
      <c r="Q21" s="55">
        <f>+magazzino!R153</f>
        <v>1887</v>
      </c>
      <c r="R21" s="55">
        <f>+magazzino!S153</f>
        <v>1609.1</v>
      </c>
      <c r="S21" s="55">
        <f>+magazzino!T153</f>
        <v>1331.1999999999998</v>
      </c>
      <c r="T21" s="55">
        <f>+magazzino!U153</f>
        <v>1053.2999999999997</v>
      </c>
      <c r="U21" s="55">
        <f>+magazzino!V153</f>
        <v>775.39999999999975</v>
      </c>
      <c r="V21" s="55">
        <f>+magazzino!W153</f>
        <v>497.49999999999977</v>
      </c>
      <c r="W21" s="55">
        <f>+magazzino!X153</f>
        <v>219.5999999999998</v>
      </c>
      <c r="X21" s="55">
        <f>+magazzino!Y153</f>
        <v>1941.6999999999998</v>
      </c>
      <c r="Y21" s="55">
        <f>+magazzino!Z153</f>
        <v>1663.7999999999997</v>
      </c>
      <c r="Z21" s="55">
        <f>+magazzino!AA153</f>
        <v>1385.8999999999996</v>
      </c>
      <c r="AA21" s="55">
        <f>+magazzino!AB153</f>
        <v>1107.9999999999995</v>
      </c>
      <c r="AB21" s="55">
        <f>+magazzino!AC153</f>
        <v>830.09999999999957</v>
      </c>
      <c r="AC21" s="55">
        <f>+magazzino!AD153</f>
        <v>552.19999999999959</v>
      </c>
      <c r="AD21" s="55">
        <f>+magazzino!AE153</f>
        <v>274.29999999999961</v>
      </c>
      <c r="AE21" s="55">
        <f>+magazzino!AF153</f>
        <v>1996.3999999999996</v>
      </c>
      <c r="AF21" s="55">
        <f>+magazzino!AG153</f>
        <v>1718.4999999999995</v>
      </c>
      <c r="AG21" s="55">
        <f>+magazzino!AH153</f>
        <v>1440.5999999999995</v>
      </c>
      <c r="AH21" s="55">
        <f>+magazzino!AI153</f>
        <v>1162.6999999999994</v>
      </c>
      <c r="AI21" s="55">
        <f>+magazzino!AJ153</f>
        <v>884.79999999999939</v>
      </c>
      <c r="AJ21" s="55">
        <f>+magazzino!AK153</f>
        <v>606.89999999999941</v>
      </c>
      <c r="AK21" s="55">
        <f>+magazzino!AL153</f>
        <v>328.99999999999943</v>
      </c>
      <c r="AL21" s="55">
        <f>+magazzino!AM153</f>
        <v>2051.0999999999995</v>
      </c>
    </row>
    <row r="22" spans="2:38" x14ac:dyDescent="0.25">
      <c r="B22" s="47" t="str">
        <f>+E_Acquisti!B22</f>
        <v>Materia Prima 20</v>
      </c>
      <c r="C22" s="55">
        <f>+magazzino!D161</f>
        <v>1685</v>
      </c>
      <c r="D22" s="55">
        <f>+magazzino!E161</f>
        <v>1367.1</v>
      </c>
      <c r="E22" s="55">
        <f>+magazzino!F161</f>
        <v>1045.1999999999998</v>
      </c>
      <c r="F22" s="55">
        <f>+magazzino!G161</f>
        <v>717.29999999999973</v>
      </c>
      <c r="G22" s="55">
        <f>+magazzino!H161</f>
        <v>388.79999999999973</v>
      </c>
      <c r="H22" s="55">
        <f>+magazzino!I161</f>
        <v>57.299999999999727</v>
      </c>
      <c r="I22" s="55">
        <f>+magazzino!J161</f>
        <v>1723.2999999999997</v>
      </c>
      <c r="J22" s="55">
        <f>+magazzino!K161</f>
        <v>1389.2999999999997</v>
      </c>
      <c r="K22" s="55">
        <f>+magazzino!L161</f>
        <v>1055.2999999999997</v>
      </c>
      <c r="L22" s="55">
        <f>+magazzino!M161</f>
        <v>721.29999999999973</v>
      </c>
      <c r="M22" s="55">
        <f>+magazzino!N161</f>
        <v>387.29999999999973</v>
      </c>
      <c r="N22" s="55">
        <f>+magazzino!O161</f>
        <v>53.299999999999727</v>
      </c>
      <c r="O22" s="55">
        <f>+magazzino!P161</f>
        <v>1719.2999999999997</v>
      </c>
      <c r="P22" s="55">
        <f>+magazzino!Q161</f>
        <v>1385.2999999999997</v>
      </c>
      <c r="Q22" s="55">
        <f>+magazzino!R161</f>
        <v>1051.2999999999997</v>
      </c>
      <c r="R22" s="55">
        <f>+magazzino!S161</f>
        <v>717.29999999999973</v>
      </c>
      <c r="S22" s="55">
        <f>+magazzino!T161</f>
        <v>383.29999999999973</v>
      </c>
      <c r="T22" s="55">
        <f>+magazzino!U161</f>
        <v>49.299999999999727</v>
      </c>
      <c r="U22" s="55">
        <f>+magazzino!V161</f>
        <v>1715.2999999999997</v>
      </c>
      <c r="V22" s="55">
        <f>+magazzino!W161</f>
        <v>1381.2999999999997</v>
      </c>
      <c r="W22" s="55">
        <f>+magazzino!X161</f>
        <v>1047.2999999999997</v>
      </c>
      <c r="X22" s="55">
        <f>+magazzino!Y161</f>
        <v>713.29999999999973</v>
      </c>
      <c r="Y22" s="55">
        <f>+magazzino!Z161</f>
        <v>379.29999999999973</v>
      </c>
      <c r="Z22" s="55">
        <f>+magazzino!AA161</f>
        <v>45.299999999999727</v>
      </c>
      <c r="AA22" s="55">
        <f>+magazzino!AB161</f>
        <v>1711.2999999999997</v>
      </c>
      <c r="AB22" s="55">
        <f>+magazzino!AC161</f>
        <v>1377.2999999999997</v>
      </c>
      <c r="AC22" s="55">
        <f>+magazzino!AD161</f>
        <v>1043.2999999999997</v>
      </c>
      <c r="AD22" s="55">
        <f>+magazzino!AE161</f>
        <v>709.29999999999973</v>
      </c>
      <c r="AE22" s="55">
        <f>+magazzino!AF161</f>
        <v>375.29999999999973</v>
      </c>
      <c r="AF22" s="55">
        <f>+magazzino!AG161</f>
        <v>41.299999999999727</v>
      </c>
      <c r="AG22" s="55">
        <f>+magazzino!AH161</f>
        <v>1707.2999999999997</v>
      </c>
      <c r="AH22" s="55">
        <f>+magazzino!AI161</f>
        <v>1373.2999999999997</v>
      </c>
      <c r="AI22" s="55">
        <f>+magazzino!AJ161</f>
        <v>1039.2999999999997</v>
      </c>
      <c r="AJ22" s="55">
        <f>+magazzino!AK161</f>
        <v>705.29999999999973</v>
      </c>
      <c r="AK22" s="55">
        <f>+magazzino!AL161</f>
        <v>371.29999999999973</v>
      </c>
      <c r="AL22" s="55">
        <f>+magazzino!AM161</f>
        <v>37.299999999999727</v>
      </c>
    </row>
    <row r="25" spans="2:38" ht="15.75" thickBot="1" x14ac:dyDescent="0.3">
      <c r="B25" s="47" t="s">
        <v>350</v>
      </c>
      <c r="C25" s="47" t="str">
        <f>+C2</f>
        <v>A1 M1</v>
      </c>
      <c r="D25" s="47" t="str">
        <f t="shared" ref="D25:AL25" si="0">+D2</f>
        <v>A1 M2</v>
      </c>
      <c r="E25" s="47" t="str">
        <f t="shared" si="0"/>
        <v>A1 M3</v>
      </c>
      <c r="F25" s="47" t="str">
        <f t="shared" si="0"/>
        <v>A1 M4</v>
      </c>
      <c r="G25" s="47" t="str">
        <f t="shared" si="0"/>
        <v>A1 M5</v>
      </c>
      <c r="H25" s="47" t="str">
        <f t="shared" si="0"/>
        <v>A1 M6</v>
      </c>
      <c r="I25" s="47" t="str">
        <f t="shared" si="0"/>
        <v>A1 M7</v>
      </c>
      <c r="J25" s="47" t="str">
        <f t="shared" si="0"/>
        <v>A1 M8</v>
      </c>
      <c r="K25" s="47" t="str">
        <f t="shared" si="0"/>
        <v>A1 M9</v>
      </c>
      <c r="L25" s="47" t="str">
        <f t="shared" si="0"/>
        <v>A1 M10</v>
      </c>
      <c r="M25" s="47" t="str">
        <f t="shared" si="0"/>
        <v>A1 M11</v>
      </c>
      <c r="N25" s="47" t="str">
        <f t="shared" si="0"/>
        <v>A1 M12</v>
      </c>
      <c r="O25" s="47" t="str">
        <f t="shared" si="0"/>
        <v>A2 M1</v>
      </c>
      <c r="P25" s="47" t="str">
        <f t="shared" si="0"/>
        <v>A2 M2</v>
      </c>
      <c r="Q25" s="47" t="str">
        <f t="shared" si="0"/>
        <v>A2 M3</v>
      </c>
      <c r="R25" s="47" t="str">
        <f t="shared" si="0"/>
        <v>A2 M4</v>
      </c>
      <c r="S25" s="47" t="str">
        <f t="shared" si="0"/>
        <v>A2 M5</v>
      </c>
      <c r="T25" s="47" t="str">
        <f t="shared" si="0"/>
        <v>A2 M6</v>
      </c>
      <c r="U25" s="47" t="str">
        <f t="shared" si="0"/>
        <v>A2 M7</v>
      </c>
      <c r="V25" s="47" t="str">
        <f t="shared" si="0"/>
        <v>A2 M8</v>
      </c>
      <c r="W25" s="47" t="str">
        <f t="shared" si="0"/>
        <v>A2 M9</v>
      </c>
      <c r="X25" s="47" t="str">
        <f t="shared" si="0"/>
        <v>A2 M10</v>
      </c>
      <c r="Y25" s="47" t="str">
        <f t="shared" si="0"/>
        <v>A2 M11</v>
      </c>
      <c r="Z25" s="47" t="str">
        <f t="shared" si="0"/>
        <v>A2 M12</v>
      </c>
      <c r="AA25" s="47" t="str">
        <f t="shared" si="0"/>
        <v>A3 M1</v>
      </c>
      <c r="AB25" s="47" t="str">
        <f t="shared" si="0"/>
        <v>A3 M2</v>
      </c>
      <c r="AC25" s="47" t="str">
        <f t="shared" si="0"/>
        <v>A3 M3</v>
      </c>
      <c r="AD25" s="47" t="str">
        <f t="shared" si="0"/>
        <v>A3 M4</v>
      </c>
      <c r="AE25" s="47" t="str">
        <f t="shared" si="0"/>
        <v>A3 M5</v>
      </c>
      <c r="AF25" s="47" t="str">
        <f t="shared" si="0"/>
        <v>A3 M6</v>
      </c>
      <c r="AG25" s="47" t="str">
        <f t="shared" si="0"/>
        <v>A3 M7</v>
      </c>
      <c r="AH25" s="47" t="str">
        <f t="shared" si="0"/>
        <v>A3 M8</v>
      </c>
      <c r="AI25" s="47" t="str">
        <f t="shared" si="0"/>
        <v>A3 M9</v>
      </c>
      <c r="AJ25" s="47" t="str">
        <f t="shared" si="0"/>
        <v>A3 M10</v>
      </c>
      <c r="AK25" s="47" t="str">
        <f t="shared" si="0"/>
        <v>A3 M11</v>
      </c>
      <c r="AL25" s="47" t="str">
        <f t="shared" si="0"/>
        <v>A3 M12</v>
      </c>
    </row>
    <row r="26" spans="2:38" ht="15.75" thickBot="1" x14ac:dyDescent="0.3">
      <c r="B26" s="47" t="str">
        <f>+B3</f>
        <v>Materia Prima 1</v>
      </c>
      <c r="C26" s="60">
        <f>+C3*E_Acquisti!C27</f>
        <v>1450</v>
      </c>
      <c r="D26" s="60">
        <f>+D3*E_Acquisti!D27</f>
        <v>893.4</v>
      </c>
      <c r="E26" s="60">
        <f>+E3*E_Acquisti!E27</f>
        <v>328.99999999999989</v>
      </c>
      <c r="F26" s="60">
        <f>+F3*E_Acquisti!F27</f>
        <v>1752.6</v>
      </c>
      <c r="G26" s="60">
        <f>+G3*E_Acquisti!G27</f>
        <v>1175</v>
      </c>
      <c r="H26" s="60">
        <f>+H3*E_Acquisti!H27</f>
        <v>591.4</v>
      </c>
      <c r="I26" s="60">
        <f>+I3*E_Acquisti!I27</f>
        <v>2105.04</v>
      </c>
      <c r="J26" s="60">
        <f>+J3*E_Acquisti!J27</f>
        <v>1489.11</v>
      </c>
      <c r="K26" s="60">
        <f>+K3*E_Acquisti!K27</f>
        <v>873.17999999999984</v>
      </c>
      <c r="L26" s="60">
        <f>+L3*E_Acquisti!L27</f>
        <v>2357.25</v>
      </c>
      <c r="M26" s="60">
        <f>+M3*E_Acquisti!M27</f>
        <v>1741.3200000000002</v>
      </c>
      <c r="N26" s="60">
        <f>+N3*E_Acquisti!N27</f>
        <v>1125.3900000000003</v>
      </c>
      <c r="O26" s="60">
        <f>+O3*E_Acquisti!O27</f>
        <v>2609.4600000000005</v>
      </c>
      <c r="P26" s="60">
        <f>+P3*E_Acquisti!P27</f>
        <v>1993.5300000000004</v>
      </c>
      <c r="Q26" s="60">
        <f>+Q3*E_Acquisti!Q27</f>
        <v>1377.6000000000006</v>
      </c>
      <c r="R26" s="60">
        <f>+R3*E_Acquisti!R27</f>
        <v>2861.6700000000005</v>
      </c>
      <c r="S26" s="60">
        <f>+S3*E_Acquisti!S27</f>
        <v>2245.7400000000007</v>
      </c>
      <c r="T26" s="60">
        <f>+T3*E_Acquisti!T27</f>
        <v>1629.8100000000009</v>
      </c>
      <c r="U26" s="60">
        <f>+U3*E_Acquisti!U27</f>
        <v>1013.8800000000008</v>
      </c>
      <c r="V26" s="60">
        <f>+V3*E_Acquisti!V27</f>
        <v>2497.9500000000012</v>
      </c>
      <c r="W26" s="60">
        <f>+W3*E_Acquisti!W27</f>
        <v>1882.0200000000011</v>
      </c>
      <c r="X26" s="60">
        <f>+X3*E_Acquisti!X27</f>
        <v>1266.0900000000013</v>
      </c>
      <c r="Y26" s="60">
        <f>+Y3*E_Acquisti!Y27</f>
        <v>2750.1600000000012</v>
      </c>
      <c r="Z26" s="60">
        <f>+Z3*E_Acquisti!Z27</f>
        <v>2134.2300000000014</v>
      </c>
      <c r="AA26" s="60">
        <f>+AA3*E_Acquisti!AA27</f>
        <v>1518.3000000000015</v>
      </c>
      <c r="AB26" s="60">
        <f>+AB3*E_Acquisti!AB27</f>
        <v>902.37000000000148</v>
      </c>
      <c r="AC26" s="60">
        <f>+AC3*E_Acquisti!AC27</f>
        <v>2386.4400000000014</v>
      </c>
      <c r="AD26" s="60">
        <f>+AD3*E_Acquisti!AD27</f>
        <v>1770.5100000000014</v>
      </c>
      <c r="AE26" s="60">
        <f>+AE3*E_Acquisti!AE27</f>
        <v>1154.5800000000013</v>
      </c>
      <c r="AF26" s="60">
        <f>+AF3*E_Acquisti!AF27</f>
        <v>538.65000000000134</v>
      </c>
      <c r="AG26" s="60">
        <f>+AG3*E_Acquisti!AG27</f>
        <v>2022.7200000000014</v>
      </c>
      <c r="AH26" s="60">
        <f>+AH3*E_Acquisti!AH27</f>
        <v>1406.7900000000011</v>
      </c>
      <c r="AI26" s="60">
        <f>+AI3*E_Acquisti!AI27</f>
        <v>790.86000000000115</v>
      </c>
      <c r="AJ26" s="60">
        <f>+AJ3*E_Acquisti!AJ27</f>
        <v>2274.9300000000017</v>
      </c>
      <c r="AK26" s="60">
        <f>+AK3*E_Acquisti!AK27</f>
        <v>1659.0000000000016</v>
      </c>
      <c r="AL26" s="60">
        <f>+AL3*E_Acquisti!AL27</f>
        <v>1043.0700000000015</v>
      </c>
    </row>
    <row r="27" spans="2:38" ht="15.75" thickBot="1" x14ac:dyDescent="0.3">
      <c r="B27" s="47" t="str">
        <f t="shared" ref="B27:B44" si="1">+B4</f>
        <v>Materia Prima 2</v>
      </c>
      <c r="C27" s="60">
        <f>+C4*E_Acquisti!C28</f>
        <v>15150</v>
      </c>
      <c r="D27" s="60">
        <f>+D4*E_Acquisti!D28</f>
        <v>9249</v>
      </c>
      <c r="E27" s="60">
        <f>+E4*E_Acquisti!E28</f>
        <v>3183</v>
      </c>
      <c r="F27" s="60">
        <f>+F4*E_Acquisti!F28</f>
        <v>17919</v>
      </c>
      <c r="G27" s="60">
        <f>+G4*E_Acquisti!G28</f>
        <v>11646</v>
      </c>
      <c r="H27" s="60">
        <f>+H4*E_Acquisti!H28</f>
        <v>5238</v>
      </c>
      <c r="I27" s="60">
        <f>+I4*E_Acquisti!I28</f>
        <v>19815</v>
      </c>
      <c r="J27" s="60">
        <f>+J4*E_Acquisti!J28</f>
        <v>13392</v>
      </c>
      <c r="K27" s="60">
        <f>+K4*E_Acquisti!K28</f>
        <v>7108.38</v>
      </c>
      <c r="L27" s="60">
        <f>+L4*E_Acquisti!L28</f>
        <v>21976.920000000002</v>
      </c>
      <c r="M27" s="60">
        <f>+M4*E_Acquisti!M28</f>
        <v>15425.460000000001</v>
      </c>
      <c r="N27" s="60">
        <f>+N4*E_Acquisti!N28</f>
        <v>8874</v>
      </c>
      <c r="O27" s="60">
        <f>+O4*E_Acquisti!O28</f>
        <v>23742.54</v>
      </c>
      <c r="P27" s="60">
        <f>+P4*E_Acquisti!P28</f>
        <v>17191.080000000002</v>
      </c>
      <c r="Q27" s="60">
        <f>+Q4*E_Acquisti!Q28</f>
        <v>10639.62</v>
      </c>
      <c r="R27" s="60">
        <f>+R4*E_Acquisti!R28</f>
        <v>25508.16</v>
      </c>
      <c r="S27" s="60">
        <f>+S4*E_Acquisti!S28</f>
        <v>18956.7</v>
      </c>
      <c r="T27" s="60">
        <f>+T4*E_Acquisti!T28</f>
        <v>12405.24</v>
      </c>
      <c r="U27" s="60">
        <f>+U4*E_Acquisti!U28</f>
        <v>27273.78</v>
      </c>
      <c r="V27" s="60">
        <f>+V4*E_Acquisti!V28</f>
        <v>20722.32</v>
      </c>
      <c r="W27" s="60">
        <f>+W4*E_Acquisti!W28</f>
        <v>14170.86</v>
      </c>
      <c r="X27" s="60">
        <f>+X4*E_Acquisti!X28</f>
        <v>29039.4</v>
      </c>
      <c r="Y27" s="60">
        <f>+Y4*E_Acquisti!Y28</f>
        <v>22487.94</v>
      </c>
      <c r="Z27" s="60">
        <f>+Z4*E_Acquisti!Z28</f>
        <v>15936.48</v>
      </c>
      <c r="AA27" s="60">
        <f>+AA4*E_Acquisti!AA28</f>
        <v>30805.02</v>
      </c>
      <c r="AB27" s="60">
        <f>+AB4*E_Acquisti!AB28</f>
        <v>24253.56</v>
      </c>
      <c r="AC27" s="60">
        <f>+AC4*E_Acquisti!AC28</f>
        <v>17702.099999999999</v>
      </c>
      <c r="AD27" s="60">
        <f>+AD4*E_Acquisti!AD28</f>
        <v>32570.639999999999</v>
      </c>
      <c r="AE27" s="60">
        <f>+AE4*E_Acquisti!AE28</f>
        <v>26019.18</v>
      </c>
      <c r="AF27" s="60">
        <f>+AF4*E_Acquisti!AF28</f>
        <v>19467.72</v>
      </c>
      <c r="AG27" s="60">
        <f>+AG4*E_Acquisti!AG28</f>
        <v>34336.26</v>
      </c>
      <c r="AH27" s="60">
        <f>+AH4*E_Acquisti!AH28</f>
        <v>27784.799999999999</v>
      </c>
      <c r="AI27" s="60">
        <f>+AI4*E_Acquisti!AI28</f>
        <v>21233.34</v>
      </c>
      <c r="AJ27" s="60">
        <f>+AJ4*E_Acquisti!AJ28</f>
        <v>14681.880000000001</v>
      </c>
      <c r="AK27" s="60">
        <f>+AK4*E_Acquisti!AK28</f>
        <v>8130.42</v>
      </c>
      <c r="AL27" s="60">
        <f>+AL4*E_Acquisti!AL28</f>
        <v>1578.96</v>
      </c>
    </row>
    <row r="28" spans="2:38" ht="15.75" thickBot="1" x14ac:dyDescent="0.3">
      <c r="B28" s="47" t="str">
        <f t="shared" si="1"/>
        <v>Materia Prima 3</v>
      </c>
      <c r="C28" s="60">
        <f>+C5*E_Acquisti!C29</f>
        <v>9030</v>
      </c>
      <c r="D28" s="60">
        <f>+D5*E_Acquisti!D29</f>
        <v>7537.9499999999989</v>
      </c>
      <c r="E28" s="60">
        <f>+E5*E_Acquisti!E29</f>
        <v>6025.5999999999995</v>
      </c>
      <c r="F28" s="60">
        <f>+F5*E_Acquisti!F29</f>
        <v>4473.3499999999995</v>
      </c>
      <c r="G28" s="60">
        <f>+G5*E_Acquisti!G29</f>
        <v>2917.5999999999995</v>
      </c>
      <c r="H28" s="60">
        <f>+H5*E_Acquisti!H29</f>
        <v>1346.0999999999997</v>
      </c>
      <c r="I28" s="60">
        <f>+I5*E_Acquisti!I29</f>
        <v>10269.35</v>
      </c>
      <c r="J28" s="60">
        <f>+J5*E_Acquisti!J29</f>
        <v>8866.4520000000011</v>
      </c>
      <c r="K28" s="60">
        <f>+K5*E_Acquisti!K29</f>
        <v>7258.1670000000004</v>
      </c>
      <c r="L28" s="60">
        <f>+L5*E_Acquisti!L29</f>
        <v>5649.8820000000005</v>
      </c>
      <c r="M28" s="60">
        <f>+M5*E_Acquisti!M29</f>
        <v>4122.4289399999998</v>
      </c>
      <c r="N28" s="60">
        <f>+N5*E_Acquisti!N29</f>
        <v>2481.9782399999999</v>
      </c>
      <c r="O28" s="60">
        <f>+O5*E_Acquisti!O29</f>
        <v>841.52753999999982</v>
      </c>
      <c r="P28" s="60">
        <f>+P5*E_Acquisti!P29</f>
        <v>10125.27684</v>
      </c>
      <c r="Q28" s="60">
        <f>+Q5*E_Acquisti!Q29</f>
        <v>8484.826140000001</v>
      </c>
      <c r="R28" s="60">
        <f>+R5*E_Acquisti!R29</f>
        <v>6844.3754400000007</v>
      </c>
      <c r="S28" s="60">
        <f>+S5*E_Acquisti!S29</f>
        <v>5203.9247400000004</v>
      </c>
      <c r="T28" s="60">
        <f>+T5*E_Acquisti!T29</f>
        <v>3563.4740400000001</v>
      </c>
      <c r="U28" s="60">
        <f>+U5*E_Acquisti!U29</f>
        <v>1923.02334</v>
      </c>
      <c r="V28" s="60">
        <f>+V5*E_Acquisti!V29</f>
        <v>282.57263999999969</v>
      </c>
      <c r="W28" s="60">
        <f>+W5*E_Acquisti!W29</f>
        <v>9566.3219400000016</v>
      </c>
      <c r="X28" s="60">
        <f>+X5*E_Acquisti!X29</f>
        <v>7925.8712400000004</v>
      </c>
      <c r="Y28" s="60">
        <f>+Y5*E_Acquisti!Y29</f>
        <v>6285.4205400000001</v>
      </c>
      <c r="Z28" s="60">
        <f>+Z5*E_Acquisti!Z29</f>
        <v>4644.9698399999997</v>
      </c>
      <c r="AA28" s="60">
        <f>+AA5*E_Acquisti!AA29</f>
        <v>3004.5191399999999</v>
      </c>
      <c r="AB28" s="60">
        <f>+AB5*E_Acquisti!AB29</f>
        <v>1364.0684399999998</v>
      </c>
      <c r="AC28" s="60">
        <f>+AC5*E_Acquisti!AC29</f>
        <v>10647.81774</v>
      </c>
      <c r="AD28" s="60">
        <f>+AD5*E_Acquisti!AD29</f>
        <v>9007.367040000001</v>
      </c>
      <c r="AE28" s="60">
        <f>+AE5*E_Acquisti!AE29</f>
        <v>7366.9163400000007</v>
      </c>
      <c r="AF28" s="60">
        <f>+AF5*E_Acquisti!AF29</f>
        <v>5726.4656400000003</v>
      </c>
      <c r="AG28" s="60">
        <f>+AG5*E_Acquisti!AG29</f>
        <v>4086.01494</v>
      </c>
      <c r="AH28" s="60">
        <f>+AH5*E_Acquisti!AH29</f>
        <v>2445.5642400000002</v>
      </c>
      <c r="AI28" s="60">
        <f>+AI5*E_Acquisti!AI29</f>
        <v>805.11353999999972</v>
      </c>
      <c r="AJ28" s="60">
        <f>+AJ5*E_Acquisti!AJ29</f>
        <v>10088.862840000002</v>
      </c>
      <c r="AK28" s="60">
        <f>+AK5*E_Acquisti!AK29</f>
        <v>8448.4121400000004</v>
      </c>
      <c r="AL28" s="60">
        <f>+AL5*E_Acquisti!AL29</f>
        <v>6807.96144</v>
      </c>
    </row>
    <row r="29" spans="2:38" ht="15.75" thickBot="1" x14ac:dyDescent="0.3">
      <c r="B29" s="47" t="str">
        <f t="shared" si="1"/>
        <v>Materia Prima 4</v>
      </c>
      <c r="C29" s="60">
        <f>+C6*E_Acquisti!C30</f>
        <v>3470</v>
      </c>
      <c r="D29" s="60">
        <f>+D6*E_Acquisti!D30</f>
        <v>2934</v>
      </c>
      <c r="E29" s="60">
        <f>+E6*E_Acquisti!E30</f>
        <v>2387</v>
      </c>
      <c r="F29" s="60">
        <f>+F6*E_Acquisti!F30</f>
        <v>1824.4</v>
      </c>
      <c r="G29" s="60">
        <f>+G6*E_Acquisti!G30</f>
        <v>1261</v>
      </c>
      <c r="H29" s="60">
        <f>+H6*E_Acquisti!H30</f>
        <v>688.6</v>
      </c>
      <c r="I29" s="60">
        <f>+I6*E_Acquisti!I30</f>
        <v>114.20000000000005</v>
      </c>
      <c r="J29" s="60">
        <f>+J6*E_Acquisti!J30</f>
        <v>3539.8</v>
      </c>
      <c r="K29" s="60">
        <f>+K6*E_Acquisti!K30</f>
        <v>3054.3620000000001</v>
      </c>
      <c r="L29" s="60">
        <f>+L6*E_Acquisti!L30</f>
        <v>2462.73</v>
      </c>
      <c r="M29" s="60">
        <f>+M6*E_Acquisti!M30</f>
        <v>1871.098</v>
      </c>
      <c r="N29" s="60">
        <f>+N6*E_Acquisti!N30</f>
        <v>1279.4659999999999</v>
      </c>
      <c r="O29" s="60">
        <f>+O6*E_Acquisti!O30</f>
        <v>687.83399999999983</v>
      </c>
      <c r="P29" s="60">
        <f>+P6*E_Acquisti!P30</f>
        <v>96.201999999999856</v>
      </c>
      <c r="Q29" s="60">
        <f>+Q6*E_Acquisti!Q30</f>
        <v>3624.57</v>
      </c>
      <c r="R29" s="60">
        <f>+R6*E_Acquisti!R30</f>
        <v>3032.9380000000001</v>
      </c>
      <c r="S29" s="60">
        <f>+S6*E_Acquisti!S30</f>
        <v>2441.306</v>
      </c>
      <c r="T29" s="60">
        <f>+T6*E_Acquisti!T30</f>
        <v>1849.6739999999998</v>
      </c>
      <c r="U29" s="60">
        <f>+U6*E_Acquisti!U30</f>
        <v>1258.0419999999997</v>
      </c>
      <c r="V29" s="60">
        <f>+V6*E_Acquisti!V30</f>
        <v>666.40999999999963</v>
      </c>
      <c r="W29" s="60">
        <f>+W6*E_Acquisti!W30</f>
        <v>74.777999999999679</v>
      </c>
      <c r="X29" s="60">
        <f>+X6*E_Acquisti!X30</f>
        <v>3603.1459999999997</v>
      </c>
      <c r="Y29" s="60">
        <f>+Y6*E_Acquisti!Y30</f>
        <v>3011.5139999999997</v>
      </c>
      <c r="Z29" s="60">
        <f>+Z6*E_Acquisti!Z30</f>
        <v>2419.8819999999996</v>
      </c>
      <c r="AA29" s="60">
        <f>+AA6*E_Acquisti!AA30</f>
        <v>1828.2499999999995</v>
      </c>
      <c r="AB29" s="60">
        <f>+AB6*E_Acquisti!AB30</f>
        <v>1236.6179999999995</v>
      </c>
      <c r="AC29" s="60">
        <f>+AC6*E_Acquisti!AC30</f>
        <v>644.98599999999942</v>
      </c>
      <c r="AD29" s="60">
        <f>+AD6*E_Acquisti!AD30</f>
        <v>53.353999999999488</v>
      </c>
      <c r="AE29" s="60">
        <f>+AE6*E_Acquisti!AE30</f>
        <v>3581.7219999999998</v>
      </c>
      <c r="AF29" s="60">
        <f>+AF6*E_Acquisti!AF30</f>
        <v>2990.0899999999997</v>
      </c>
      <c r="AG29" s="60">
        <f>+AG6*E_Acquisti!AG30</f>
        <v>2398.4579999999996</v>
      </c>
      <c r="AH29" s="60">
        <f>+AH6*E_Acquisti!AH30</f>
        <v>1806.8259999999993</v>
      </c>
      <c r="AI29" s="60">
        <f>+AI6*E_Acquisti!AI30</f>
        <v>1215.1939999999993</v>
      </c>
      <c r="AJ29" s="60">
        <f>+AJ6*E_Acquisti!AJ30</f>
        <v>623.56199999999933</v>
      </c>
      <c r="AK29" s="60">
        <f>+AK6*E_Acquisti!AK30</f>
        <v>31.9299999999993</v>
      </c>
      <c r="AL29" s="60">
        <f>+AL6*E_Acquisti!AL30</f>
        <v>3560.2979999999993</v>
      </c>
    </row>
    <row r="30" spans="2:38" ht="15.75" thickBot="1" x14ac:dyDescent="0.3">
      <c r="B30" s="47" t="str">
        <f t="shared" si="1"/>
        <v>Materia Prima 5</v>
      </c>
      <c r="C30" s="60">
        <f>+C7*E_Acquisti!C31</f>
        <v>1655</v>
      </c>
      <c r="D30" s="60">
        <f>+D7*E_Acquisti!D31</f>
        <v>1306.7</v>
      </c>
      <c r="E30" s="60">
        <f>+E7*E_Acquisti!E31</f>
        <v>949.30000000000007</v>
      </c>
      <c r="F30" s="60">
        <f>+F7*E_Acquisti!F31</f>
        <v>580.5</v>
      </c>
      <c r="G30" s="60">
        <f>+G7*E_Acquisti!G31</f>
        <v>211.3</v>
      </c>
      <c r="H30" s="60">
        <f>+H7*E_Acquisti!H31</f>
        <v>1834.6</v>
      </c>
      <c r="I30" s="60">
        <f>+I7*E_Acquisti!I31</f>
        <v>1456.8999999999999</v>
      </c>
      <c r="J30" s="60">
        <f>+J7*E_Acquisti!J31</f>
        <v>1100.7839999999999</v>
      </c>
      <c r="K30" s="60">
        <f>+K7*E_Acquisti!K31</f>
        <v>715.52999999999975</v>
      </c>
      <c r="L30" s="60">
        <f>+L7*E_Acquisti!L31</f>
        <v>330.27599999999978</v>
      </c>
      <c r="M30" s="60">
        <f>+M7*E_Acquisti!M31</f>
        <v>1985.0219999999999</v>
      </c>
      <c r="N30" s="60">
        <f>+N7*E_Acquisti!N31</f>
        <v>1599.7679999999998</v>
      </c>
      <c r="O30" s="60">
        <f>+O7*E_Acquisti!O31</f>
        <v>1214.5139999999999</v>
      </c>
      <c r="P30" s="60">
        <f>+P7*E_Acquisti!P31</f>
        <v>829.25999999999976</v>
      </c>
      <c r="Q30" s="60">
        <f>+Q7*E_Acquisti!Q31</f>
        <v>444.0059999999998</v>
      </c>
      <c r="R30" s="60">
        <f>+R7*E_Acquisti!R31</f>
        <v>58.751999999999789</v>
      </c>
      <c r="S30" s="60">
        <f>+S7*E_Acquisti!S31</f>
        <v>1713.4979999999998</v>
      </c>
      <c r="T30" s="60">
        <f>+T7*E_Acquisti!T31</f>
        <v>1328.2439999999999</v>
      </c>
      <c r="U30" s="60">
        <f>+U7*E_Acquisti!U31</f>
        <v>942.98999999999978</v>
      </c>
      <c r="V30" s="60">
        <f>+V7*E_Acquisti!V31</f>
        <v>557.73599999999976</v>
      </c>
      <c r="W30" s="60">
        <f>+W7*E_Acquisti!W31</f>
        <v>172.48199999999974</v>
      </c>
      <c r="X30" s="60">
        <f>+X7*E_Acquisti!X31</f>
        <v>1827.2279999999996</v>
      </c>
      <c r="Y30" s="60">
        <f>+Y7*E_Acquisti!Y31</f>
        <v>1441.9739999999997</v>
      </c>
      <c r="Z30" s="60">
        <f>+Z7*E_Acquisti!Z31</f>
        <v>1056.7199999999996</v>
      </c>
      <c r="AA30" s="60">
        <f>+AA7*E_Acquisti!AA31</f>
        <v>671.46599999999955</v>
      </c>
      <c r="AB30" s="60">
        <f>+AB7*E_Acquisti!AB31</f>
        <v>286.21199999999953</v>
      </c>
      <c r="AC30" s="60">
        <f>+AC7*E_Acquisti!AC31</f>
        <v>1940.9579999999996</v>
      </c>
      <c r="AD30" s="60">
        <f>+AD7*E_Acquisti!AD31</f>
        <v>1555.7039999999995</v>
      </c>
      <c r="AE30" s="60">
        <f>+AE7*E_Acquisti!AE31</f>
        <v>1170.4499999999996</v>
      </c>
      <c r="AF30" s="60">
        <f>+AF7*E_Acquisti!AF31</f>
        <v>785.19599999999946</v>
      </c>
      <c r="AG30" s="60">
        <f>+AG7*E_Acquisti!AG31</f>
        <v>399.9419999999995</v>
      </c>
      <c r="AH30" s="60">
        <f>+AH7*E_Acquisti!AH31</f>
        <v>2054.6879999999996</v>
      </c>
      <c r="AI30" s="60">
        <f>+AI7*E_Acquisti!AI31</f>
        <v>1669.4339999999995</v>
      </c>
      <c r="AJ30" s="60">
        <f>+AJ7*E_Acquisti!AJ31</f>
        <v>1284.1799999999996</v>
      </c>
      <c r="AK30" s="60">
        <f>+AK7*E_Acquisti!AK31</f>
        <v>898.92599999999948</v>
      </c>
      <c r="AL30" s="60">
        <f>+AL7*E_Acquisti!AL31</f>
        <v>513.67199999999946</v>
      </c>
    </row>
    <row r="31" spans="2:38" ht="15.75" thickBot="1" x14ac:dyDescent="0.3">
      <c r="B31" s="47" t="str">
        <f t="shared" si="1"/>
        <v>Materia Prima 6</v>
      </c>
      <c r="C31" s="60">
        <f>+C8*E_Acquisti!C32</f>
        <v>3570</v>
      </c>
      <c r="D31" s="60">
        <f>+D8*E_Acquisti!D32</f>
        <v>3134.8</v>
      </c>
      <c r="E31" s="60">
        <f>+E8*E_Acquisti!E32</f>
        <v>2692.2000000000003</v>
      </c>
      <c r="F31" s="60">
        <f>+F8*E_Acquisti!F32</f>
        <v>2237.6000000000004</v>
      </c>
      <c r="G31" s="60">
        <f>+G8*E_Acquisti!G32</f>
        <v>1782.4000000000003</v>
      </c>
      <c r="H31" s="60">
        <f>+H8*E_Acquisti!H32</f>
        <v>1321.2000000000003</v>
      </c>
      <c r="I31" s="60">
        <f>+I8*E_Acquisti!I32</f>
        <v>858.00000000000023</v>
      </c>
      <c r="J31" s="60">
        <f>+J8*E_Acquisti!J32</f>
        <v>394.80000000000018</v>
      </c>
      <c r="K31" s="60">
        <f>+K8*E_Acquisti!K32</f>
        <v>3931.6000000000004</v>
      </c>
      <c r="L31" s="60">
        <f>+L8*E_Acquisti!L32</f>
        <v>3468.4000000000005</v>
      </c>
      <c r="M31" s="60">
        <f>+M8*E_Acquisti!M32</f>
        <v>3035.2520000000009</v>
      </c>
      <c r="N31" s="60">
        <f>+N8*E_Acquisti!N32</f>
        <v>2567.420000000001</v>
      </c>
      <c r="O31" s="60">
        <f>+O8*E_Acquisti!O32</f>
        <v>2099.5880000000011</v>
      </c>
      <c r="P31" s="60">
        <f>+P8*E_Acquisti!P32</f>
        <v>1631.756000000001</v>
      </c>
      <c r="Q31" s="60">
        <f>+Q8*E_Acquisti!Q32</f>
        <v>1163.9240000000011</v>
      </c>
      <c r="R31" s="60">
        <f>+R8*E_Acquisti!R32</f>
        <v>696.09200000000101</v>
      </c>
      <c r="S31" s="60">
        <f>+S8*E_Acquisti!S32</f>
        <v>228.26000000000093</v>
      </c>
      <c r="T31" s="60">
        <f>+T8*E_Acquisti!T32</f>
        <v>3800.4280000000012</v>
      </c>
      <c r="U31" s="60">
        <f>+U8*E_Acquisti!U32</f>
        <v>3332.5960000000014</v>
      </c>
      <c r="V31" s="60">
        <f>+V8*E_Acquisti!V32</f>
        <v>2864.7640000000015</v>
      </c>
      <c r="W31" s="60">
        <f>+W8*E_Acquisti!W32</f>
        <v>2396.9320000000016</v>
      </c>
      <c r="X31" s="60">
        <f>+X8*E_Acquisti!X32</f>
        <v>1929.1000000000017</v>
      </c>
      <c r="Y31" s="60">
        <f>+Y8*E_Acquisti!Y32</f>
        <v>1461.2680000000016</v>
      </c>
      <c r="Z31" s="60">
        <f>+Z8*E_Acquisti!Z32</f>
        <v>993.43600000000151</v>
      </c>
      <c r="AA31" s="60">
        <f>+AA8*E_Acquisti!AA32</f>
        <v>525.60400000000152</v>
      </c>
      <c r="AB31" s="60">
        <f>+AB8*E_Acquisti!AB32</f>
        <v>4097.7720000000018</v>
      </c>
      <c r="AC31" s="60">
        <f>+AC8*E_Acquisti!AC32</f>
        <v>3629.9400000000019</v>
      </c>
      <c r="AD31" s="60">
        <f>+AD8*E_Acquisti!AD32</f>
        <v>3162.108000000002</v>
      </c>
      <c r="AE31" s="60">
        <f>+AE8*E_Acquisti!AE32</f>
        <v>2694.2760000000021</v>
      </c>
      <c r="AF31" s="60">
        <f>+AF8*E_Acquisti!AF32</f>
        <v>2226.4440000000022</v>
      </c>
      <c r="AG31" s="60">
        <f>+AG8*E_Acquisti!AG32</f>
        <v>1758.6120000000024</v>
      </c>
      <c r="AH31" s="60">
        <f>+AH8*E_Acquisti!AH32</f>
        <v>1290.7800000000022</v>
      </c>
      <c r="AI31" s="60">
        <f>+AI8*E_Acquisti!AI32</f>
        <v>822.94800000000225</v>
      </c>
      <c r="AJ31" s="60">
        <f>+AJ8*E_Acquisti!AJ32</f>
        <v>355.1160000000022</v>
      </c>
      <c r="AK31" s="60">
        <f>+AK8*E_Acquisti!AK32</f>
        <v>3927.2840000000024</v>
      </c>
      <c r="AL31" s="60">
        <f>+AL8*E_Acquisti!AL32</f>
        <v>3459.4520000000025</v>
      </c>
    </row>
    <row r="32" spans="2:38" ht="15.75" thickBot="1" x14ac:dyDescent="0.3">
      <c r="B32" s="47" t="str">
        <f t="shared" si="1"/>
        <v>Materia Prima 7</v>
      </c>
      <c r="C32" s="60">
        <f>+C9*E_Acquisti!C33</f>
        <v>5632</v>
      </c>
      <c r="D32" s="60">
        <f>+D9*E_Acquisti!D33</f>
        <v>4650.1400000000003</v>
      </c>
      <c r="E32" s="60">
        <f>+E9*E_Acquisti!E33</f>
        <v>3655.74</v>
      </c>
      <c r="F32" s="60">
        <f>+F9*E_Acquisti!F33</f>
        <v>2636.2599999999998</v>
      </c>
      <c r="G32" s="60">
        <f>+G9*E_Acquisti!G33</f>
        <v>1614.7999999999997</v>
      </c>
      <c r="H32" s="60">
        <f>+H9*E_Acquisti!H33</f>
        <v>595.10879999999963</v>
      </c>
      <c r="I32" s="60">
        <f>+I9*E_Acquisti!I33</f>
        <v>6270.6336000000001</v>
      </c>
      <c r="J32" s="60">
        <f>+J9*E_Acquisti!J33</f>
        <v>5214.1583999999993</v>
      </c>
      <c r="K32" s="60">
        <f>+K9*E_Acquisti!K33</f>
        <v>4157.6831999999995</v>
      </c>
      <c r="L32" s="60">
        <f>+L9*E_Acquisti!L33</f>
        <v>3101.2079999999992</v>
      </c>
      <c r="M32" s="60">
        <f>+M9*E_Acquisti!M33</f>
        <v>2044.7327999999993</v>
      </c>
      <c r="N32" s="60">
        <f>+N9*E_Acquisti!N33</f>
        <v>988.25759999999923</v>
      </c>
      <c r="O32" s="60">
        <f>+O9*E_Acquisti!O33</f>
        <v>6663.7823999999991</v>
      </c>
      <c r="P32" s="60">
        <f>+P9*E_Acquisti!P33</f>
        <v>5607.3071999999993</v>
      </c>
      <c r="Q32" s="60">
        <f>+Q9*E_Acquisti!Q33</f>
        <v>4550.8319999999985</v>
      </c>
      <c r="R32" s="60">
        <f>+R9*E_Acquisti!R33</f>
        <v>3494.3567999999991</v>
      </c>
      <c r="S32" s="60">
        <f>+S9*E_Acquisti!S33</f>
        <v>2437.8815999999988</v>
      </c>
      <c r="T32" s="60">
        <f>+T9*E_Acquisti!T33</f>
        <v>1381.4063999999989</v>
      </c>
      <c r="U32" s="60">
        <f>+U9*E_Acquisti!U33</f>
        <v>7056.9311999999991</v>
      </c>
      <c r="V32" s="60">
        <f>+V9*E_Acquisti!V33</f>
        <v>6000.4559999999983</v>
      </c>
      <c r="W32" s="60">
        <f>+W9*E_Acquisti!W33</f>
        <v>4943.9807999999985</v>
      </c>
      <c r="X32" s="60">
        <f>+X9*E_Acquisti!X33</f>
        <v>3887.5055999999981</v>
      </c>
      <c r="Y32" s="60">
        <f>+Y9*E_Acquisti!Y33</f>
        <v>2831.0303999999978</v>
      </c>
      <c r="Z32" s="60">
        <f>+Z9*E_Acquisti!Z33</f>
        <v>1774.555199999998</v>
      </c>
      <c r="AA32" s="60">
        <f>+AA9*E_Acquisti!AA33</f>
        <v>718.07999999999799</v>
      </c>
      <c r="AB32" s="60">
        <f>+AB9*E_Acquisti!AB33</f>
        <v>6393.6047999999982</v>
      </c>
      <c r="AC32" s="60">
        <f>+AC9*E_Acquisti!AC33</f>
        <v>5337.1295999999975</v>
      </c>
      <c r="AD32" s="60">
        <f>+AD9*E_Acquisti!AD33</f>
        <v>4280.6543999999976</v>
      </c>
      <c r="AE32" s="60">
        <f>+AE9*E_Acquisti!AE33</f>
        <v>3224.1791999999978</v>
      </c>
      <c r="AF32" s="60">
        <f>+AF9*E_Acquisti!AF33</f>
        <v>2167.7039999999974</v>
      </c>
      <c r="AG32" s="60">
        <f>+AG9*E_Acquisti!AG33</f>
        <v>1111.2287999999976</v>
      </c>
      <c r="AH32" s="60">
        <f>+AH9*E_Acquisti!AH33</f>
        <v>6786.7535999999982</v>
      </c>
      <c r="AI32" s="60">
        <f>+AI9*E_Acquisti!AI33</f>
        <v>5730.2783999999974</v>
      </c>
      <c r="AJ32" s="60">
        <f>+AJ9*E_Acquisti!AJ33</f>
        <v>4673.8031999999967</v>
      </c>
      <c r="AK32" s="60">
        <f>+AK9*E_Acquisti!AK33</f>
        <v>3617.3279999999968</v>
      </c>
      <c r="AL32" s="60">
        <f>+AL9*E_Acquisti!AL33</f>
        <v>2560.8527999999969</v>
      </c>
    </row>
    <row r="33" spans="2:38" ht="15.75" thickBot="1" x14ac:dyDescent="0.3">
      <c r="B33" s="47" t="str">
        <f t="shared" si="1"/>
        <v>Materia Prima 8</v>
      </c>
      <c r="C33" s="60">
        <f>+C10*E_Acquisti!C34</f>
        <v>14200</v>
      </c>
      <c r="D33" s="60">
        <f>+D10*E_Acquisti!D34</f>
        <v>10368</v>
      </c>
      <c r="E33" s="60">
        <f>+E10*E_Acquisti!E34</f>
        <v>6426</v>
      </c>
      <c r="F33" s="60">
        <f>+F10*E_Acquisti!F34</f>
        <v>2352</v>
      </c>
      <c r="G33" s="60">
        <f>+G10*E_Acquisti!G34</f>
        <v>16274</v>
      </c>
      <c r="H33" s="60">
        <f>+H10*E_Acquisti!H34</f>
        <v>12348.12</v>
      </c>
      <c r="I33" s="60">
        <f>+I10*E_Acquisti!I34</f>
        <v>8086.56</v>
      </c>
      <c r="J33" s="60">
        <f>+J10*E_Acquisti!J34</f>
        <v>3825</v>
      </c>
      <c r="K33" s="60">
        <f>+K10*E_Acquisti!K34</f>
        <v>17923.439999999999</v>
      </c>
      <c r="L33" s="60">
        <f>+L10*E_Acquisti!L34</f>
        <v>13661.880000000001</v>
      </c>
      <c r="M33" s="60">
        <f>+M10*E_Acquisti!M34</f>
        <v>9400.32</v>
      </c>
      <c r="N33" s="60">
        <f>+N10*E_Acquisti!N34</f>
        <v>5138.76</v>
      </c>
      <c r="O33" s="60">
        <f>+O10*E_Acquisti!O34</f>
        <v>877.2</v>
      </c>
      <c r="P33" s="60">
        <f>+P10*E_Acquisti!P34</f>
        <v>14975.64</v>
      </c>
      <c r="Q33" s="60">
        <f>+Q10*E_Acquisti!Q34</f>
        <v>10714.08</v>
      </c>
      <c r="R33" s="60">
        <f>+R10*E_Acquisti!R34</f>
        <v>6452.52</v>
      </c>
      <c r="S33" s="60">
        <f>+S10*E_Acquisti!S34</f>
        <v>2190.96</v>
      </c>
      <c r="T33" s="60">
        <f>+T10*E_Acquisti!T34</f>
        <v>16289.4</v>
      </c>
      <c r="U33" s="60">
        <f>+U10*E_Acquisti!U34</f>
        <v>12027.84</v>
      </c>
      <c r="V33" s="60">
        <f>+V10*E_Acquisti!V34</f>
        <v>7766.28</v>
      </c>
      <c r="W33" s="60">
        <f>+W10*E_Acquisti!W34</f>
        <v>3504.7200000000003</v>
      </c>
      <c r="X33" s="60">
        <f>+X10*E_Acquisti!X34</f>
        <v>17603.16</v>
      </c>
      <c r="Y33" s="60">
        <f>+Y10*E_Acquisti!Y34</f>
        <v>13341.6</v>
      </c>
      <c r="Z33" s="60">
        <f>+Z10*E_Acquisti!Z34</f>
        <v>9080.0400000000009</v>
      </c>
      <c r="AA33" s="60">
        <f>+AA10*E_Acquisti!AA34</f>
        <v>4818.4800000000005</v>
      </c>
      <c r="AB33" s="60">
        <f>+AB10*E_Acquisti!AB34</f>
        <v>18916.920000000002</v>
      </c>
      <c r="AC33" s="60">
        <f>+AC10*E_Acquisti!AC34</f>
        <v>14655.36</v>
      </c>
      <c r="AD33" s="60">
        <f>+AD10*E_Acquisti!AD34</f>
        <v>10393.799999999999</v>
      </c>
      <c r="AE33" s="60">
        <f>+AE10*E_Acquisti!AE34</f>
        <v>6132.24</v>
      </c>
      <c r="AF33" s="60">
        <f>+AF10*E_Acquisti!AF34</f>
        <v>1870.68</v>
      </c>
      <c r="AG33" s="60">
        <f>+AG10*E_Acquisti!AG34</f>
        <v>15969.12</v>
      </c>
      <c r="AH33" s="60">
        <f>+AH10*E_Acquisti!AH34</f>
        <v>11707.56</v>
      </c>
      <c r="AI33" s="60">
        <f>+AI10*E_Acquisti!AI34</f>
        <v>7446</v>
      </c>
      <c r="AJ33" s="60">
        <f>+AJ10*E_Acquisti!AJ34</f>
        <v>3184.44</v>
      </c>
      <c r="AK33" s="60">
        <f>+AK10*E_Acquisti!AK34</f>
        <v>17282.88</v>
      </c>
      <c r="AL33" s="60">
        <f>+AL10*E_Acquisti!AL34</f>
        <v>13021.32</v>
      </c>
    </row>
    <row r="34" spans="2:38" ht="15.75" thickBot="1" x14ac:dyDescent="0.3">
      <c r="B34" s="47" t="str">
        <f t="shared" si="1"/>
        <v>Materia Prima 9</v>
      </c>
      <c r="C34" s="60">
        <f>+C11*E_Acquisti!C35</f>
        <v>8300</v>
      </c>
      <c r="D34" s="60">
        <f>+D11*E_Acquisti!D35</f>
        <v>6580</v>
      </c>
      <c r="E34" s="60">
        <f>+E11*E_Acquisti!E35</f>
        <v>4823</v>
      </c>
      <c r="F34" s="60">
        <f>+F11*E_Acquisti!F35</f>
        <v>3018</v>
      </c>
      <c r="G34" s="60">
        <f>+G11*E_Acquisti!G35</f>
        <v>1210</v>
      </c>
      <c r="H34" s="60">
        <f>+H11*E_Acquisti!H35</f>
        <v>9559.44</v>
      </c>
      <c r="I34" s="60">
        <f>+I11*E_Acquisti!I35</f>
        <v>7679.58</v>
      </c>
      <c r="J34" s="60">
        <f>+J11*E_Acquisti!J35</f>
        <v>5799.72</v>
      </c>
      <c r="K34" s="60">
        <f>+K11*E_Acquisti!K35</f>
        <v>3919.86</v>
      </c>
      <c r="L34" s="60">
        <f>+L11*E_Acquisti!L35</f>
        <v>2040</v>
      </c>
      <c r="M34" s="60">
        <f>+M11*E_Acquisti!M35</f>
        <v>160.14000000000001</v>
      </c>
      <c r="N34" s="60">
        <f>+N11*E_Acquisti!N35</f>
        <v>8480.2800000000007</v>
      </c>
      <c r="O34" s="60">
        <f>+O11*E_Acquisti!O35</f>
        <v>6600.42</v>
      </c>
      <c r="P34" s="60">
        <f>+P11*E_Acquisti!P35</f>
        <v>4720.5600000000004</v>
      </c>
      <c r="Q34" s="60">
        <f>+Q11*E_Acquisti!Q35</f>
        <v>2840.7000000000003</v>
      </c>
      <c r="R34" s="60">
        <f>+R11*E_Acquisti!R35</f>
        <v>960.84</v>
      </c>
      <c r="S34" s="60">
        <f>+S11*E_Acquisti!S35</f>
        <v>9280.98</v>
      </c>
      <c r="T34" s="60">
        <f>+T11*E_Acquisti!T35</f>
        <v>7401.12</v>
      </c>
      <c r="U34" s="60">
        <f>+U11*E_Acquisti!U35</f>
        <v>5521.26</v>
      </c>
      <c r="V34" s="60">
        <f>+V11*E_Acquisti!V35</f>
        <v>3641.4</v>
      </c>
      <c r="W34" s="60">
        <f>+W11*E_Acquisti!W35</f>
        <v>1761.54</v>
      </c>
      <c r="X34" s="60">
        <f>+X11*E_Acquisti!X35</f>
        <v>10081.68</v>
      </c>
      <c r="Y34" s="60">
        <f>+Y11*E_Acquisti!Y35</f>
        <v>8201.82</v>
      </c>
      <c r="Z34" s="60">
        <f>+Z11*E_Acquisti!Z35</f>
        <v>6321.96</v>
      </c>
      <c r="AA34" s="60">
        <f>+AA11*E_Acquisti!AA35</f>
        <v>4442.1000000000004</v>
      </c>
      <c r="AB34" s="60">
        <f>+AB11*E_Acquisti!AB35</f>
        <v>2562.2400000000002</v>
      </c>
      <c r="AC34" s="60">
        <f>+AC11*E_Acquisti!AC35</f>
        <v>10882.380000000001</v>
      </c>
      <c r="AD34" s="60">
        <f>+AD11*E_Acquisti!AD35</f>
        <v>9002.52</v>
      </c>
      <c r="AE34" s="60">
        <f>+AE11*E_Acquisti!AE35</f>
        <v>7122.66</v>
      </c>
      <c r="AF34" s="60">
        <f>+AF11*E_Acquisti!AF35</f>
        <v>5242.8</v>
      </c>
      <c r="AG34" s="60">
        <f>+AG11*E_Acquisti!AG35</f>
        <v>3362.94</v>
      </c>
      <c r="AH34" s="60">
        <f>+AH11*E_Acquisti!AH35</f>
        <v>1483.08</v>
      </c>
      <c r="AI34" s="60">
        <f>+AI11*E_Acquisti!AI35</f>
        <v>9803.2199999999993</v>
      </c>
      <c r="AJ34" s="60">
        <f>+AJ11*E_Acquisti!AJ35</f>
        <v>7923.3600000000006</v>
      </c>
      <c r="AK34" s="60">
        <f>+AK11*E_Acquisti!AK35</f>
        <v>6043.5</v>
      </c>
      <c r="AL34" s="60">
        <f>+AL11*E_Acquisti!AL35</f>
        <v>4163.6400000000003</v>
      </c>
    </row>
    <row r="35" spans="2:38" ht="15.75" thickBot="1" x14ac:dyDescent="0.3">
      <c r="B35" s="47" t="str">
        <f t="shared" si="1"/>
        <v>Materia Prima 10</v>
      </c>
      <c r="C35" s="60">
        <f>+C12*E_Acquisti!C36</f>
        <v>11850</v>
      </c>
      <c r="D35" s="60">
        <f>+D12*E_Acquisti!D36</f>
        <v>8674.5</v>
      </c>
      <c r="E35" s="60">
        <f>+E12*E_Acquisti!E36</f>
        <v>5412</v>
      </c>
      <c r="F35" s="60">
        <f>+F12*E_Acquisti!F36</f>
        <v>2050.5</v>
      </c>
      <c r="G35" s="60">
        <f>+G12*E_Acquisti!G36</f>
        <v>13680</v>
      </c>
      <c r="H35" s="60">
        <f>+H12*E_Acquisti!H36</f>
        <v>10242</v>
      </c>
      <c r="I35" s="60">
        <f>+I12*E_Acquisti!I36</f>
        <v>6796.5</v>
      </c>
      <c r="J35" s="60">
        <f>+J12*E_Acquisti!J36</f>
        <v>3351</v>
      </c>
      <c r="K35" s="60">
        <f>+K12*E_Acquisti!K36</f>
        <v>15203.61</v>
      </c>
      <c r="L35" s="60">
        <f>+L12*E_Acquisti!L36</f>
        <v>11689.2</v>
      </c>
      <c r="M35" s="60">
        <f>+M12*E_Acquisti!M36</f>
        <v>8174.79</v>
      </c>
      <c r="N35" s="60">
        <f>+N12*E_Acquisti!N36</f>
        <v>4660.38</v>
      </c>
      <c r="O35" s="60">
        <f>+O12*E_Acquisti!O36</f>
        <v>1145.97</v>
      </c>
      <c r="P35" s="60">
        <f>+P12*E_Acquisti!P36</f>
        <v>12931.56</v>
      </c>
      <c r="Q35" s="60">
        <f>+Q12*E_Acquisti!Q36</f>
        <v>9417.15</v>
      </c>
      <c r="R35" s="60">
        <f>+R12*E_Acquisti!R36</f>
        <v>5902.74</v>
      </c>
      <c r="S35" s="60">
        <f>+S12*E_Acquisti!S36</f>
        <v>2388.33</v>
      </c>
      <c r="T35" s="60">
        <f>+T12*E_Acquisti!T36</f>
        <v>14173.92</v>
      </c>
      <c r="U35" s="60">
        <f>+U12*E_Acquisti!U36</f>
        <v>10659.51</v>
      </c>
      <c r="V35" s="60">
        <f>+V12*E_Acquisti!V36</f>
        <v>7145.1</v>
      </c>
      <c r="W35" s="60">
        <f>+W12*E_Acquisti!W36</f>
        <v>3630.69</v>
      </c>
      <c r="X35" s="60">
        <f>+X12*E_Acquisti!X36</f>
        <v>116.28</v>
      </c>
      <c r="Y35" s="60">
        <f>+Y12*E_Acquisti!Y36</f>
        <v>11901.87</v>
      </c>
      <c r="Z35" s="60">
        <f>+Z12*E_Acquisti!Z36</f>
        <v>8387.4600000000009</v>
      </c>
      <c r="AA35" s="60">
        <f>+AA12*E_Acquisti!AA36</f>
        <v>4873.05</v>
      </c>
      <c r="AB35" s="60">
        <f>+AB12*E_Acquisti!AB36</f>
        <v>1358.64</v>
      </c>
      <c r="AC35" s="60">
        <f>+AC12*E_Acquisti!AC36</f>
        <v>13144.23</v>
      </c>
      <c r="AD35" s="60">
        <f>+AD12*E_Acquisti!AD36</f>
        <v>9629.82</v>
      </c>
      <c r="AE35" s="60">
        <f>+AE12*E_Acquisti!AE36</f>
        <v>6115.41</v>
      </c>
      <c r="AF35" s="60">
        <f>+AF12*E_Acquisti!AF36</f>
        <v>2601</v>
      </c>
      <c r="AG35" s="60">
        <f>+AG12*E_Acquisti!AG36</f>
        <v>14386.59</v>
      </c>
      <c r="AH35" s="60">
        <f>+AH12*E_Acquisti!AH36</f>
        <v>10872.18</v>
      </c>
      <c r="AI35" s="60">
        <f>+AI12*E_Acquisti!AI36</f>
        <v>7357.77</v>
      </c>
      <c r="AJ35" s="60">
        <f>+AJ12*E_Acquisti!AJ36</f>
        <v>3843.36</v>
      </c>
      <c r="AK35" s="60">
        <f>+AK12*E_Acquisti!AK36</f>
        <v>328.95</v>
      </c>
      <c r="AL35" s="60">
        <f>+AL12*E_Acquisti!AL36</f>
        <v>12114.54</v>
      </c>
    </row>
    <row r="36" spans="2:38" ht="15.75" thickBot="1" x14ac:dyDescent="0.3">
      <c r="B36" s="47" t="str">
        <f t="shared" si="1"/>
        <v>Materia Prima 11</v>
      </c>
      <c r="C36" s="60">
        <f>+C13*E_Acquisti!C37</f>
        <v>3674.9999999999995</v>
      </c>
      <c r="D36" s="60">
        <f>+D13*E_Acquisti!D37</f>
        <v>3142.02</v>
      </c>
      <c r="E36" s="60">
        <f>+E13*E_Acquisti!E37</f>
        <v>2600.92</v>
      </c>
      <c r="F36" s="60">
        <f>+F13*E_Acquisti!F37</f>
        <v>2043.86</v>
      </c>
      <c r="G36" s="60">
        <f>+G13*E_Acquisti!G37</f>
        <v>1485.3999999999999</v>
      </c>
      <c r="H36" s="60">
        <f>+H13*E_Acquisti!H37</f>
        <v>920.64</v>
      </c>
      <c r="I36" s="60">
        <f>+I13*E_Acquisti!I37</f>
        <v>354.48</v>
      </c>
      <c r="J36" s="60">
        <f>+J13*E_Acquisti!J37</f>
        <v>3988.32</v>
      </c>
      <c r="K36" s="60">
        <f>+K13*E_Acquisti!K37</f>
        <v>3422.16</v>
      </c>
      <c r="L36" s="60">
        <f>+L13*E_Acquisti!L37</f>
        <v>2913.12</v>
      </c>
      <c r="M36" s="60">
        <f>+M13*E_Acquisti!M37</f>
        <v>2335.6367999999998</v>
      </c>
      <c r="N36" s="60">
        <f>+N13*E_Acquisti!N37</f>
        <v>1758.1535999999996</v>
      </c>
      <c r="O36" s="60">
        <f>+O13*E_Acquisti!O37</f>
        <v>1180.6703999999997</v>
      </c>
      <c r="P36" s="60">
        <f>+P13*E_Acquisti!P37</f>
        <v>603.18719999999973</v>
      </c>
      <c r="Q36" s="60">
        <f>+Q13*E_Acquisti!Q37</f>
        <v>25.703999999999837</v>
      </c>
      <c r="R36" s="60">
        <f>+R13*E_Acquisti!R37</f>
        <v>3732.2207999999996</v>
      </c>
      <c r="S36" s="60">
        <f>+S13*E_Acquisti!S37</f>
        <v>3154.7375999999995</v>
      </c>
      <c r="T36" s="60">
        <f>+T13*E_Acquisti!T37</f>
        <v>2577.2543999999994</v>
      </c>
      <c r="U36" s="60">
        <f>+U13*E_Acquisti!U37</f>
        <v>1999.7711999999995</v>
      </c>
      <c r="V36" s="60">
        <f>+V13*E_Acquisti!V37</f>
        <v>1422.2879999999996</v>
      </c>
      <c r="W36" s="60">
        <f>+W13*E_Acquisti!W37</f>
        <v>844.80479999999955</v>
      </c>
      <c r="X36" s="60">
        <f>+X13*E_Acquisti!X37</f>
        <v>267.32159999999959</v>
      </c>
      <c r="Y36" s="60">
        <f>+Y13*E_Acquisti!Y37</f>
        <v>3973.8383999999996</v>
      </c>
      <c r="Z36" s="60">
        <f>+Z13*E_Acquisti!Z37</f>
        <v>3396.3551999999995</v>
      </c>
      <c r="AA36" s="60">
        <f>+AA13*E_Acquisti!AA37</f>
        <v>2818.8719999999994</v>
      </c>
      <c r="AB36" s="60">
        <f>+AB13*E_Acquisti!AB37</f>
        <v>2241.3887999999993</v>
      </c>
      <c r="AC36" s="60">
        <f>+AC13*E_Acquisti!AC37</f>
        <v>1663.9055999999989</v>
      </c>
      <c r="AD36" s="60">
        <f>+AD13*E_Acquisti!AD37</f>
        <v>1086.422399999999</v>
      </c>
      <c r="AE36" s="60">
        <f>+AE13*E_Acquisti!AE37</f>
        <v>508.93919999999912</v>
      </c>
      <c r="AF36" s="60">
        <f>+AF13*E_Acquisti!AF37</f>
        <v>4215.4559999999992</v>
      </c>
      <c r="AG36" s="60">
        <f>+AG13*E_Acquisti!AG37</f>
        <v>3637.9727999999991</v>
      </c>
      <c r="AH36" s="60">
        <f>+AH13*E_Acquisti!AH37</f>
        <v>3060.489599999999</v>
      </c>
      <c r="AI36" s="60">
        <f>+AI13*E_Acquisti!AI37</f>
        <v>2483.0063999999988</v>
      </c>
      <c r="AJ36" s="60">
        <f>+AJ13*E_Acquisti!AJ37</f>
        <v>1905.5231999999987</v>
      </c>
      <c r="AK36" s="60">
        <f>+AK13*E_Acquisti!AK37</f>
        <v>1328.0399999999988</v>
      </c>
      <c r="AL36" s="60">
        <f>+AL13*E_Acquisti!AL37</f>
        <v>750.55679999999882</v>
      </c>
    </row>
    <row r="37" spans="2:38" ht="15.75" thickBot="1" x14ac:dyDescent="0.3">
      <c r="B37" s="47" t="str">
        <f t="shared" si="1"/>
        <v>Materia Prima 12</v>
      </c>
      <c r="C37" s="60">
        <f>+C14*E_Acquisti!C38</f>
        <v>7879.5</v>
      </c>
      <c r="D37" s="60">
        <f>+D14*E_Acquisti!D38</f>
        <v>7248.97</v>
      </c>
      <c r="E37" s="60">
        <f>+E14*E_Acquisti!E38</f>
        <v>6611.64</v>
      </c>
      <c r="F37" s="60">
        <f>+F14*E_Acquisti!F38</f>
        <v>5957.9900000000007</v>
      </c>
      <c r="G37" s="60">
        <f>+G14*E_Acquisti!G38</f>
        <v>5303.3200000000006</v>
      </c>
      <c r="H37" s="60">
        <f>+H14*E_Acquisti!H38</f>
        <v>4643.5500000000011</v>
      </c>
      <c r="I37" s="60">
        <f>+I14*E_Acquisti!I38</f>
        <v>3981.2300000000009</v>
      </c>
      <c r="J37" s="60">
        <f>+J14*E_Acquisti!J38</f>
        <v>3318.9100000000012</v>
      </c>
      <c r="K37" s="60">
        <f>+K14*E_Acquisti!K38</f>
        <v>2656.5900000000011</v>
      </c>
      <c r="L37" s="60">
        <f>+L14*E_Acquisti!L38</f>
        <v>1994.2700000000013</v>
      </c>
      <c r="M37" s="60">
        <f>+M14*E_Acquisti!M38</f>
        <v>1358.5890000000013</v>
      </c>
      <c r="N37" s="60">
        <f>+N14*E_Acquisti!N38</f>
        <v>683.02260000000138</v>
      </c>
      <c r="O37" s="60">
        <f>+O14*E_Acquisti!O38</f>
        <v>7.4562000000013011</v>
      </c>
      <c r="P37" s="60">
        <f>+P14*E_Acquisti!P38</f>
        <v>8001.8898000000008</v>
      </c>
      <c r="Q37" s="60">
        <f>+Q14*E_Acquisti!Q38</f>
        <v>7326.3234000000002</v>
      </c>
      <c r="R37" s="60">
        <f>+R14*E_Acquisti!R38</f>
        <v>6650.7570000000005</v>
      </c>
      <c r="S37" s="60">
        <f>+S14*E_Acquisti!S38</f>
        <v>5975.1906000000008</v>
      </c>
      <c r="T37" s="60">
        <f>+T14*E_Acquisti!T38</f>
        <v>5299.6242000000011</v>
      </c>
      <c r="U37" s="60">
        <f>+U14*E_Acquisti!U38</f>
        <v>4624.0578000000014</v>
      </c>
      <c r="V37" s="60">
        <f>+V14*E_Acquisti!V38</f>
        <v>3948.4914000000012</v>
      </c>
      <c r="W37" s="60">
        <f>+W14*E_Acquisti!W38</f>
        <v>3272.9250000000015</v>
      </c>
      <c r="X37" s="60">
        <f>+X14*E_Acquisti!X38</f>
        <v>2597.3586000000018</v>
      </c>
      <c r="Y37" s="60">
        <f>+Y14*E_Acquisti!Y38</f>
        <v>1921.7922000000019</v>
      </c>
      <c r="Z37" s="60">
        <f>+Z14*E_Acquisti!Z38</f>
        <v>1246.2258000000018</v>
      </c>
      <c r="AA37" s="60">
        <f>+AA14*E_Acquisti!AA38</f>
        <v>570.65940000000182</v>
      </c>
      <c r="AB37" s="60">
        <f>+AB14*E_Acquisti!AB38</f>
        <v>8565.0930000000008</v>
      </c>
      <c r="AC37" s="60">
        <f>+AC14*E_Acquisti!AC38</f>
        <v>7889.5266000000011</v>
      </c>
      <c r="AD37" s="60">
        <f>+AD14*E_Acquisti!AD38</f>
        <v>7213.9602000000004</v>
      </c>
      <c r="AE37" s="60">
        <f>+AE14*E_Acquisti!AE38</f>
        <v>6538.3938000000007</v>
      </c>
      <c r="AF37" s="60">
        <f>+AF14*E_Acquisti!AF38</f>
        <v>5862.827400000001</v>
      </c>
      <c r="AG37" s="60">
        <f>+AG14*E_Acquisti!AG38</f>
        <v>5187.2610000000004</v>
      </c>
      <c r="AH37" s="60">
        <f>+AH14*E_Acquisti!AH38</f>
        <v>4511.6946000000007</v>
      </c>
      <c r="AI37" s="60">
        <f>+AI14*E_Acquisti!AI38</f>
        <v>3836.128200000001</v>
      </c>
      <c r="AJ37" s="60">
        <f>+AJ14*E_Acquisti!AJ38</f>
        <v>3160.5618000000013</v>
      </c>
      <c r="AK37" s="60">
        <f>+AK14*E_Acquisti!AK38</f>
        <v>2484.9954000000016</v>
      </c>
      <c r="AL37" s="60">
        <f>+AL14*E_Acquisti!AL38</f>
        <v>1809.4290000000015</v>
      </c>
    </row>
    <row r="38" spans="2:38" ht="15.75" thickBot="1" x14ac:dyDescent="0.3">
      <c r="B38" s="47" t="str">
        <f t="shared" si="1"/>
        <v>Materia Prima 13</v>
      </c>
      <c r="C38" s="60">
        <f>+C15*E_Acquisti!C39</f>
        <v>4070.9999999999995</v>
      </c>
      <c r="D38" s="60">
        <f>+D15*E_Acquisti!D39</f>
        <v>3535.1</v>
      </c>
      <c r="E38" s="60">
        <f>+E15*E_Acquisti!E39</f>
        <v>2990.6899999999996</v>
      </c>
      <c r="F38" s="60">
        <f>+F15*E_Acquisti!F39</f>
        <v>2432.4799999999996</v>
      </c>
      <c r="G38" s="60">
        <f>+G15*E_Acquisti!G39</f>
        <v>1873.3499999999997</v>
      </c>
      <c r="H38" s="60">
        <f>+H15*E_Acquisti!H39</f>
        <v>1307.3199999999995</v>
      </c>
      <c r="I38" s="60">
        <f>+I15*E_Acquisti!I39</f>
        <v>738.98999999999955</v>
      </c>
      <c r="J38" s="60">
        <f>+J15*E_Acquisti!J39</f>
        <v>170.65999999999963</v>
      </c>
      <c r="K38" s="60">
        <f>+K15*E_Acquisti!K39</f>
        <v>4202.329999999999</v>
      </c>
      <c r="L38" s="60">
        <f>+L15*E_Acquisti!L39</f>
        <v>3706.6799999999994</v>
      </c>
      <c r="M38" s="60">
        <f>+M15*E_Acquisti!M39</f>
        <v>3126.9833999999996</v>
      </c>
      <c r="N38" s="60">
        <f>+N15*E_Acquisti!N39</f>
        <v>2547.2867999999999</v>
      </c>
      <c r="O38" s="60">
        <f>+O15*E_Acquisti!O39</f>
        <v>1967.5902000000001</v>
      </c>
      <c r="P38" s="60">
        <f>+P15*E_Acquisti!P39</f>
        <v>1387.8936000000001</v>
      </c>
      <c r="Q38" s="60">
        <f>+Q15*E_Acquisti!Q39</f>
        <v>808.19700000000012</v>
      </c>
      <c r="R38" s="60">
        <f>+R15*E_Acquisti!R39</f>
        <v>228.50040000000024</v>
      </c>
      <c r="S38" s="60">
        <f>+S15*E_Acquisti!S39</f>
        <v>4340.8037999999997</v>
      </c>
      <c r="T38" s="60">
        <f>+T15*E_Acquisti!T39</f>
        <v>3761.1071999999999</v>
      </c>
      <c r="U38" s="60">
        <f>+U15*E_Acquisti!U39</f>
        <v>3181.4106000000002</v>
      </c>
      <c r="V38" s="60">
        <f>+V15*E_Acquisti!V39</f>
        <v>2601.7140000000009</v>
      </c>
      <c r="W38" s="60">
        <f>+W15*E_Acquisti!W39</f>
        <v>2022.0174000000006</v>
      </c>
      <c r="X38" s="60">
        <f>+X15*E_Acquisti!X39</f>
        <v>1442.3208000000006</v>
      </c>
      <c r="Y38" s="60">
        <f>+Y15*E_Acquisti!Y39</f>
        <v>862.62420000000077</v>
      </c>
      <c r="Z38" s="60">
        <f>+Z15*E_Acquisti!Z39</f>
        <v>282.92760000000089</v>
      </c>
      <c r="AA38" s="60">
        <f>+AA15*E_Acquisti!AA39</f>
        <v>4395.2310000000007</v>
      </c>
      <c r="AB38" s="60">
        <f>+AB15*E_Acquisti!AB39</f>
        <v>3815.5344000000009</v>
      </c>
      <c r="AC38" s="60">
        <f>+AC15*E_Acquisti!AC39</f>
        <v>3235.8378000000012</v>
      </c>
      <c r="AD38" s="60">
        <f>+AD15*E_Acquisti!AD39</f>
        <v>2656.1412000000014</v>
      </c>
      <c r="AE38" s="60">
        <f>+AE15*E_Acquisti!AE39</f>
        <v>2076.4446000000012</v>
      </c>
      <c r="AF38" s="60">
        <f>+AF15*E_Acquisti!AF39</f>
        <v>1496.7480000000014</v>
      </c>
      <c r="AG38" s="60">
        <f>+AG15*E_Acquisti!AG39</f>
        <v>917.05140000000142</v>
      </c>
      <c r="AH38" s="60">
        <f>+AH15*E_Acquisti!AH39</f>
        <v>337.35480000000149</v>
      </c>
      <c r="AI38" s="60">
        <f>+AI15*E_Acquisti!AI39</f>
        <v>4449.6582000000008</v>
      </c>
      <c r="AJ38" s="60">
        <f>+AJ15*E_Acquisti!AJ39</f>
        <v>3869.9616000000015</v>
      </c>
      <c r="AK38" s="60">
        <f>+AK15*E_Acquisti!AK39</f>
        <v>3290.2650000000017</v>
      </c>
      <c r="AL38" s="60">
        <f>+AL15*E_Acquisti!AL39</f>
        <v>2710.5684000000019</v>
      </c>
    </row>
    <row r="39" spans="2:38" ht="15.75" thickBot="1" x14ac:dyDescent="0.3">
      <c r="B39" s="47" t="str">
        <f t="shared" si="1"/>
        <v>Materia Prima 14</v>
      </c>
      <c r="C39" s="60">
        <f>+C16*E_Acquisti!C40</f>
        <v>3290</v>
      </c>
      <c r="D39" s="60">
        <f>+D16*E_Acquisti!D40</f>
        <v>2572.8000000000002</v>
      </c>
      <c r="E39" s="60">
        <f>+E16*E_Acquisti!E40</f>
        <v>1837.4</v>
      </c>
      <c r="F39" s="60">
        <f>+F16*E_Acquisti!F40</f>
        <v>1079.2</v>
      </c>
      <c r="G39" s="60">
        <f>+G16*E_Acquisti!G40</f>
        <v>320.20000000000005</v>
      </c>
      <c r="H39" s="60">
        <f>+H16*E_Acquisti!H40</f>
        <v>3546.2</v>
      </c>
      <c r="I39" s="60">
        <f>+I16*E_Acquisti!I40</f>
        <v>2770.2</v>
      </c>
      <c r="J39" s="60">
        <f>+J16*E_Acquisti!J40</f>
        <v>1994.1999999999998</v>
      </c>
      <c r="K39" s="60">
        <f>+K16*E_Acquisti!K40</f>
        <v>1242.5639999999999</v>
      </c>
      <c r="L39" s="60">
        <f>+L16*E_Acquisti!L40</f>
        <v>451.04399999999981</v>
      </c>
      <c r="M39" s="60">
        <f>+M16*E_Acquisti!M40</f>
        <v>3739.5239999999999</v>
      </c>
      <c r="N39" s="60">
        <f>+N16*E_Acquisti!N40</f>
        <v>2948.0039999999999</v>
      </c>
      <c r="O39" s="60">
        <f>+O16*E_Acquisti!O40</f>
        <v>2156.4839999999999</v>
      </c>
      <c r="P39" s="60">
        <f>+P16*E_Acquisti!P40</f>
        <v>1364.9639999999999</v>
      </c>
      <c r="Q39" s="60">
        <f>+Q16*E_Acquisti!Q40</f>
        <v>573.44399999999985</v>
      </c>
      <c r="R39" s="60">
        <f>+R16*E_Acquisti!R40</f>
        <v>3861.924</v>
      </c>
      <c r="S39" s="60">
        <f>+S16*E_Acquisti!S40</f>
        <v>3070.404</v>
      </c>
      <c r="T39" s="60">
        <f>+T16*E_Acquisti!T40</f>
        <v>2278.884</v>
      </c>
      <c r="U39" s="60">
        <f>+U16*E_Acquisti!U40</f>
        <v>1487.3639999999998</v>
      </c>
      <c r="V39" s="60">
        <f>+V16*E_Acquisti!V40</f>
        <v>695.84399999999982</v>
      </c>
      <c r="W39" s="60">
        <f>+W16*E_Acquisti!W40</f>
        <v>3984.3240000000001</v>
      </c>
      <c r="X39" s="60">
        <f>+X16*E_Acquisti!X40</f>
        <v>3192.8040000000001</v>
      </c>
      <c r="Y39" s="60">
        <f>+Y16*E_Acquisti!Y40</f>
        <v>2401.2839999999997</v>
      </c>
      <c r="Z39" s="60">
        <f>+Z16*E_Acquisti!Z40</f>
        <v>1609.7639999999999</v>
      </c>
      <c r="AA39" s="60">
        <f>+AA16*E_Acquisti!AA40</f>
        <v>818.2439999999998</v>
      </c>
      <c r="AB39" s="60">
        <f>+AB16*E_Acquisti!AB40</f>
        <v>26.723999999999815</v>
      </c>
      <c r="AC39" s="60">
        <f>+AC16*E_Acquisti!AC40</f>
        <v>3315.2039999999997</v>
      </c>
      <c r="AD39" s="60">
        <f>+AD16*E_Acquisti!AD40</f>
        <v>2523.6839999999997</v>
      </c>
      <c r="AE39" s="60">
        <f>+AE16*E_Acquisti!AE40</f>
        <v>1732.1639999999998</v>
      </c>
      <c r="AF39" s="60">
        <f>+AF16*E_Acquisti!AF40</f>
        <v>940.64399999999978</v>
      </c>
      <c r="AG39" s="60">
        <f>+AG16*E_Acquisti!AG40</f>
        <v>149.12399999999982</v>
      </c>
      <c r="AH39" s="60">
        <f>+AH16*E_Acquisti!AH40</f>
        <v>3437.6039999999998</v>
      </c>
      <c r="AI39" s="60">
        <f>+AI16*E_Acquisti!AI40</f>
        <v>2646.0839999999998</v>
      </c>
      <c r="AJ39" s="60">
        <f>+AJ16*E_Acquisti!AJ40</f>
        <v>1854.5639999999999</v>
      </c>
      <c r="AK39" s="60">
        <f>+AK16*E_Acquisti!AK40</f>
        <v>1063.0439999999999</v>
      </c>
      <c r="AL39" s="60">
        <f>+AL16*E_Acquisti!AL40</f>
        <v>271.52399999999983</v>
      </c>
    </row>
    <row r="40" spans="2:38" ht="15.75" thickBot="1" x14ac:dyDescent="0.3">
      <c r="B40" s="47" t="str">
        <f t="shared" si="1"/>
        <v>Materia Prima 15</v>
      </c>
      <c r="C40" s="60">
        <f>+C17*E_Acquisti!C41</f>
        <v>23680</v>
      </c>
      <c r="D40" s="60">
        <f>+D17*E_Acquisti!D41</f>
        <v>18505.600000000002</v>
      </c>
      <c r="E40" s="60">
        <f>+E17*E_Acquisti!E41</f>
        <v>13212.800000000001</v>
      </c>
      <c r="F40" s="60">
        <f>+F17*E_Acquisti!F41</f>
        <v>7766.4000000000005</v>
      </c>
      <c r="G40" s="60">
        <f>+G17*E_Acquisti!G41</f>
        <v>2310.4</v>
      </c>
      <c r="H40" s="60">
        <f>+H17*E_Acquisti!H41</f>
        <v>25558.400000000001</v>
      </c>
      <c r="I40" s="60">
        <f>+I17*E_Acquisti!I41</f>
        <v>19990.400000000001</v>
      </c>
      <c r="J40" s="60">
        <f>+J17*E_Acquisti!J41</f>
        <v>14422.400000000001</v>
      </c>
      <c r="K40" s="60">
        <f>+K17*E_Acquisti!K41</f>
        <v>8854.4</v>
      </c>
      <c r="L40" s="60">
        <f>+L17*E_Acquisti!L41</f>
        <v>3286.4</v>
      </c>
      <c r="M40" s="60">
        <f>+M17*E_Acquisti!M41</f>
        <v>27313.952000000001</v>
      </c>
      <c r="N40" s="60">
        <f>+N17*E_Acquisti!N41</f>
        <v>21578.912</v>
      </c>
      <c r="O40" s="60">
        <f>+O17*E_Acquisti!O41</f>
        <v>15843.872000000001</v>
      </c>
      <c r="P40" s="60">
        <f>+P17*E_Acquisti!P41</f>
        <v>10108.832</v>
      </c>
      <c r="Q40" s="60">
        <f>+Q17*E_Acquisti!Q41</f>
        <v>4373.7920000000004</v>
      </c>
      <c r="R40" s="60">
        <f>+R17*E_Acquisti!R41</f>
        <v>28302.752000000004</v>
      </c>
      <c r="S40" s="60">
        <f>+S17*E_Acquisti!S41</f>
        <v>22567.712000000003</v>
      </c>
      <c r="T40" s="60">
        <f>+T17*E_Acquisti!T41</f>
        <v>16832.672000000002</v>
      </c>
      <c r="U40" s="60">
        <f>+U17*E_Acquisti!U41</f>
        <v>11097.632000000001</v>
      </c>
      <c r="V40" s="60">
        <f>+V17*E_Acquisti!V41</f>
        <v>5362.5920000000006</v>
      </c>
      <c r="W40" s="60">
        <f>+W17*E_Acquisti!W41</f>
        <v>29291.552000000003</v>
      </c>
      <c r="X40" s="60">
        <f>+X17*E_Acquisti!X41</f>
        <v>23556.512000000002</v>
      </c>
      <c r="Y40" s="60">
        <f>+Y17*E_Acquisti!Y41</f>
        <v>17821.472000000002</v>
      </c>
      <c r="Z40" s="60">
        <f>+Z17*E_Acquisti!Z41</f>
        <v>12086.432000000001</v>
      </c>
      <c r="AA40" s="60">
        <f>+AA17*E_Acquisti!AA41</f>
        <v>6351.3920000000007</v>
      </c>
      <c r="AB40" s="60">
        <f>+AB17*E_Acquisti!AB41</f>
        <v>30280.352000000003</v>
      </c>
      <c r="AC40" s="60">
        <f>+AC17*E_Acquisti!AC41</f>
        <v>24545.312000000002</v>
      </c>
      <c r="AD40" s="60">
        <f>+AD17*E_Acquisti!AD41</f>
        <v>18810.272000000001</v>
      </c>
      <c r="AE40" s="60">
        <f>+AE17*E_Acquisti!AE41</f>
        <v>13075.232000000002</v>
      </c>
      <c r="AF40" s="60">
        <f>+AF17*E_Acquisti!AF41</f>
        <v>7340.1920000000009</v>
      </c>
      <c r="AG40" s="60">
        <f>+AG17*E_Acquisti!AG41</f>
        <v>31269.152000000002</v>
      </c>
      <c r="AH40" s="60">
        <f>+AH17*E_Acquisti!AH41</f>
        <v>25534.112000000001</v>
      </c>
      <c r="AI40" s="60">
        <f>+AI17*E_Acquisti!AI41</f>
        <v>19799.072</v>
      </c>
      <c r="AJ40" s="60">
        <f>+AJ17*E_Acquisti!AJ41</f>
        <v>14064.032000000001</v>
      </c>
      <c r="AK40" s="60">
        <f>+AK17*E_Acquisti!AK41</f>
        <v>8328.9920000000002</v>
      </c>
      <c r="AL40" s="60">
        <f>+AL17*E_Acquisti!AL41</f>
        <v>32257.952000000001</v>
      </c>
    </row>
    <row r="41" spans="2:38" ht="15.75" thickBot="1" x14ac:dyDescent="0.3">
      <c r="B41" s="47" t="str">
        <f t="shared" si="1"/>
        <v>Materia Prima 16</v>
      </c>
      <c r="C41" s="60">
        <f>+C18*E_Acquisti!C42</f>
        <v>11880</v>
      </c>
      <c r="D41" s="60">
        <f>+D18*E_Acquisti!D42</f>
        <v>7531.2</v>
      </c>
      <c r="E41" s="60">
        <f>+E18*E_Acquisti!E42</f>
        <v>3083.4</v>
      </c>
      <c r="F41" s="60">
        <f>+F18*E_Acquisti!F42</f>
        <v>14716.800000000001</v>
      </c>
      <c r="G41" s="60">
        <f>+G18*E_Acquisti!G42</f>
        <v>10146.6</v>
      </c>
      <c r="H41" s="60">
        <f>+H18*E_Acquisti!H42</f>
        <v>5495.4000000000005</v>
      </c>
      <c r="I41" s="60">
        <f>+I18*E_Acquisti!I42</f>
        <v>817.2</v>
      </c>
      <c r="J41" s="60">
        <f>+J18*E_Acquisti!J42</f>
        <v>12339</v>
      </c>
      <c r="K41" s="60">
        <f>+K18*E_Acquisti!K42</f>
        <v>7660.8</v>
      </c>
      <c r="L41" s="60">
        <f>+L18*E_Acquisti!L42</f>
        <v>2982.6</v>
      </c>
      <c r="M41" s="60">
        <f>+M18*E_Acquisti!M42</f>
        <v>14649.444000000001</v>
      </c>
      <c r="N41" s="60">
        <f>+N18*E_Acquisti!N42</f>
        <v>9924.4619999999995</v>
      </c>
      <c r="O41" s="60">
        <f>+O18*E_Acquisti!O42</f>
        <v>5199.4800000000005</v>
      </c>
      <c r="P41" s="60">
        <f>+P18*E_Acquisti!P42</f>
        <v>16836.498</v>
      </c>
      <c r="Q41" s="60">
        <f>+Q18*E_Acquisti!Q42</f>
        <v>12111.516</v>
      </c>
      <c r="R41" s="60">
        <f>+R18*E_Acquisti!R42</f>
        <v>7386.5340000000006</v>
      </c>
      <c r="S41" s="60">
        <f>+S18*E_Acquisti!S42</f>
        <v>2661.5520000000001</v>
      </c>
      <c r="T41" s="60">
        <f>+T18*E_Acquisti!T42</f>
        <v>14298.57</v>
      </c>
      <c r="U41" s="60">
        <f>+U18*E_Acquisti!U42</f>
        <v>9573.5879999999997</v>
      </c>
      <c r="V41" s="60">
        <f>+V18*E_Acquisti!V42</f>
        <v>4848.6059999999998</v>
      </c>
      <c r="W41" s="60">
        <f>+W18*E_Acquisti!W42</f>
        <v>123.62400000000001</v>
      </c>
      <c r="X41" s="60">
        <f>+X18*E_Acquisti!X42</f>
        <v>11760.642</v>
      </c>
      <c r="Y41" s="60">
        <f>+Y18*E_Acquisti!Y42</f>
        <v>7035.66</v>
      </c>
      <c r="Z41" s="60">
        <f>+Z18*E_Acquisti!Z42</f>
        <v>2310.6779999999999</v>
      </c>
      <c r="AA41" s="60">
        <f>+AA18*E_Acquisti!AA42</f>
        <v>13947.696</v>
      </c>
      <c r="AB41" s="60">
        <f>+AB18*E_Acquisti!AB42</f>
        <v>9222.7139999999999</v>
      </c>
      <c r="AC41" s="60">
        <f>+AC18*E_Acquisti!AC42</f>
        <v>4497.732</v>
      </c>
      <c r="AD41" s="60">
        <f>+AD18*E_Acquisti!AD42</f>
        <v>16134.75</v>
      </c>
      <c r="AE41" s="60">
        <f>+AE18*E_Acquisti!AE42</f>
        <v>11409.768</v>
      </c>
      <c r="AF41" s="60">
        <f>+AF18*E_Acquisti!AF42</f>
        <v>6684.7860000000001</v>
      </c>
      <c r="AG41" s="60">
        <f>+AG18*E_Acquisti!AG42</f>
        <v>1959.8040000000001</v>
      </c>
      <c r="AH41" s="60">
        <f>+AH18*E_Acquisti!AH42</f>
        <v>13596.822</v>
      </c>
      <c r="AI41" s="60">
        <f>+AI18*E_Acquisti!AI42</f>
        <v>8871.84</v>
      </c>
      <c r="AJ41" s="60">
        <f>+AJ18*E_Acquisti!AJ42</f>
        <v>4146.8580000000002</v>
      </c>
      <c r="AK41" s="60">
        <f>+AK18*E_Acquisti!AK42</f>
        <v>15783.876</v>
      </c>
      <c r="AL41" s="60">
        <f>+AL18*E_Acquisti!AL42</f>
        <v>11058.894</v>
      </c>
    </row>
    <row r="42" spans="2:38" ht="15.75" thickBot="1" x14ac:dyDescent="0.3">
      <c r="B42" s="47" t="str">
        <f t="shared" si="1"/>
        <v>Materia Prima 17</v>
      </c>
      <c r="C42" s="60">
        <f>+C19*E_Acquisti!C43</f>
        <v>5180</v>
      </c>
      <c r="D42" s="60">
        <f>+D19*E_Acquisti!D43</f>
        <v>4048.1</v>
      </c>
      <c r="E42" s="60">
        <f>+E19*E_Acquisti!E43</f>
        <v>2890.2999999999997</v>
      </c>
      <c r="F42" s="60">
        <f>+F19*E_Acquisti!F43</f>
        <v>1698.8999999999999</v>
      </c>
      <c r="G42" s="60">
        <f>+G19*E_Acquisti!G43</f>
        <v>505.4</v>
      </c>
      <c r="H42" s="60">
        <f>+H19*E_Acquisti!H43</f>
        <v>5590.9</v>
      </c>
      <c r="I42" s="60">
        <f>+I19*E_Acquisti!I43</f>
        <v>4372.8999999999996</v>
      </c>
      <c r="J42" s="60">
        <f>+J19*E_Acquisti!J43</f>
        <v>3154.8999999999996</v>
      </c>
      <c r="K42" s="60">
        <f>+K19*E_Acquisti!K43</f>
        <v>1936.8999999999999</v>
      </c>
      <c r="L42" s="60">
        <f>+L19*E_Acquisti!L43</f>
        <v>718.9</v>
      </c>
      <c r="M42" s="60">
        <f>+M19*E_Acquisti!M43</f>
        <v>5800.9</v>
      </c>
      <c r="N42" s="60">
        <f>+N19*E_Acquisti!N43</f>
        <v>4628.7289999999994</v>
      </c>
      <c r="O42" s="60">
        <f>+O19*E_Acquisti!O43</f>
        <v>3398.549</v>
      </c>
      <c r="P42" s="60">
        <f>+P19*E_Acquisti!P43</f>
        <v>2168.3689999999997</v>
      </c>
      <c r="Q42" s="60">
        <f>+Q19*E_Acquisti!Q43</f>
        <v>938.18899999999996</v>
      </c>
      <c r="R42" s="60">
        <f>+R19*E_Acquisti!R43</f>
        <v>6071.009</v>
      </c>
      <c r="S42" s="60">
        <f>+S19*E_Acquisti!S43</f>
        <v>4840.8289999999997</v>
      </c>
      <c r="T42" s="60">
        <f>+T19*E_Acquisti!T43</f>
        <v>3610.6489999999999</v>
      </c>
      <c r="U42" s="60">
        <f>+U19*E_Acquisti!U43</f>
        <v>2380.4690000000001</v>
      </c>
      <c r="V42" s="60">
        <f>+V19*E_Acquisti!V43</f>
        <v>1150.289</v>
      </c>
      <c r="W42" s="60">
        <f>+W19*E_Acquisti!W43</f>
        <v>6283.1089999999995</v>
      </c>
      <c r="X42" s="60">
        <f>+X19*E_Acquisti!X43</f>
        <v>5052.9290000000001</v>
      </c>
      <c r="Y42" s="60">
        <f>+Y19*E_Acquisti!Y43</f>
        <v>3822.7489999999998</v>
      </c>
      <c r="Z42" s="60">
        <f>+Z19*E_Acquisti!Z43</f>
        <v>2592.569</v>
      </c>
      <c r="AA42" s="60">
        <f>+AA19*E_Acquisti!AA43</f>
        <v>1362.3889999999999</v>
      </c>
      <c r="AB42" s="60">
        <f>+AB19*E_Acquisti!AB43</f>
        <v>6495.2089999999998</v>
      </c>
      <c r="AC42" s="60">
        <f>+AC19*E_Acquisti!AC43</f>
        <v>5265.0289999999995</v>
      </c>
      <c r="AD42" s="60">
        <f>+AD19*E_Acquisti!AD43</f>
        <v>4034.8489999999997</v>
      </c>
      <c r="AE42" s="60">
        <f>+AE19*E_Acquisti!AE43</f>
        <v>2804.6689999999999</v>
      </c>
      <c r="AF42" s="60">
        <f>+AF19*E_Acquisti!AF43</f>
        <v>1574.4889999999998</v>
      </c>
      <c r="AG42" s="60">
        <f>+AG19*E_Acquisti!AG43</f>
        <v>344.30899999999997</v>
      </c>
      <c r="AH42" s="60">
        <f>+AH19*E_Acquisti!AH43</f>
        <v>5477.1289999999999</v>
      </c>
      <c r="AI42" s="60">
        <f>+AI19*E_Acquisti!AI43</f>
        <v>4246.9489999999996</v>
      </c>
      <c r="AJ42" s="60">
        <f>+AJ19*E_Acquisti!AJ43</f>
        <v>3016.7689999999998</v>
      </c>
      <c r="AK42" s="60">
        <f>+AK19*E_Acquisti!AK43</f>
        <v>1786.5889999999999</v>
      </c>
      <c r="AL42" s="60">
        <f>+AL19*E_Acquisti!AL43</f>
        <v>556.40899999999999</v>
      </c>
    </row>
    <row r="43" spans="2:38" ht="15.75" thickBot="1" x14ac:dyDescent="0.3">
      <c r="B43" s="47" t="str">
        <f>+B20</f>
        <v>Materia Prima 18</v>
      </c>
      <c r="C43" s="60">
        <f>+C20*E_Acquisti!C44</f>
        <v>2605</v>
      </c>
      <c r="D43" s="60">
        <f>+D20*E_Acquisti!D44</f>
        <v>2204.1</v>
      </c>
      <c r="E43" s="60">
        <f>+E20*E_Acquisti!E44</f>
        <v>1797.5</v>
      </c>
      <c r="F43" s="60">
        <f>+F20*E_Acquisti!F44</f>
        <v>1379.5</v>
      </c>
      <c r="G43" s="60">
        <f>+G20*E_Acquisti!G44</f>
        <v>961</v>
      </c>
      <c r="H43" s="60">
        <f>+H20*E_Acquisti!H44</f>
        <v>538</v>
      </c>
      <c r="I43" s="60">
        <f>+I20*E_Acquisti!I44</f>
        <v>113.5</v>
      </c>
      <c r="J43" s="60">
        <f>+J20*E_Acquisti!J44</f>
        <v>2689</v>
      </c>
      <c r="K43" s="60">
        <f>+K20*E_Acquisti!K44</f>
        <v>2264.5</v>
      </c>
      <c r="L43" s="60">
        <f>+L20*E_Acquisti!L44</f>
        <v>1840</v>
      </c>
      <c r="M43" s="60">
        <f>+M20*E_Acquisti!M44</f>
        <v>1415.5</v>
      </c>
      <c r="N43" s="60">
        <f>+N20*E_Acquisti!N44</f>
        <v>1000.91</v>
      </c>
      <c r="O43" s="60">
        <f>+O20*E_Acquisti!O44</f>
        <v>572.16499999999996</v>
      </c>
      <c r="P43" s="60">
        <f>+P20*E_Acquisti!P44</f>
        <v>143.41999999999999</v>
      </c>
      <c r="Q43" s="60">
        <f>+Q20*E_Acquisti!Q44</f>
        <v>2744.6750000000002</v>
      </c>
      <c r="R43" s="60">
        <f>+R20*E_Acquisti!R44</f>
        <v>2315.9299999999998</v>
      </c>
      <c r="S43" s="60">
        <f>+S20*E_Acquisti!S44</f>
        <v>1887.1849999999999</v>
      </c>
      <c r="T43" s="60">
        <f>+T20*E_Acquisti!T44</f>
        <v>1458.44</v>
      </c>
      <c r="U43" s="60">
        <f>+U20*E_Acquisti!U44</f>
        <v>1029.6949999999999</v>
      </c>
      <c r="V43" s="60">
        <f>+V20*E_Acquisti!V44</f>
        <v>600.95000000000005</v>
      </c>
      <c r="W43" s="60">
        <f>+W20*E_Acquisti!W44</f>
        <v>172.20500000000001</v>
      </c>
      <c r="X43" s="60">
        <f>+X20*E_Acquisti!X44</f>
        <v>2773.46</v>
      </c>
      <c r="Y43" s="60">
        <f>+Y20*E_Acquisti!Y44</f>
        <v>2344.7150000000001</v>
      </c>
      <c r="Z43" s="60">
        <f>+Z20*E_Acquisti!Z44</f>
        <v>1915.97</v>
      </c>
      <c r="AA43" s="60">
        <f>+AA20*E_Acquisti!AA44</f>
        <v>1487.2249999999999</v>
      </c>
      <c r="AB43" s="60">
        <f>+AB20*E_Acquisti!AB44</f>
        <v>1058.48</v>
      </c>
      <c r="AC43" s="60">
        <f>+AC20*E_Acquisti!AC44</f>
        <v>629.73500000000001</v>
      </c>
      <c r="AD43" s="60">
        <f>+AD20*E_Acquisti!AD44</f>
        <v>200.99</v>
      </c>
      <c r="AE43" s="60">
        <f>+AE20*E_Acquisti!AE44</f>
        <v>2802.2449999999999</v>
      </c>
      <c r="AF43" s="60">
        <f>+AF20*E_Acquisti!AF44</f>
        <v>2373.5</v>
      </c>
      <c r="AG43" s="60">
        <f>+AG20*E_Acquisti!AG44</f>
        <v>1944.7550000000001</v>
      </c>
      <c r="AH43" s="60">
        <f>+AH20*E_Acquisti!AH44</f>
        <v>1516.01</v>
      </c>
      <c r="AI43" s="60">
        <f>+AI20*E_Acquisti!AI44</f>
        <v>1087.2650000000001</v>
      </c>
      <c r="AJ43" s="60">
        <f>+AJ20*E_Acquisti!AJ44</f>
        <v>658.52</v>
      </c>
      <c r="AK43" s="60">
        <f>+AK20*E_Acquisti!AK44</f>
        <v>229.77500000000001</v>
      </c>
      <c r="AL43" s="60">
        <f>+AL20*E_Acquisti!AL44</f>
        <v>2831.03</v>
      </c>
    </row>
    <row r="44" spans="2:38" ht="15.75" thickBot="1" x14ac:dyDescent="0.3">
      <c r="B44" s="47" t="str">
        <f t="shared" si="1"/>
        <v>Materia Prima 19</v>
      </c>
      <c r="C44" s="60">
        <f>+C21*E_Acquisti!C45</f>
        <v>2610</v>
      </c>
      <c r="D44" s="60">
        <f>+D21*E_Acquisti!D45</f>
        <v>2215.9499999999998</v>
      </c>
      <c r="E44" s="60">
        <f>+E21*E_Acquisti!E45</f>
        <v>1815.8999999999999</v>
      </c>
      <c r="F44" s="60">
        <f>+F21*E_Acquisti!F45</f>
        <v>1406.85</v>
      </c>
      <c r="G44" s="60">
        <f>+G21*E_Acquisti!G45</f>
        <v>996.74999999999977</v>
      </c>
      <c r="H44" s="60">
        <f>+H21*E_Acquisti!H45</f>
        <v>582.14999999999986</v>
      </c>
      <c r="I44" s="60">
        <f>+I21*E_Acquisti!I45</f>
        <v>165.2999999999999</v>
      </c>
      <c r="J44" s="60">
        <f>+J21*E_Acquisti!J45</f>
        <v>2748.45</v>
      </c>
      <c r="K44" s="60">
        <f>+K21*E_Acquisti!K45</f>
        <v>2331.6000000000004</v>
      </c>
      <c r="L44" s="60">
        <f>+L21*E_Acquisti!L45</f>
        <v>1953.0450000000001</v>
      </c>
      <c r="M44" s="60">
        <f>+M21*E_Acquisti!M45</f>
        <v>1527.8580000000002</v>
      </c>
      <c r="N44" s="60">
        <f>+N21*E_Acquisti!N45</f>
        <v>1102.671</v>
      </c>
      <c r="O44" s="60">
        <f>+O21*E_Acquisti!O45</f>
        <v>677.48400000000015</v>
      </c>
      <c r="P44" s="60">
        <f>+P21*E_Acquisti!P45</f>
        <v>252.29700000000014</v>
      </c>
      <c r="Q44" s="60">
        <f>+Q21*E_Acquisti!Q45</f>
        <v>2887.11</v>
      </c>
      <c r="R44" s="60">
        <f>+R21*E_Acquisti!R45</f>
        <v>2461.9229999999998</v>
      </c>
      <c r="S44" s="60">
        <f>+S21*E_Acquisti!S45</f>
        <v>2036.7359999999996</v>
      </c>
      <c r="T44" s="60">
        <f>+T21*E_Acquisti!T45</f>
        <v>1611.5489999999995</v>
      </c>
      <c r="U44" s="60">
        <f>+U21*E_Acquisti!U45</f>
        <v>1186.3619999999996</v>
      </c>
      <c r="V44" s="60">
        <f>+V21*E_Acquisti!V45</f>
        <v>761.17499999999961</v>
      </c>
      <c r="W44" s="60">
        <f>+W21*E_Acquisti!W45</f>
        <v>335.98799999999972</v>
      </c>
      <c r="X44" s="60">
        <f>+X21*E_Acquisti!X45</f>
        <v>2970.8009999999999</v>
      </c>
      <c r="Y44" s="60">
        <f>+Y21*E_Acquisti!Y45</f>
        <v>2545.6139999999996</v>
      </c>
      <c r="Z44" s="60">
        <f>+Z21*E_Acquisti!Z45</f>
        <v>2120.4269999999997</v>
      </c>
      <c r="AA44" s="60">
        <f>+AA21*E_Acquisti!AA45</f>
        <v>1695.2399999999993</v>
      </c>
      <c r="AB44" s="60">
        <f>+AB21*E_Acquisti!AB45</f>
        <v>1270.0529999999994</v>
      </c>
      <c r="AC44" s="60">
        <f>+AC21*E_Acquisti!AC45</f>
        <v>844.86599999999942</v>
      </c>
      <c r="AD44" s="60">
        <f>+AD21*E_Acquisti!AD45</f>
        <v>419.67899999999941</v>
      </c>
      <c r="AE44" s="60">
        <f>+AE21*E_Acquisti!AE45</f>
        <v>3054.4919999999993</v>
      </c>
      <c r="AF44" s="60">
        <f>+AF21*E_Acquisti!AF45</f>
        <v>2629.3049999999994</v>
      </c>
      <c r="AG44" s="60">
        <f>+AG21*E_Acquisti!AG45</f>
        <v>2204.117999999999</v>
      </c>
      <c r="AH44" s="60">
        <f>+AH21*E_Acquisti!AH45</f>
        <v>1778.9309999999991</v>
      </c>
      <c r="AI44" s="60">
        <f>+AI21*E_Acquisti!AI45</f>
        <v>1353.743999999999</v>
      </c>
      <c r="AJ44" s="60">
        <f>+AJ21*E_Acquisti!AJ45</f>
        <v>928.55699999999911</v>
      </c>
      <c r="AK44" s="60">
        <f>+AK21*E_Acquisti!AK45</f>
        <v>503.36999999999915</v>
      </c>
      <c r="AL44" s="60">
        <f>+AL21*E_Acquisti!AL45</f>
        <v>3138.1829999999991</v>
      </c>
    </row>
    <row r="45" spans="2:38" x14ac:dyDescent="0.25">
      <c r="B45" s="47" t="str">
        <f>+B22</f>
        <v>Materia Prima 20</v>
      </c>
      <c r="C45" s="60">
        <f>+C22*E_Acquisti!C46</f>
        <v>4381</v>
      </c>
      <c r="D45" s="60">
        <f>+D22*E_Acquisti!D46</f>
        <v>3554.46</v>
      </c>
      <c r="E45" s="60">
        <f>+E22*E_Acquisti!E46</f>
        <v>2717.5199999999995</v>
      </c>
      <c r="F45" s="60">
        <f>+F22*E_Acquisti!F46</f>
        <v>1864.9799999999993</v>
      </c>
      <c r="G45" s="60">
        <f>+G22*E_Acquisti!G46</f>
        <v>1010.8799999999993</v>
      </c>
      <c r="H45" s="60">
        <f>+H22*E_Acquisti!H46</f>
        <v>148.97999999999931</v>
      </c>
      <c r="I45" s="60">
        <f>+I22*E_Acquisti!I46</f>
        <v>4480.579999999999</v>
      </c>
      <c r="J45" s="60">
        <f>+J22*E_Acquisti!J46</f>
        <v>3612.1799999999994</v>
      </c>
      <c r="K45" s="60">
        <f>+K22*E_Acquisti!K46</f>
        <v>2743.7799999999993</v>
      </c>
      <c r="L45" s="60">
        <f>+L22*E_Acquisti!L46</f>
        <v>1875.3799999999994</v>
      </c>
      <c r="M45" s="60">
        <f>+M22*E_Acquisti!M46</f>
        <v>1006.9799999999993</v>
      </c>
      <c r="N45" s="60">
        <f>+N22*E_Acquisti!N46</f>
        <v>138.5799999999993</v>
      </c>
      <c r="O45" s="60">
        <f>+O22*E_Acquisti!O46</f>
        <v>4559.5835999999999</v>
      </c>
      <c r="P45" s="60">
        <f>+P22*E_Acquisti!P46</f>
        <v>3673.8155999999994</v>
      </c>
      <c r="Q45" s="60">
        <f>+Q22*E_Acquisti!Q46</f>
        <v>2788.0475999999994</v>
      </c>
      <c r="R45" s="60">
        <f>+R22*E_Acquisti!R46</f>
        <v>1902.2795999999994</v>
      </c>
      <c r="S45" s="60">
        <f>+S22*E_Acquisti!S46</f>
        <v>1016.5115999999994</v>
      </c>
      <c r="T45" s="60">
        <f>+T22*E_Acquisti!T46</f>
        <v>130.74359999999928</v>
      </c>
      <c r="U45" s="60">
        <f>+U22*E_Acquisti!U46</f>
        <v>4548.9755999999998</v>
      </c>
      <c r="V45" s="60">
        <f>+V22*E_Acquisti!V46</f>
        <v>3663.2075999999993</v>
      </c>
      <c r="W45" s="60">
        <f>+W22*E_Acquisti!W46</f>
        <v>2777.4395999999992</v>
      </c>
      <c r="X45" s="60">
        <f>+X22*E_Acquisti!X46</f>
        <v>1891.6715999999994</v>
      </c>
      <c r="Y45" s="60">
        <f>+Y22*E_Acquisti!Y46</f>
        <v>1005.9035999999993</v>
      </c>
      <c r="Z45" s="60">
        <f>+Z22*E_Acquisti!Z46</f>
        <v>120.13559999999929</v>
      </c>
      <c r="AA45" s="60">
        <f>+AA22*E_Acquisti!AA46</f>
        <v>4538.3675999999996</v>
      </c>
      <c r="AB45" s="60">
        <f>+AB22*E_Acquisti!AB46</f>
        <v>3652.5995999999996</v>
      </c>
      <c r="AC45" s="60">
        <f>+AC22*E_Acquisti!AC46</f>
        <v>2766.8315999999995</v>
      </c>
      <c r="AD45" s="60">
        <f>+AD22*E_Acquisti!AD46</f>
        <v>1881.0635999999993</v>
      </c>
      <c r="AE45" s="60">
        <f>+AE22*E_Acquisti!AE46</f>
        <v>995.29559999999935</v>
      </c>
      <c r="AF45" s="60">
        <f>+AF22*E_Acquisti!AF46</f>
        <v>109.52759999999928</v>
      </c>
      <c r="AG45" s="60">
        <f>+AG22*E_Acquisti!AG46</f>
        <v>4527.7595999999994</v>
      </c>
      <c r="AH45" s="60">
        <f>+AH22*E_Acquisti!AH46</f>
        <v>3641.9915999999994</v>
      </c>
      <c r="AI45" s="60">
        <f>+AI22*E_Acquisti!AI46</f>
        <v>2756.2235999999994</v>
      </c>
      <c r="AJ45" s="60">
        <f>+AJ22*E_Acquisti!AJ46</f>
        <v>1870.4555999999993</v>
      </c>
      <c r="AK45" s="60">
        <f>+AK22*E_Acquisti!AK46</f>
        <v>984.68759999999929</v>
      </c>
      <c r="AL45" s="60">
        <f>+AL22*E_Acquisti!AL46</f>
        <v>98.919599999999278</v>
      </c>
    </row>
    <row r="46" spans="2:38" ht="10.5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2:38" x14ac:dyDescent="0.25">
      <c r="B47" s="47" t="s">
        <v>316</v>
      </c>
      <c r="C47" s="63">
        <f>SUM(C26:C46)</f>
        <v>143558.5</v>
      </c>
      <c r="D47" s="63">
        <f t="shared" ref="D47:AL47" si="2">SUM(D26:D46)</f>
        <v>109886.79000000002</v>
      </c>
      <c r="E47" s="63">
        <f t="shared" si="2"/>
        <v>75440.91</v>
      </c>
      <c r="F47" s="63">
        <f t="shared" si="2"/>
        <v>79191.169999999984</v>
      </c>
      <c r="G47" s="63">
        <f t="shared" si="2"/>
        <v>76685.399999999994</v>
      </c>
      <c r="H47" s="63">
        <f t="shared" si="2"/>
        <v>92096.108799999973</v>
      </c>
      <c r="I47" s="63">
        <f t="shared" si="2"/>
        <v>101236.54359999999</v>
      </c>
      <c r="J47" s="63">
        <f t="shared" si="2"/>
        <v>95410.844399999987</v>
      </c>
      <c r="K47" s="63">
        <f t="shared" si="2"/>
        <v>101461.4362</v>
      </c>
      <c r="L47" s="63">
        <f t="shared" si="2"/>
        <v>88459.184999999983</v>
      </c>
      <c r="M47" s="63">
        <f t="shared" si="2"/>
        <v>110235.93094000001</v>
      </c>
      <c r="N47" s="63">
        <f t="shared" si="2"/>
        <v>83506.430840000001</v>
      </c>
      <c r="O47" s="63">
        <f t="shared" si="2"/>
        <v>82046.170339999968</v>
      </c>
      <c r="P47" s="63">
        <f t="shared" si="2"/>
        <v>114643.33823999998</v>
      </c>
      <c r="Q47" s="63">
        <f t="shared" si="2"/>
        <v>87834.306140000015</v>
      </c>
      <c r="R47" s="63">
        <f t="shared" si="2"/>
        <v>118726.27404</v>
      </c>
      <c r="S47" s="63">
        <f t="shared" si="2"/>
        <v>98639.241940000007</v>
      </c>
      <c r="T47" s="63">
        <f t="shared" si="2"/>
        <v>115682.20984000001</v>
      </c>
      <c r="U47" s="63">
        <f t="shared" si="2"/>
        <v>112119.17774000001</v>
      </c>
      <c r="V47" s="63">
        <f t="shared" si="2"/>
        <v>77200.145639999988</v>
      </c>
      <c r="W47" s="63">
        <f t="shared" si="2"/>
        <v>91212.313540000003</v>
      </c>
      <c r="X47" s="63">
        <f t="shared" si="2"/>
        <v>132785.28143999999</v>
      </c>
      <c r="Y47" s="63">
        <f t="shared" si="2"/>
        <v>117450.24934000001</v>
      </c>
      <c r="Z47" s="63">
        <f t="shared" si="2"/>
        <v>80431.217239999984</v>
      </c>
      <c r="AA47" s="63">
        <f t="shared" si="2"/>
        <v>91190.185140000001</v>
      </c>
      <c r="AB47" s="63">
        <f t="shared" si="2"/>
        <v>128000.15304000002</v>
      </c>
      <c r="AC47" s="63">
        <f t="shared" si="2"/>
        <v>135625.32094000001</v>
      </c>
      <c r="AD47" s="63">
        <f t="shared" si="2"/>
        <v>136388.28883999999</v>
      </c>
      <c r="AE47" s="63">
        <f t="shared" si="2"/>
        <v>109579.25674</v>
      </c>
      <c r="AF47" s="63">
        <f t="shared" si="2"/>
        <v>76844.22464</v>
      </c>
      <c r="AG47" s="63">
        <f t="shared" si="2"/>
        <v>131973.19254000002</v>
      </c>
      <c r="AH47" s="63">
        <f t="shared" si="2"/>
        <v>130531.16043999999</v>
      </c>
      <c r="AI47" s="63">
        <f t="shared" si="2"/>
        <v>108404.12834</v>
      </c>
      <c r="AJ47" s="63">
        <f t="shared" si="2"/>
        <v>84409.296240000025</v>
      </c>
      <c r="AK47" s="63">
        <f t="shared" si="2"/>
        <v>86152.264140000014</v>
      </c>
      <c r="AL47" s="63">
        <f t="shared" si="2"/>
        <v>104307.23204</v>
      </c>
    </row>
  </sheetData>
  <hyperlinks>
    <hyperlink ref="A1" location="View!A1" display="vie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View</vt:lpstr>
      <vt:lpstr>app</vt:lpstr>
      <vt:lpstr>An Distinta Base</vt:lpstr>
      <vt:lpstr>Vendite</vt:lpstr>
      <vt:lpstr>Distinta Base</vt:lpstr>
      <vt:lpstr>magazzino</vt:lpstr>
      <vt:lpstr>Elaborati-&gt;</vt:lpstr>
      <vt:lpstr>E_Acquisti</vt:lpstr>
      <vt:lpstr>E_Magazzino</vt:lpstr>
      <vt:lpstr>E_Vendite</vt:lpstr>
      <vt:lpstr>L_Iva</vt:lpstr>
      <vt:lpstr>L_Banche</vt:lpstr>
      <vt:lpstr>SPm</vt:lpstr>
      <vt:lpstr>CEm</vt:lpstr>
      <vt:lpstr>Cash Flow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2013-07-28T05:27:29Z</dcterms:modified>
</cp:coreProperties>
</file>