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0832" windowHeight="8988" tabRatio="599" firstSheet="1" activeTab="1"/>
  </bookViews>
  <sheets>
    <sheet name="Capitale Sociale" sheetId="1" state="hidden" r:id="rId1"/>
    <sheet name="ACE IRES" sheetId="2" r:id="rId2"/>
    <sheet name="ACE IRPEF" sheetId="3" r:id="rId3"/>
    <sheet name="@" sheetId="4" r:id="rId4"/>
  </sheets>
  <definedNames>
    <definedName name="_xlfn.IFERROR" hidden="1">#NAME?</definedName>
    <definedName name="dilazione">#REF!</definedName>
    <definedName name="dilazione1">#REF!</definedName>
    <definedName name="dilazione2">#REF!</definedName>
  </definedNames>
  <calcPr fullCalcOnLoad="1"/>
</workbook>
</file>

<file path=xl/sharedStrings.xml><?xml version="1.0" encoding="utf-8"?>
<sst xmlns="http://schemas.openxmlformats.org/spreadsheetml/2006/main" count="132" uniqueCount="105">
  <si>
    <t>A1 m2</t>
  </si>
  <si>
    <t>A1 m3</t>
  </si>
  <si>
    <t>A1 m4</t>
  </si>
  <si>
    <t>A1 m5</t>
  </si>
  <si>
    <t>A1 m6</t>
  </si>
  <si>
    <t>A1 m7</t>
  </si>
  <si>
    <t>A1 m8</t>
  </si>
  <si>
    <t>A1 m9</t>
  </si>
  <si>
    <t>A1 m10</t>
  </si>
  <si>
    <t>A1 m11</t>
  </si>
  <si>
    <t>A1 m12</t>
  </si>
  <si>
    <t>A2 m1</t>
  </si>
  <si>
    <t>A2 m2</t>
  </si>
  <si>
    <t>A2 m3</t>
  </si>
  <si>
    <t>A2 m4</t>
  </si>
  <si>
    <t>A2 m5</t>
  </si>
  <si>
    <t>A2 m6</t>
  </si>
  <si>
    <t>A2 m7</t>
  </si>
  <si>
    <t>A2 m8</t>
  </si>
  <si>
    <t>A2 m9</t>
  </si>
  <si>
    <t>A2 m10</t>
  </si>
  <si>
    <t>A2 m11</t>
  </si>
  <si>
    <t>A2 m12</t>
  </si>
  <si>
    <t>A3 m1</t>
  </si>
  <si>
    <t>A3 m2</t>
  </si>
  <si>
    <t>A3 m3</t>
  </si>
  <si>
    <t>A3 m4</t>
  </si>
  <si>
    <t>A3 m5</t>
  </si>
  <si>
    <t>A3 m6</t>
  </si>
  <si>
    <t>A3 m7</t>
  </si>
  <si>
    <t>A3 m8</t>
  </si>
  <si>
    <t>A3 m9</t>
  </si>
  <si>
    <t>A3 m10</t>
  </si>
  <si>
    <t>A3 m11</t>
  </si>
  <si>
    <t>A3 m12</t>
  </si>
  <si>
    <t>A1 m1</t>
  </si>
  <si>
    <t>Stato Patrimoniale</t>
  </si>
  <si>
    <t>Conferimento Capitale Sociale</t>
  </si>
  <si>
    <t>Utile annuo esercizio</t>
  </si>
  <si>
    <t>Capitale Sociale</t>
  </si>
  <si>
    <t>Riserva Legale</t>
  </si>
  <si>
    <t>Riserva Statuaria</t>
  </si>
  <si>
    <t>Riserve straordinarie</t>
  </si>
  <si>
    <t>Ripartizione Utile soci</t>
  </si>
  <si>
    <t>Perdita Esercizio</t>
  </si>
  <si>
    <t>Utile/Perdita a nuovo</t>
  </si>
  <si>
    <t>Riduzione Riserva Legale</t>
  </si>
  <si>
    <t>Riduzione Riserva Statutaria</t>
  </si>
  <si>
    <t>Riduzione Riserva Straordinarie</t>
  </si>
  <si>
    <t>Riduzione Capitale Sociale</t>
  </si>
  <si>
    <t>Perdita- utilizzo riserve</t>
  </si>
  <si>
    <t>2/3 cap sociale</t>
  </si>
  <si>
    <t>Cap sociale -a</t>
  </si>
  <si>
    <t>Riduzione</t>
  </si>
  <si>
    <t>riduzione</t>
  </si>
  <si>
    <t>Riserva Straordinarie</t>
  </si>
  <si>
    <t>Riserva Statutaria</t>
  </si>
  <si>
    <t>Entrate per confermento</t>
  </si>
  <si>
    <t>Banca/cassa</t>
  </si>
  <si>
    <t>attivo</t>
  </si>
  <si>
    <t>passivo</t>
  </si>
  <si>
    <t>delta</t>
  </si>
  <si>
    <t>Variazioni Utile</t>
  </si>
  <si>
    <t>Importo</t>
  </si>
  <si>
    <t>Data</t>
  </si>
  <si>
    <t>Conferimento soci 1</t>
  </si>
  <si>
    <t>Conferimento soci 2</t>
  </si>
  <si>
    <t>Conferimento soci 3</t>
  </si>
  <si>
    <t>Conferimento soci 4</t>
  </si>
  <si>
    <t>Conferimento soci 5</t>
  </si>
  <si>
    <t>Conferimento soci 6</t>
  </si>
  <si>
    <t>Conferimento soci 7</t>
  </si>
  <si>
    <t>Conferimento soci 8</t>
  </si>
  <si>
    <t>Conferimento soci 9</t>
  </si>
  <si>
    <t>Conferimento soci 10</t>
  </si>
  <si>
    <t>Rinuncia da parte di soci a crediti 1 v/società</t>
  </si>
  <si>
    <t>Distribuzione riserve disponibili</t>
  </si>
  <si>
    <t>Aliquota Ace</t>
  </si>
  <si>
    <t>Incremento Riserve disponibili</t>
  </si>
  <si>
    <t>Deduzione ACE</t>
  </si>
  <si>
    <t>celle input</t>
  </si>
  <si>
    <t>Max Deduzione ACE</t>
  </si>
  <si>
    <t>Incremento/Decremento Patrimonio</t>
  </si>
  <si>
    <t>Base Ace</t>
  </si>
  <si>
    <t>ACE riportata su anno successivo</t>
  </si>
  <si>
    <t>Patrimonio Netto 2011</t>
  </si>
  <si>
    <t>Reddito Irpef Imponibile</t>
  </si>
  <si>
    <t>SNC e SAS</t>
  </si>
  <si>
    <t>Ditta Indivicuale</t>
  </si>
  <si>
    <t>Quota socio</t>
  </si>
  <si>
    <t>Ace riportata su dichiarazione redditi socio</t>
  </si>
  <si>
    <t>Incremento Rispetto Patrimonio netto 2011</t>
  </si>
  <si>
    <t>Decremento Rispetto Patrimonio netto 2011</t>
  </si>
  <si>
    <t>Patrimonio netto 2016</t>
  </si>
  <si>
    <t>Reddito IRES Imponibile 2016</t>
  </si>
  <si>
    <t>Patrimonio Netto 2016</t>
  </si>
  <si>
    <t>Credito Imposta anni successivi o Utilizzabile per deduzione IRAP</t>
  </si>
  <si>
    <t>Credito Imposta Ace Anni Precedenti</t>
  </si>
  <si>
    <t xml:space="preserve">Decremento per conferimento a soci </t>
  </si>
  <si>
    <t>Reddito Impresa  Irpef Imponibile</t>
  </si>
  <si>
    <t>Aliquota Ace 2016 (*)</t>
  </si>
  <si>
    <t>(*) 2,3% per il 2017, e 2,8% per il 2018</t>
  </si>
  <si>
    <t>realizzato da : Gianluca Imperiale</t>
  </si>
  <si>
    <r>
      <rPr>
        <sz val="10"/>
        <rFont val="Calibri"/>
        <family val="2"/>
      </rPr>
      <t>©</t>
    </r>
    <r>
      <rPr>
        <sz val="10"/>
        <rFont val="Arial"/>
        <family val="2"/>
      </rPr>
      <t xml:space="preserve"> bpexcel.it</t>
    </r>
  </si>
  <si>
    <t>note: La stampa, il download, come pure la consultazione e l'accesso al File è permesso solamente ad uso informativo e divulgativo, restando pertanto vietata qualsiasi riproduzione anche parziale dello stesso diversa dall'uso informativo e divulgativo, tranne che per i realizzatori del file stesso e BPExcel. È in ogni caso vietato ogni utilizzo per scopi direttamente e/o indirettamente commerciali, tranne che per i realizzatori del file stesso e BPExcel. Nessuna riproduzione di questo File e del suo contenuto o di sue parti, pertanto, può essere venduta, né modificata, distribuita o altrimenti utilizzata a fini commerciali, tranne che per i realizzatori del file stesso e BPExcel.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</si>
</sst>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&quot;\ #,##0"/>
    <numFmt numFmtId="166" formatCode="[$$-409]#,##0.00"/>
    <numFmt numFmtId="167" formatCode="&quot;€&quot;\ #,##0.0"/>
    <numFmt numFmtId="168" formatCode="0.00000%"/>
    <numFmt numFmtId="169" formatCode="#,##0;[Red]\-#,##0;_*&quot;-&quot;"/>
    <numFmt numFmtId="170" formatCode="0.0%"/>
    <numFmt numFmtId="171" formatCode="0.000%"/>
    <numFmt numFmtId="172" formatCode="0.0000%"/>
    <numFmt numFmtId="173" formatCode="0.0"/>
    <numFmt numFmtId="174" formatCode="&quot;€&quot;\ #,##0.000"/>
    <numFmt numFmtId="175" formatCode="&quot;€&quot;\ #,##0.0000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[$-410]mmm\-yy;@"/>
    <numFmt numFmtId="180" formatCode="[$€-2]\ #,##0;\-[$€-2]\ #,##0"/>
    <numFmt numFmtId="181" formatCode="\+0%;\-0%"/>
    <numFmt numFmtId="182" formatCode="[$-410]dddd\ 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E9FB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ashed"/>
      <right style="dashed"/>
      <top style="dashed"/>
      <bottom style="dash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5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26" fillId="34" borderId="0" xfId="0" applyFont="1" applyFill="1" applyAlignment="1" applyProtection="1">
      <alignment/>
      <protection hidden="1" locked="0"/>
    </xf>
    <xf numFmtId="165" fontId="39" fillId="2" borderId="0" xfId="0" applyNumberFormat="1" applyFont="1" applyFill="1" applyAlignment="1" applyProtection="1">
      <alignment horizontal="center"/>
      <protection hidden="1"/>
    </xf>
    <xf numFmtId="0" fontId="39" fillId="0" borderId="0" xfId="0" applyFont="1" applyAlignment="1">
      <alignment/>
    </xf>
    <xf numFmtId="164" fontId="0" fillId="2" borderId="0" xfId="0" applyNumberFormat="1" applyFill="1" applyAlignment="1">
      <alignment/>
    </xf>
    <xf numFmtId="165" fontId="0" fillId="35" borderId="0" xfId="0" applyNumberFormat="1" applyFill="1" applyAlignment="1">
      <alignment/>
    </xf>
    <xf numFmtId="0" fontId="39" fillId="0" borderId="0" xfId="0" applyFont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9" fontId="0" fillId="2" borderId="10" xfId="59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39" fillId="2" borderId="11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165" fontId="0" fillId="2" borderId="12" xfId="0" applyNumberFormat="1" applyFill="1" applyBorder="1" applyAlignment="1">
      <alignment horizontal="center"/>
    </xf>
    <xf numFmtId="14" fontId="0" fillId="2" borderId="12" xfId="0" applyNumberFormat="1" applyFill="1" applyBorder="1" applyAlignment="1">
      <alignment/>
    </xf>
    <xf numFmtId="0" fontId="0" fillId="0" borderId="12" xfId="0" applyBorder="1" applyAlignment="1">
      <alignment/>
    </xf>
    <xf numFmtId="165" fontId="0" fillId="0" borderId="12" xfId="0" applyNumberFormat="1" applyBorder="1" applyAlignment="1">
      <alignment horizontal="center"/>
    </xf>
    <xf numFmtId="10" fontId="0" fillId="2" borderId="12" xfId="59" applyNumberFormat="1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vertical="top" wrapText="1"/>
      <protection/>
    </xf>
    <xf numFmtId="0" fontId="20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3571875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847725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62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</xdr:row>
      <xdr:rowOff>0</xdr:rowOff>
    </xdr:from>
    <xdr:to>
      <xdr:col>2</xdr:col>
      <xdr:colOff>3562350</xdr:colOff>
      <xdr:row>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904875"/>
          <a:ext cx="3562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6"/>
  <sheetViews>
    <sheetView zoomScalePageLayoutView="0" workbookViewId="0" topLeftCell="A1">
      <pane xSplit="3" ySplit="2" topLeftCell="D31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R48" sqref="AR48"/>
    </sheetView>
  </sheetViews>
  <sheetFormatPr defaultColWidth="9.140625" defaultRowHeight="15"/>
  <cols>
    <col min="2" max="2" width="17.7109375" style="0" bestFit="1" customWidth="1"/>
    <col min="3" max="3" width="28.421875" style="0" bestFit="1" customWidth="1"/>
    <col min="4" max="14" width="11.57421875" style="0" bestFit="1" customWidth="1"/>
    <col min="15" max="15" width="14.00390625" style="0" bestFit="1" customWidth="1"/>
    <col min="16" max="16" width="13.28125" style="0" bestFit="1" customWidth="1"/>
    <col min="17" max="18" width="12.28125" style="0" bestFit="1" customWidth="1"/>
    <col min="19" max="26" width="11.57421875" style="0" bestFit="1" customWidth="1"/>
    <col min="27" max="39" width="14.00390625" style="0" bestFit="1" customWidth="1"/>
    <col min="41" max="41" width="11.57421875" style="0" bestFit="1" customWidth="1"/>
  </cols>
  <sheetData>
    <row r="1" spans="1:54" ht="14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</row>
    <row r="2" spans="1:54" ht="14.25">
      <c r="A2" s="5"/>
      <c r="B2" s="5"/>
      <c r="C2" s="5"/>
      <c r="D2" s="5" t="s">
        <v>35</v>
      </c>
      <c r="E2" s="5" t="s">
        <v>0</v>
      </c>
      <c r="F2" s="5" t="s">
        <v>1</v>
      </c>
      <c r="G2" s="5" t="s">
        <v>2</v>
      </c>
      <c r="H2" s="5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5" t="s">
        <v>8</v>
      </c>
      <c r="N2" s="5" t="s">
        <v>9</v>
      </c>
      <c r="O2" s="5" t="s">
        <v>10</v>
      </c>
      <c r="P2" s="5" t="s">
        <v>11</v>
      </c>
      <c r="Q2" s="5" t="s">
        <v>12</v>
      </c>
      <c r="R2" s="5" t="s">
        <v>13</v>
      </c>
      <c r="S2" s="5" t="s">
        <v>14</v>
      </c>
      <c r="T2" s="5" t="s">
        <v>15</v>
      </c>
      <c r="U2" s="5" t="s">
        <v>16</v>
      </c>
      <c r="V2" s="5" t="s">
        <v>17</v>
      </c>
      <c r="W2" s="5" t="s">
        <v>18</v>
      </c>
      <c r="X2" s="5" t="s">
        <v>19</v>
      </c>
      <c r="Y2" s="5" t="s">
        <v>20</v>
      </c>
      <c r="Z2" s="5" t="s">
        <v>21</v>
      </c>
      <c r="AA2" s="5" t="s">
        <v>22</v>
      </c>
      <c r="AB2" s="5" t="s">
        <v>23</v>
      </c>
      <c r="AC2" s="5" t="s">
        <v>24</v>
      </c>
      <c r="AD2" s="5" t="s">
        <v>25</v>
      </c>
      <c r="AE2" s="5" t="s">
        <v>26</v>
      </c>
      <c r="AF2" s="5" t="s">
        <v>27</v>
      </c>
      <c r="AG2" s="5" t="s">
        <v>28</v>
      </c>
      <c r="AH2" s="5" t="s">
        <v>29</v>
      </c>
      <c r="AI2" s="5" t="s">
        <v>30</v>
      </c>
      <c r="AJ2" s="5" t="s">
        <v>31</v>
      </c>
      <c r="AK2" s="5" t="s">
        <v>32</v>
      </c>
      <c r="AL2" s="5" t="s">
        <v>33</v>
      </c>
      <c r="AM2" s="5" t="s">
        <v>34</v>
      </c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</row>
    <row r="3" spans="1:55" ht="14.25">
      <c r="A3" s="5"/>
      <c r="B3" s="5"/>
      <c r="C3" s="5" t="s">
        <v>37</v>
      </c>
      <c r="D3" s="8">
        <v>0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</row>
    <row r="4" s="5" customFormat="1" ht="14.25"/>
    <row r="5" spans="1:49" ht="14.25">
      <c r="A5" s="5"/>
      <c r="B5" s="5"/>
      <c r="C5" s="5" t="s">
        <v>37</v>
      </c>
      <c r="D5" s="7">
        <f>+D3</f>
        <v>0</v>
      </c>
      <c r="E5" s="7">
        <f>+E3+D5</f>
        <v>0</v>
      </c>
      <c r="F5" s="7">
        <f aca="true" t="shared" si="0" ref="F5:O5">+F3+E5</f>
        <v>0</v>
      </c>
      <c r="G5" s="7">
        <f t="shared" si="0"/>
        <v>0</v>
      </c>
      <c r="H5" s="7">
        <f t="shared" si="0"/>
        <v>0</v>
      </c>
      <c r="I5" s="7">
        <f t="shared" si="0"/>
        <v>0</v>
      </c>
      <c r="J5" s="7">
        <f t="shared" si="0"/>
        <v>0</v>
      </c>
      <c r="K5" s="7">
        <f t="shared" si="0"/>
        <v>0</v>
      </c>
      <c r="L5" s="7">
        <f t="shared" si="0"/>
        <v>0</v>
      </c>
      <c r="M5" s="7">
        <f t="shared" si="0"/>
        <v>0</v>
      </c>
      <c r="N5" s="7">
        <f t="shared" si="0"/>
        <v>0</v>
      </c>
      <c r="O5" s="7">
        <f t="shared" si="0"/>
        <v>0</v>
      </c>
      <c r="P5" s="7">
        <f>+P3+O5-O28</f>
        <v>0</v>
      </c>
      <c r="Q5" s="7">
        <f aca="true" t="shared" si="1" ref="Q5:AM5">+Q3+P5</f>
        <v>0</v>
      </c>
      <c r="R5" s="7">
        <f t="shared" si="1"/>
        <v>0</v>
      </c>
      <c r="S5" s="7">
        <f t="shared" si="1"/>
        <v>0</v>
      </c>
      <c r="T5" s="7">
        <f t="shared" si="1"/>
        <v>0</v>
      </c>
      <c r="U5" s="7">
        <f t="shared" si="1"/>
        <v>0</v>
      </c>
      <c r="V5" s="7">
        <f t="shared" si="1"/>
        <v>0</v>
      </c>
      <c r="W5" s="7">
        <f t="shared" si="1"/>
        <v>0</v>
      </c>
      <c r="X5" s="7">
        <f t="shared" si="1"/>
        <v>0</v>
      </c>
      <c r="Y5" s="7">
        <f t="shared" si="1"/>
        <v>0</v>
      </c>
      <c r="Z5" s="7">
        <f t="shared" si="1"/>
        <v>0</v>
      </c>
      <c r="AA5" s="7">
        <f t="shared" si="1"/>
        <v>0</v>
      </c>
      <c r="AB5" s="7">
        <f>+AB3+AA5</f>
        <v>0</v>
      </c>
      <c r="AC5" s="7">
        <f t="shared" si="1"/>
        <v>0</v>
      </c>
      <c r="AD5" s="7">
        <f t="shared" si="1"/>
        <v>0</v>
      </c>
      <c r="AE5" s="7">
        <f t="shared" si="1"/>
        <v>0</v>
      </c>
      <c r="AF5" s="7">
        <f t="shared" si="1"/>
        <v>0</v>
      </c>
      <c r="AG5" s="7">
        <f t="shared" si="1"/>
        <v>0</v>
      </c>
      <c r="AH5" s="7">
        <f t="shared" si="1"/>
        <v>0</v>
      </c>
      <c r="AI5" s="7">
        <f t="shared" si="1"/>
        <v>0</v>
      </c>
      <c r="AJ5" s="7">
        <f t="shared" si="1"/>
        <v>0</v>
      </c>
      <c r="AK5" s="7">
        <f t="shared" si="1"/>
        <v>0</v>
      </c>
      <c r="AL5" s="7">
        <f t="shared" si="1"/>
        <v>0</v>
      </c>
      <c r="AM5" s="7">
        <f t="shared" si="1"/>
        <v>0</v>
      </c>
      <c r="AN5" s="7"/>
      <c r="AO5" s="7"/>
      <c r="AP5" s="7"/>
      <c r="AQ5" s="7"/>
      <c r="AR5" s="7"/>
      <c r="AS5" s="7"/>
      <c r="AT5" s="7"/>
      <c r="AU5" s="7"/>
      <c r="AV5" s="7"/>
      <c r="AW5" s="7"/>
    </row>
    <row r="6" spans="1:49" ht="14.25">
      <c r="A6" s="5"/>
      <c r="B6" s="5"/>
      <c r="C6" s="5" t="s">
        <v>57</v>
      </c>
      <c r="D6" s="7">
        <f>+D5</f>
        <v>0</v>
      </c>
      <c r="E6" s="7">
        <f>+E5</f>
        <v>0</v>
      </c>
      <c r="F6" s="7">
        <f aca="true" t="shared" si="2" ref="F6:O6">+F5</f>
        <v>0</v>
      </c>
      <c r="G6" s="7">
        <f t="shared" si="2"/>
        <v>0</v>
      </c>
      <c r="H6" s="7">
        <f t="shared" si="2"/>
        <v>0</v>
      </c>
      <c r="I6" s="7">
        <f t="shared" si="2"/>
        <v>0</v>
      </c>
      <c r="J6" s="7">
        <f t="shared" si="2"/>
        <v>0</v>
      </c>
      <c r="K6" s="7">
        <f t="shared" si="2"/>
        <v>0</v>
      </c>
      <c r="L6" s="7">
        <f t="shared" si="2"/>
        <v>0</v>
      </c>
      <c r="M6" s="7">
        <f t="shared" si="2"/>
        <v>0</v>
      </c>
      <c r="N6" s="7">
        <f t="shared" si="2"/>
        <v>0</v>
      </c>
      <c r="O6" s="7">
        <f t="shared" si="2"/>
        <v>0</v>
      </c>
      <c r="P6" s="7">
        <f aca="true" t="shared" si="3" ref="P6:AM6">+P5</f>
        <v>0</v>
      </c>
      <c r="Q6" s="7">
        <f t="shared" si="3"/>
        <v>0</v>
      </c>
      <c r="R6" s="7">
        <f t="shared" si="3"/>
        <v>0</v>
      </c>
      <c r="S6" s="7">
        <f t="shared" si="3"/>
        <v>0</v>
      </c>
      <c r="T6" s="7">
        <f t="shared" si="3"/>
        <v>0</v>
      </c>
      <c r="U6" s="7">
        <f t="shared" si="3"/>
        <v>0</v>
      </c>
      <c r="V6" s="7">
        <f t="shared" si="3"/>
        <v>0</v>
      </c>
      <c r="W6" s="7">
        <f t="shared" si="3"/>
        <v>0</v>
      </c>
      <c r="X6" s="7">
        <f t="shared" si="3"/>
        <v>0</v>
      </c>
      <c r="Y6" s="7">
        <f t="shared" si="3"/>
        <v>0</v>
      </c>
      <c r="Z6" s="7">
        <f t="shared" si="3"/>
        <v>0</v>
      </c>
      <c r="AA6" s="7">
        <f t="shared" si="3"/>
        <v>0</v>
      </c>
      <c r="AB6" s="7">
        <f t="shared" si="3"/>
        <v>0</v>
      </c>
      <c r="AC6" s="7">
        <f t="shared" si="3"/>
        <v>0</v>
      </c>
      <c r="AD6" s="7">
        <f t="shared" si="3"/>
        <v>0</v>
      </c>
      <c r="AE6" s="7">
        <f t="shared" si="3"/>
        <v>0</v>
      </c>
      <c r="AF6" s="7">
        <f t="shared" si="3"/>
        <v>0</v>
      </c>
      <c r="AG6" s="7">
        <f t="shared" si="3"/>
        <v>0</v>
      </c>
      <c r="AH6" s="7">
        <f t="shared" si="3"/>
        <v>0</v>
      </c>
      <c r="AI6" s="7">
        <f t="shared" si="3"/>
        <v>0</v>
      </c>
      <c r="AJ6" s="7">
        <f t="shared" si="3"/>
        <v>0</v>
      </c>
      <c r="AK6" s="7">
        <f t="shared" si="3"/>
        <v>0</v>
      </c>
      <c r="AL6" s="7">
        <f t="shared" si="3"/>
        <v>0</v>
      </c>
      <c r="AM6" s="7">
        <f t="shared" si="3"/>
        <v>0</v>
      </c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4.25">
      <c r="A7" s="5"/>
      <c r="B7" s="5"/>
      <c r="C7" s="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</row>
    <row r="8" spans="1:49" ht="14.25">
      <c r="A8" s="5"/>
      <c r="B8" s="5"/>
      <c r="C8" s="5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</row>
    <row r="9" spans="1:49" ht="14.25">
      <c r="A9" s="5"/>
      <c r="B9" s="5"/>
      <c r="C9" s="5" t="s">
        <v>38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 t="e">
        <f>+IF(SUM(#REF!)&gt;0,SUM(#REF!),0)</f>
        <v>#REF!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 t="e">
        <f>+IF(SUM(#REF!)+O11&gt;0,SUM(#REF!)+O11,0)</f>
        <v>#REF!</v>
      </c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 t="e">
        <f>+IF(SUM(#REF!)+AA11&gt;0,SUM(#REF!)+AA11,0)</f>
        <v>#REF!</v>
      </c>
      <c r="AN9" s="7"/>
      <c r="AO9" s="7"/>
      <c r="AP9" s="7"/>
      <c r="AQ9" s="7"/>
      <c r="AR9" s="7"/>
      <c r="AS9" s="7"/>
      <c r="AT9" s="7"/>
      <c r="AU9" s="7"/>
      <c r="AV9" s="7"/>
      <c r="AW9" s="7"/>
    </row>
    <row r="10" spans="1:49" ht="14.25">
      <c r="A10" s="5"/>
      <c r="B10" s="5"/>
      <c r="C10" s="5" t="s">
        <v>44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 t="e">
        <f>+IF(SUM(#REF!)&lt;0,SUM(#REF!),0)</f>
        <v>#REF!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 t="e">
        <f>+IF(SUM(#REF!)+O11&lt;0,SUM(#REF!)+O11,0)</f>
        <v>#REF!</v>
      </c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 t="e">
        <f>+IF(SUM(#REF!)+AA11&lt;0,SUM(#REF!)+AA11,0)</f>
        <v>#REF!</v>
      </c>
      <c r="AN10" s="7"/>
      <c r="AO10" s="7"/>
      <c r="AP10" s="7"/>
      <c r="AQ10" s="7"/>
      <c r="AR10" s="7"/>
      <c r="AS10" s="7"/>
      <c r="AT10" s="7"/>
      <c r="AU10" s="7"/>
      <c r="AV10" s="7"/>
      <c r="AW10" s="7"/>
    </row>
    <row r="11" spans="1:49" ht="14.25">
      <c r="A11" s="5"/>
      <c r="B11" s="5"/>
      <c r="C11" s="5" t="s">
        <v>45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 t="e">
        <f>+IF(O10&lt;0,O10,(O9-O15-O17-O19-O22))</f>
        <v>#REF!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 t="e">
        <f>+IF(AA10&lt;0,AA10,(AA9-AA15-AA17-AA19-AA22))</f>
        <v>#REF!</v>
      </c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 t="e">
        <f>+IF(AM10&lt;0,AM10,(AM9-AM15-AM17-AM19-AM22))</f>
        <v>#REF!</v>
      </c>
      <c r="AN11" s="7"/>
      <c r="AO11" s="7"/>
      <c r="AP11" s="7"/>
      <c r="AQ11" s="7"/>
      <c r="AR11" s="7"/>
      <c r="AS11" s="7"/>
      <c r="AT11" s="7"/>
      <c r="AU11" s="7"/>
      <c r="AV11" s="7"/>
      <c r="AW11" s="7"/>
    </row>
    <row r="12" spans="1:49" ht="14.25">
      <c r="A12" s="5"/>
      <c r="B12" s="5"/>
      <c r="C12" s="5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</row>
    <row r="13" spans="1:49" ht="14.25">
      <c r="A13" s="5"/>
      <c r="B13" s="5"/>
      <c r="C13" s="5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</row>
    <row r="14" spans="1:49" ht="14.25">
      <c r="A14" s="5"/>
      <c r="B14" s="5"/>
      <c r="C14" s="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</row>
    <row r="15" spans="1:49" ht="14.25">
      <c r="A15" s="5"/>
      <c r="B15" s="5"/>
      <c r="C15" s="5" t="s">
        <v>40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 t="e">
        <f>+IF(O9&lt;0,0,IF((O9*0.05)&gt;(O5*0.2),(O5*0.2),(O9*0.05)))</f>
        <v>#REF!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 t="e">
        <f>+IF(O33&gt;=(AA5*0.2),0,IF(((AA5*0.2)-O33)&lt;(AA9*0.05),((AA5*0.2)-O15),((AA9*0.05))))</f>
        <v>#REF!</v>
      </c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 t="e">
        <f>+IF(AA33&gt;=(AM5*0.2),0,IF(((AM5*0.2)-AA33)&lt;(AM9*0.05),((AM5*0.2)-AA33),((AM9*0.05))))</f>
        <v>#REF!</v>
      </c>
      <c r="AN15" s="7"/>
      <c r="AO15" s="7"/>
      <c r="AP15" s="7"/>
      <c r="AQ15" s="7"/>
      <c r="AR15" s="7"/>
      <c r="AS15" s="7"/>
      <c r="AT15" s="7"/>
      <c r="AU15" s="7"/>
      <c r="AV15" s="7"/>
      <c r="AW15" s="7"/>
    </row>
    <row r="16" spans="1:49" ht="14.25">
      <c r="A16" s="5"/>
      <c r="B16" s="5"/>
      <c r="C16" s="5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</row>
    <row r="17" spans="1:49" ht="14.25">
      <c r="A17" s="5"/>
      <c r="B17" s="5"/>
      <c r="C17" s="5" t="s">
        <v>41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8">
        <v>0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8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8"/>
      <c r="AN17" s="7"/>
      <c r="AO17" s="7"/>
      <c r="AP17" s="7"/>
      <c r="AQ17" s="7"/>
      <c r="AR17" s="7"/>
      <c r="AS17" s="7"/>
      <c r="AT17" s="7"/>
      <c r="AU17" s="7"/>
      <c r="AV17" s="7"/>
      <c r="AW17" s="7"/>
    </row>
    <row r="18" spans="1:49" ht="14.25">
      <c r="A18" s="5"/>
      <c r="B18" s="5"/>
      <c r="C18" s="5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</row>
    <row r="19" spans="1:49" ht="14.25">
      <c r="A19" s="5"/>
      <c r="B19" s="5"/>
      <c r="C19" s="5" t="s">
        <v>42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>
        <v>0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8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8">
        <v>0</v>
      </c>
      <c r="AN19" s="7"/>
      <c r="AO19" s="7"/>
      <c r="AP19" s="7"/>
      <c r="AQ19" s="7"/>
      <c r="AR19" s="7"/>
      <c r="AS19" s="7"/>
      <c r="AT19" s="7"/>
      <c r="AU19" s="7"/>
      <c r="AV19" s="7"/>
      <c r="AW19" s="7"/>
    </row>
    <row r="20" spans="1:49" ht="14.25">
      <c r="A20" s="5"/>
      <c r="B20" s="5"/>
      <c r="C20" s="5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</row>
    <row r="21" spans="1:49" ht="14.25">
      <c r="A21" s="5"/>
      <c r="B21" s="5"/>
      <c r="C21" s="5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</row>
    <row r="22" spans="1:49" ht="14.25">
      <c r="A22" s="5"/>
      <c r="B22" s="5"/>
      <c r="C22" s="5" t="s">
        <v>43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8">
        <v>0</v>
      </c>
      <c r="P22" s="7" t="e">
        <f>+IF(O22&gt;P86,"max distribuibile "&amp;P86,"")</f>
        <v>#REF!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8">
        <v>0</v>
      </c>
      <c r="AB22" s="7" t="e">
        <f>+IF(AA22&gt;AB86,"max distribuibile "&amp;AB86,"")</f>
        <v>#REF!</v>
      </c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8"/>
      <c r="AN22" s="7" t="e">
        <f>+IF(AM22&gt;AN86,"max distribuibile "&amp;AN86,"")</f>
        <v>#REF!</v>
      </c>
      <c r="AO22" s="7"/>
      <c r="AP22" s="7"/>
      <c r="AQ22" s="7"/>
      <c r="AR22" s="7"/>
      <c r="AS22" s="7"/>
      <c r="AT22" s="7"/>
      <c r="AU22" s="7"/>
      <c r="AV22" s="7"/>
      <c r="AW22" s="7"/>
    </row>
    <row r="23" spans="1:49" ht="14.25">
      <c r="A23" s="5"/>
      <c r="B23" s="5"/>
      <c r="C23" s="5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</row>
    <row r="24" spans="1:49" ht="14.25">
      <c r="A24" s="5"/>
      <c r="B24" s="5"/>
      <c r="C24" s="5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</row>
    <row r="25" spans="1:49" ht="14.25">
      <c r="A25" s="5"/>
      <c r="B25" s="5"/>
      <c r="C25" s="5" t="s">
        <v>47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 t="e">
        <f>+IF(O11+O10&gt;=0,0,IF(-(O11+O10)&gt;O17,O17,O17-O11-O10))</f>
        <v>#REF!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 t="e">
        <f>+IF(AA11+AA10&gt;=0,0,IF(-(AA11+AA10)&gt;Z31,Z31,Z31-AA11-AA10))</f>
        <v>#REF!</v>
      </c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 t="e">
        <f>+IF(AM11+AM10&gt;=0,0,IF(-(AM11+AM10)&gt;AL31,AL31,AL31-AM11-AM10))</f>
        <v>#REF!</v>
      </c>
      <c r="AN25" s="7"/>
      <c r="AO25" s="7"/>
      <c r="AP25" s="7"/>
      <c r="AQ25" s="7"/>
      <c r="AR25" s="7"/>
      <c r="AS25" s="7"/>
      <c r="AT25" s="7"/>
      <c r="AU25" s="7"/>
      <c r="AV25" s="7"/>
      <c r="AW25" s="7"/>
    </row>
    <row r="26" spans="1:49" ht="14.25">
      <c r="A26" s="5"/>
      <c r="B26" s="5"/>
      <c r="C26" s="5" t="s">
        <v>48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 t="e">
        <f>+IF(O11+O10+O17&gt;=0,0,IF(-(O10+O11+O17)&gt;O19,O19,O19-O11-O10-O17))</f>
        <v>#REF!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 t="e">
        <f>+IF(AA11+AA10+AA17&gt;=0,0,IF(-(AA10+AA11+AA17)&gt;Z32,Z32,Z32-AA11-AA10-AA17))</f>
        <v>#REF!</v>
      </c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 t="e">
        <f>+IF(AM11+AM10+AM17&gt;=0,0,IF(-(AM10+AM11+AM17)&gt;AL32,AL32,AL32-AM11-AM10-AM17))</f>
        <v>#REF!</v>
      </c>
      <c r="AN26" s="7"/>
      <c r="AO26" s="7"/>
      <c r="AP26" s="7"/>
      <c r="AQ26" s="7"/>
      <c r="AR26" s="7"/>
      <c r="AS26" s="7"/>
      <c r="AT26" s="7"/>
      <c r="AU26" s="7"/>
      <c r="AV26" s="7"/>
      <c r="AW26" s="7"/>
    </row>
    <row r="27" spans="1:49" ht="14.25">
      <c r="A27" s="5"/>
      <c r="B27" s="5"/>
      <c r="C27" s="5" t="s">
        <v>46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 t="e">
        <f>+IF(O10+O11+O17+O19&gt;=0,0,IF(-(O10+O11+O17+O19)&gt;O20,O20,O20-O11-O10-O17-O19))</f>
        <v>#REF!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 t="e">
        <f>+IF(AA10+AA11+AA17+AA19&gt;=0,0,IF(-(AA10+AA11+AA17+AA19)&gt;Z33,Z33,Z33-AA11-AA10-AA17-AA19))</f>
        <v>#REF!</v>
      </c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 t="e">
        <f>+IF(AM10+AM11+AM17+AM19&gt;=0,0,IF(-(AM10+AM11+AM17+AM19)&gt;AL33,AL33,AL33-AM11-AM10-AM17-AM19))</f>
        <v>#REF!</v>
      </c>
      <c r="AN27" s="7"/>
      <c r="AO27" s="7"/>
      <c r="AP27" s="7"/>
      <c r="AQ27" s="7"/>
      <c r="AR27" s="7"/>
      <c r="AS27" s="7"/>
      <c r="AT27" s="7"/>
      <c r="AU27" s="7"/>
      <c r="AV27" s="7"/>
      <c r="AW27" s="7"/>
    </row>
    <row r="28" spans="1:49" ht="14.25">
      <c r="A28" s="5"/>
      <c r="B28" s="5"/>
      <c r="C28" s="5" t="s">
        <v>49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>
        <f>+O85</f>
        <v>0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 t="e">
        <f>+AA85</f>
        <v>#REF!</v>
      </c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 t="e">
        <f>+AM85</f>
        <v>#REF!</v>
      </c>
      <c r="AN28" s="7" t="e">
        <f>+AM85</f>
        <v>#REF!</v>
      </c>
      <c r="AO28" s="7"/>
      <c r="AP28" s="7"/>
      <c r="AQ28" s="7"/>
      <c r="AR28" s="7"/>
      <c r="AS28" s="7"/>
      <c r="AT28" s="7"/>
      <c r="AU28" s="7"/>
      <c r="AV28" s="7"/>
      <c r="AW28" s="7"/>
    </row>
    <row r="29" spans="1:49" ht="14.25">
      <c r="A29" s="5"/>
      <c r="B29" s="5"/>
      <c r="C29" s="5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</row>
    <row r="30" spans="1:49" ht="14.25">
      <c r="A30" s="5"/>
      <c r="B30" s="5"/>
      <c r="C30" s="5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</row>
    <row r="31" spans="1:49" ht="14.25">
      <c r="A31" s="5"/>
      <c r="B31" s="4" t="s">
        <v>36</v>
      </c>
      <c r="C31" s="5" t="s">
        <v>56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 t="e">
        <f>+O17-O25</f>
        <v>#REF!</v>
      </c>
      <c r="P31" s="7" t="e">
        <f>+$O$31</f>
        <v>#REF!</v>
      </c>
      <c r="Q31" s="7" t="e">
        <f aca="true" t="shared" si="4" ref="Q31:Z31">+$O$31</f>
        <v>#REF!</v>
      </c>
      <c r="R31" s="7" t="e">
        <f t="shared" si="4"/>
        <v>#REF!</v>
      </c>
      <c r="S31" s="7" t="e">
        <f t="shared" si="4"/>
        <v>#REF!</v>
      </c>
      <c r="T31" s="7" t="e">
        <f t="shared" si="4"/>
        <v>#REF!</v>
      </c>
      <c r="U31" s="7" t="e">
        <f t="shared" si="4"/>
        <v>#REF!</v>
      </c>
      <c r="V31" s="7" t="e">
        <f t="shared" si="4"/>
        <v>#REF!</v>
      </c>
      <c r="W31" s="7" t="e">
        <f t="shared" si="4"/>
        <v>#REF!</v>
      </c>
      <c r="X31" s="7" t="e">
        <f t="shared" si="4"/>
        <v>#REF!</v>
      </c>
      <c r="Y31" s="7" t="e">
        <f t="shared" si="4"/>
        <v>#REF!</v>
      </c>
      <c r="Z31" s="7" t="e">
        <f t="shared" si="4"/>
        <v>#REF!</v>
      </c>
      <c r="AA31" s="7" t="e">
        <f>+AA17-AA25+O31</f>
        <v>#REF!</v>
      </c>
      <c r="AB31" s="7" t="e">
        <f>+$AA$31</f>
        <v>#REF!</v>
      </c>
      <c r="AC31" s="7" t="e">
        <f aca="true" t="shared" si="5" ref="AC31:AL31">+$AA$31</f>
        <v>#REF!</v>
      </c>
      <c r="AD31" s="7" t="e">
        <f t="shared" si="5"/>
        <v>#REF!</v>
      </c>
      <c r="AE31" s="7" t="e">
        <f t="shared" si="5"/>
        <v>#REF!</v>
      </c>
      <c r="AF31" s="7" t="e">
        <f t="shared" si="5"/>
        <v>#REF!</v>
      </c>
      <c r="AG31" s="7" t="e">
        <f t="shared" si="5"/>
        <v>#REF!</v>
      </c>
      <c r="AH31" s="7" t="e">
        <f t="shared" si="5"/>
        <v>#REF!</v>
      </c>
      <c r="AI31" s="7" t="e">
        <f t="shared" si="5"/>
        <v>#REF!</v>
      </c>
      <c r="AJ31" s="7" t="e">
        <f t="shared" si="5"/>
        <v>#REF!</v>
      </c>
      <c r="AK31" s="7" t="e">
        <f t="shared" si="5"/>
        <v>#REF!</v>
      </c>
      <c r="AL31" s="7" t="e">
        <f t="shared" si="5"/>
        <v>#REF!</v>
      </c>
      <c r="AM31" s="7" t="e">
        <f>+AM17-AM25+AA31+O17-+AA17-AA25</f>
        <v>#REF!</v>
      </c>
      <c r="AN31" s="7"/>
      <c r="AO31" s="7"/>
      <c r="AP31" s="7"/>
      <c r="AQ31" s="7"/>
      <c r="AR31" s="7"/>
      <c r="AS31" s="7"/>
      <c r="AT31" s="7"/>
      <c r="AU31" s="7"/>
      <c r="AV31" s="7"/>
      <c r="AW31" s="7"/>
    </row>
    <row r="32" spans="1:49" ht="14.25">
      <c r="A32" s="5"/>
      <c r="B32" s="4" t="s">
        <v>36</v>
      </c>
      <c r="C32" s="5" t="s">
        <v>55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 t="e">
        <f>+O19-O26</f>
        <v>#REF!</v>
      </c>
      <c r="P32" s="7" t="e">
        <f>+$O$32</f>
        <v>#REF!</v>
      </c>
      <c r="Q32" s="7" t="e">
        <f aca="true" t="shared" si="6" ref="Q32:Z32">+$O$32</f>
        <v>#REF!</v>
      </c>
      <c r="R32" s="7" t="e">
        <f t="shared" si="6"/>
        <v>#REF!</v>
      </c>
      <c r="S32" s="7" t="e">
        <f t="shared" si="6"/>
        <v>#REF!</v>
      </c>
      <c r="T32" s="7" t="e">
        <f t="shared" si="6"/>
        <v>#REF!</v>
      </c>
      <c r="U32" s="7" t="e">
        <f t="shared" si="6"/>
        <v>#REF!</v>
      </c>
      <c r="V32" s="7" t="e">
        <f t="shared" si="6"/>
        <v>#REF!</v>
      </c>
      <c r="W32" s="7" t="e">
        <f t="shared" si="6"/>
        <v>#REF!</v>
      </c>
      <c r="X32" s="7" t="e">
        <f t="shared" si="6"/>
        <v>#REF!</v>
      </c>
      <c r="Y32" s="7" t="e">
        <f t="shared" si="6"/>
        <v>#REF!</v>
      </c>
      <c r="Z32" s="7" t="e">
        <f t="shared" si="6"/>
        <v>#REF!</v>
      </c>
      <c r="AA32" s="7" t="e">
        <f>+AA19-AA26+O19</f>
        <v>#REF!</v>
      </c>
      <c r="AB32" s="7" t="e">
        <f>+$AA$32</f>
        <v>#REF!</v>
      </c>
      <c r="AC32" s="7" t="e">
        <f aca="true" t="shared" si="7" ref="AC32:AL32">+$AA$32</f>
        <v>#REF!</v>
      </c>
      <c r="AD32" s="7" t="e">
        <f t="shared" si="7"/>
        <v>#REF!</v>
      </c>
      <c r="AE32" s="7" t="e">
        <f t="shared" si="7"/>
        <v>#REF!</v>
      </c>
      <c r="AF32" s="7" t="e">
        <f t="shared" si="7"/>
        <v>#REF!</v>
      </c>
      <c r="AG32" s="7" t="e">
        <f t="shared" si="7"/>
        <v>#REF!</v>
      </c>
      <c r="AH32" s="7" t="e">
        <f t="shared" si="7"/>
        <v>#REF!</v>
      </c>
      <c r="AI32" s="7" t="e">
        <f t="shared" si="7"/>
        <v>#REF!</v>
      </c>
      <c r="AJ32" s="7" t="e">
        <f t="shared" si="7"/>
        <v>#REF!</v>
      </c>
      <c r="AK32" s="7" t="e">
        <f t="shared" si="7"/>
        <v>#REF!</v>
      </c>
      <c r="AL32" s="7" t="e">
        <f t="shared" si="7"/>
        <v>#REF!</v>
      </c>
      <c r="AM32" s="7" t="e">
        <f>+AM19-AM26+AA19-AA26-O26+O19</f>
        <v>#REF!</v>
      </c>
      <c r="AN32" s="7"/>
      <c r="AO32" s="7"/>
      <c r="AP32" s="7"/>
      <c r="AQ32" s="7"/>
      <c r="AR32" s="7"/>
      <c r="AS32" s="7"/>
      <c r="AT32" s="7"/>
      <c r="AU32" s="7"/>
      <c r="AV32" s="7"/>
      <c r="AW32" s="7"/>
    </row>
    <row r="33" spans="1:49" ht="14.25">
      <c r="A33" s="5"/>
      <c r="B33" s="4" t="s">
        <v>36</v>
      </c>
      <c r="C33" s="5" t="s">
        <v>40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 t="e">
        <f>+O15-O27</f>
        <v>#REF!</v>
      </c>
      <c r="P33" s="7" t="e">
        <f>+$O$33</f>
        <v>#REF!</v>
      </c>
      <c r="Q33" s="7" t="e">
        <f aca="true" t="shared" si="8" ref="Q33:Z33">+$O$33</f>
        <v>#REF!</v>
      </c>
      <c r="R33" s="7" t="e">
        <f t="shared" si="8"/>
        <v>#REF!</v>
      </c>
      <c r="S33" s="7" t="e">
        <f t="shared" si="8"/>
        <v>#REF!</v>
      </c>
      <c r="T33" s="7" t="e">
        <f t="shared" si="8"/>
        <v>#REF!</v>
      </c>
      <c r="U33" s="7" t="e">
        <f t="shared" si="8"/>
        <v>#REF!</v>
      </c>
      <c r="V33" s="7" t="e">
        <f t="shared" si="8"/>
        <v>#REF!</v>
      </c>
      <c r="W33" s="7" t="e">
        <f t="shared" si="8"/>
        <v>#REF!</v>
      </c>
      <c r="X33" s="7" t="e">
        <f t="shared" si="8"/>
        <v>#REF!</v>
      </c>
      <c r="Y33" s="7" t="e">
        <f t="shared" si="8"/>
        <v>#REF!</v>
      </c>
      <c r="Z33" s="7" t="e">
        <f t="shared" si="8"/>
        <v>#REF!</v>
      </c>
      <c r="AA33" s="7" t="e">
        <f>+AA15-AA27+O15</f>
        <v>#REF!</v>
      </c>
      <c r="AB33" s="7" t="e">
        <f>+$AA$33</f>
        <v>#REF!</v>
      </c>
      <c r="AC33" s="7" t="e">
        <f aca="true" t="shared" si="9" ref="AC33:AL33">+$AA$33</f>
        <v>#REF!</v>
      </c>
      <c r="AD33" s="7" t="e">
        <f t="shared" si="9"/>
        <v>#REF!</v>
      </c>
      <c r="AE33" s="7" t="e">
        <f t="shared" si="9"/>
        <v>#REF!</v>
      </c>
      <c r="AF33" s="7" t="e">
        <f t="shared" si="9"/>
        <v>#REF!</v>
      </c>
      <c r="AG33" s="7" t="e">
        <f t="shared" si="9"/>
        <v>#REF!</v>
      </c>
      <c r="AH33" s="7" t="e">
        <f t="shared" si="9"/>
        <v>#REF!</v>
      </c>
      <c r="AI33" s="7" t="e">
        <f t="shared" si="9"/>
        <v>#REF!</v>
      </c>
      <c r="AJ33" s="7" t="e">
        <f t="shared" si="9"/>
        <v>#REF!</v>
      </c>
      <c r="AK33" s="7" t="e">
        <f t="shared" si="9"/>
        <v>#REF!</v>
      </c>
      <c r="AL33" s="7" t="e">
        <f t="shared" si="9"/>
        <v>#REF!</v>
      </c>
      <c r="AM33" s="7" t="e">
        <f>+AM15-AM27+AA15+O15-AA27-O27</f>
        <v>#REF!</v>
      </c>
      <c r="AN33" s="7"/>
      <c r="AO33" s="7"/>
      <c r="AP33" s="7"/>
      <c r="AQ33" s="7"/>
      <c r="AR33" s="7"/>
      <c r="AS33" s="7"/>
      <c r="AT33" s="7"/>
      <c r="AU33" s="7"/>
      <c r="AV33" s="7"/>
      <c r="AW33" s="7"/>
    </row>
    <row r="34" spans="1:49" ht="14.25">
      <c r="A34" s="5"/>
      <c r="B34" s="4" t="s">
        <v>36</v>
      </c>
      <c r="C34" s="5" t="s">
        <v>39</v>
      </c>
      <c r="D34" s="7">
        <f>+D5</f>
        <v>0</v>
      </c>
      <c r="E34" s="7">
        <f aca="true" t="shared" si="10" ref="E34:N34">+E5</f>
        <v>0</v>
      </c>
      <c r="F34" s="7">
        <f t="shared" si="10"/>
        <v>0</v>
      </c>
      <c r="G34" s="7">
        <f t="shared" si="10"/>
        <v>0</v>
      </c>
      <c r="H34" s="7">
        <f t="shared" si="10"/>
        <v>0</v>
      </c>
      <c r="I34" s="7">
        <f t="shared" si="10"/>
        <v>0</v>
      </c>
      <c r="J34" s="7">
        <f t="shared" si="10"/>
        <v>0</v>
      </c>
      <c r="K34" s="7">
        <f t="shared" si="10"/>
        <v>0</v>
      </c>
      <c r="L34" s="7">
        <f t="shared" si="10"/>
        <v>0</v>
      </c>
      <c r="M34" s="7">
        <f t="shared" si="10"/>
        <v>0</v>
      </c>
      <c r="N34" s="7">
        <f t="shared" si="10"/>
        <v>0</v>
      </c>
      <c r="O34" s="7">
        <f>+O5-O28</f>
        <v>0</v>
      </c>
      <c r="P34" s="7">
        <f>+$O$34</f>
        <v>0</v>
      </c>
      <c r="Q34" s="7">
        <f aca="true" t="shared" si="11" ref="Q34:Z34">+$O$34</f>
        <v>0</v>
      </c>
      <c r="R34" s="7">
        <f t="shared" si="11"/>
        <v>0</v>
      </c>
      <c r="S34" s="7">
        <f t="shared" si="11"/>
        <v>0</v>
      </c>
      <c r="T34" s="7">
        <f t="shared" si="11"/>
        <v>0</v>
      </c>
      <c r="U34" s="7">
        <f t="shared" si="11"/>
        <v>0</v>
      </c>
      <c r="V34" s="7">
        <f t="shared" si="11"/>
        <v>0</v>
      </c>
      <c r="W34" s="7">
        <f t="shared" si="11"/>
        <v>0</v>
      </c>
      <c r="X34" s="7">
        <f t="shared" si="11"/>
        <v>0</v>
      </c>
      <c r="Y34" s="7">
        <f t="shared" si="11"/>
        <v>0</v>
      </c>
      <c r="Z34" s="7">
        <f t="shared" si="11"/>
        <v>0</v>
      </c>
      <c r="AA34" s="7" t="e">
        <f>+AA5-AA28-O28</f>
        <v>#REF!</v>
      </c>
      <c r="AB34" s="7" t="e">
        <f>+$AA$34</f>
        <v>#REF!</v>
      </c>
      <c r="AC34" s="7" t="e">
        <f aca="true" t="shared" si="12" ref="AC34:AL34">+$AA$34</f>
        <v>#REF!</v>
      </c>
      <c r="AD34" s="7" t="e">
        <f t="shared" si="12"/>
        <v>#REF!</v>
      </c>
      <c r="AE34" s="7" t="e">
        <f t="shared" si="12"/>
        <v>#REF!</v>
      </c>
      <c r="AF34" s="7" t="e">
        <f t="shared" si="12"/>
        <v>#REF!</v>
      </c>
      <c r="AG34" s="7" t="e">
        <f t="shared" si="12"/>
        <v>#REF!</v>
      </c>
      <c r="AH34" s="7" t="e">
        <f t="shared" si="12"/>
        <v>#REF!</v>
      </c>
      <c r="AI34" s="7" t="e">
        <f t="shared" si="12"/>
        <v>#REF!</v>
      </c>
      <c r="AJ34" s="7" t="e">
        <f t="shared" si="12"/>
        <v>#REF!</v>
      </c>
      <c r="AK34" s="7" t="e">
        <f t="shared" si="12"/>
        <v>#REF!</v>
      </c>
      <c r="AL34" s="7" t="e">
        <f t="shared" si="12"/>
        <v>#REF!</v>
      </c>
      <c r="AM34" s="7" t="e">
        <f>+AM5-AM28-AA28-O28</f>
        <v>#REF!</v>
      </c>
      <c r="AN34" s="7"/>
      <c r="AO34" s="7"/>
      <c r="AP34" s="7"/>
      <c r="AQ34" s="7"/>
      <c r="AR34" s="7"/>
      <c r="AS34" s="7"/>
      <c r="AT34" s="7"/>
      <c r="AU34" s="7"/>
      <c r="AV34" s="7"/>
      <c r="AW34" s="7"/>
    </row>
    <row r="35" spans="1:49" ht="14.25">
      <c r="A35" s="5"/>
      <c r="B35" s="5"/>
      <c r="C35" s="5" t="s">
        <v>45</v>
      </c>
      <c r="D35" s="7">
        <f aca="true" t="shared" si="13" ref="D35:Z35">+D11+D25+D26+D27+D28</f>
        <v>0</v>
      </c>
      <c r="E35" s="7">
        <f t="shared" si="13"/>
        <v>0</v>
      </c>
      <c r="F35" s="7">
        <f t="shared" si="13"/>
        <v>0</v>
      </c>
      <c r="G35" s="7">
        <f t="shared" si="13"/>
        <v>0</v>
      </c>
      <c r="H35" s="7">
        <f t="shared" si="13"/>
        <v>0</v>
      </c>
      <c r="I35" s="7">
        <f t="shared" si="13"/>
        <v>0</v>
      </c>
      <c r="J35" s="7">
        <f t="shared" si="13"/>
        <v>0</v>
      </c>
      <c r="K35" s="7">
        <f t="shared" si="13"/>
        <v>0</v>
      </c>
      <c r="L35" s="7">
        <f t="shared" si="13"/>
        <v>0</v>
      </c>
      <c r="M35" s="7">
        <f t="shared" si="13"/>
        <v>0</v>
      </c>
      <c r="N35" s="7">
        <f t="shared" si="13"/>
        <v>0</v>
      </c>
      <c r="O35" s="7" t="e">
        <f>+O11+O25+O26+O27+O28</f>
        <v>#REF!</v>
      </c>
      <c r="P35" s="7">
        <f t="shared" si="13"/>
        <v>0</v>
      </c>
      <c r="Q35" s="7">
        <f t="shared" si="13"/>
        <v>0</v>
      </c>
      <c r="R35" s="7">
        <f t="shared" si="13"/>
        <v>0</v>
      </c>
      <c r="S35" s="7">
        <f t="shared" si="13"/>
        <v>0</v>
      </c>
      <c r="T35" s="7">
        <f t="shared" si="13"/>
        <v>0</v>
      </c>
      <c r="U35" s="7">
        <f t="shared" si="13"/>
        <v>0</v>
      </c>
      <c r="V35" s="7">
        <f t="shared" si="13"/>
        <v>0</v>
      </c>
      <c r="W35" s="7">
        <f t="shared" si="13"/>
        <v>0</v>
      </c>
      <c r="X35" s="7">
        <f t="shared" si="13"/>
        <v>0</v>
      </c>
      <c r="Y35" s="7">
        <f t="shared" si="13"/>
        <v>0</v>
      </c>
      <c r="Z35" s="7">
        <f t="shared" si="13"/>
        <v>0</v>
      </c>
      <c r="AA35" s="7" t="e">
        <f>+AA11+AA25+AA26+AA27+AA28</f>
        <v>#REF!</v>
      </c>
      <c r="AB35" s="7" t="e">
        <f>+$AA$35</f>
        <v>#REF!</v>
      </c>
      <c r="AC35" s="7" t="e">
        <f aca="true" t="shared" si="14" ref="AC35:AL35">+$AA$35</f>
        <v>#REF!</v>
      </c>
      <c r="AD35" s="7" t="e">
        <f t="shared" si="14"/>
        <v>#REF!</v>
      </c>
      <c r="AE35" s="7" t="e">
        <f t="shared" si="14"/>
        <v>#REF!</v>
      </c>
      <c r="AF35" s="7" t="e">
        <f t="shared" si="14"/>
        <v>#REF!</v>
      </c>
      <c r="AG35" s="7" t="e">
        <f t="shared" si="14"/>
        <v>#REF!</v>
      </c>
      <c r="AH35" s="7" t="e">
        <f t="shared" si="14"/>
        <v>#REF!</v>
      </c>
      <c r="AI35" s="7" t="e">
        <f t="shared" si="14"/>
        <v>#REF!</v>
      </c>
      <c r="AJ35" s="7" t="e">
        <f t="shared" si="14"/>
        <v>#REF!</v>
      </c>
      <c r="AK35" s="7" t="e">
        <f t="shared" si="14"/>
        <v>#REF!</v>
      </c>
      <c r="AL35" s="7" t="e">
        <f t="shared" si="14"/>
        <v>#REF!</v>
      </c>
      <c r="AM35" s="7" t="e">
        <f>+AM11</f>
        <v>#REF!</v>
      </c>
      <c r="AN35" s="7"/>
      <c r="AO35" s="7"/>
      <c r="AP35" s="7"/>
      <c r="AQ35" s="7"/>
      <c r="AR35" s="7"/>
      <c r="AS35" s="7"/>
      <c r="AT35" s="7"/>
      <c r="AU35" s="7"/>
      <c r="AV35" s="7"/>
      <c r="AW35" s="7"/>
    </row>
    <row r="36" spans="1:49" ht="14.25">
      <c r="A36" s="5"/>
      <c r="B36" s="4" t="s">
        <v>36</v>
      </c>
      <c r="C36" s="5" t="s">
        <v>58</v>
      </c>
      <c r="D36" s="7">
        <f>+D6</f>
        <v>0</v>
      </c>
      <c r="E36" s="7">
        <f aca="true" t="shared" si="15" ref="E36:N36">+E6</f>
        <v>0</v>
      </c>
      <c r="F36" s="7">
        <f t="shared" si="15"/>
        <v>0</v>
      </c>
      <c r="G36" s="7">
        <f t="shared" si="15"/>
        <v>0</v>
      </c>
      <c r="H36" s="7">
        <f t="shared" si="15"/>
        <v>0</v>
      </c>
      <c r="I36" s="7">
        <f t="shared" si="15"/>
        <v>0</v>
      </c>
      <c r="J36" s="7">
        <f t="shared" si="15"/>
        <v>0</v>
      </c>
      <c r="K36" s="7">
        <f t="shared" si="15"/>
        <v>0</v>
      </c>
      <c r="L36" s="7">
        <f t="shared" si="15"/>
        <v>0</v>
      </c>
      <c r="M36" s="7">
        <f t="shared" si="15"/>
        <v>0</v>
      </c>
      <c r="N36" s="7">
        <f t="shared" si="15"/>
        <v>0</v>
      </c>
      <c r="O36" s="7">
        <f>+O6-O22</f>
        <v>0</v>
      </c>
      <c r="P36" s="7">
        <f>+P6-$O$22</f>
        <v>0</v>
      </c>
      <c r="Q36" s="7">
        <f aca="true" t="shared" si="16" ref="Q36:Z36">+Q6-$O$22</f>
        <v>0</v>
      </c>
      <c r="R36" s="7">
        <f t="shared" si="16"/>
        <v>0</v>
      </c>
      <c r="S36" s="7">
        <f t="shared" si="16"/>
        <v>0</v>
      </c>
      <c r="T36" s="7">
        <f t="shared" si="16"/>
        <v>0</v>
      </c>
      <c r="U36" s="7">
        <f t="shared" si="16"/>
        <v>0</v>
      </c>
      <c r="V36" s="7">
        <f t="shared" si="16"/>
        <v>0</v>
      </c>
      <c r="W36" s="7">
        <f t="shared" si="16"/>
        <v>0</v>
      </c>
      <c r="X36" s="7">
        <f t="shared" si="16"/>
        <v>0</v>
      </c>
      <c r="Y36" s="7">
        <f t="shared" si="16"/>
        <v>0</v>
      </c>
      <c r="Z36" s="7">
        <f t="shared" si="16"/>
        <v>0</v>
      </c>
      <c r="AA36" s="7">
        <f>+AA6-$O$22-$AA$22</f>
        <v>0</v>
      </c>
      <c r="AB36" s="7">
        <f aca="true" t="shared" si="17" ref="AB36:AL36">+AB6-$O$22-$AA$22</f>
        <v>0</v>
      </c>
      <c r="AC36" s="7">
        <f t="shared" si="17"/>
        <v>0</v>
      </c>
      <c r="AD36" s="7">
        <f t="shared" si="17"/>
        <v>0</v>
      </c>
      <c r="AE36" s="7">
        <f t="shared" si="17"/>
        <v>0</v>
      </c>
      <c r="AF36" s="7">
        <f t="shared" si="17"/>
        <v>0</v>
      </c>
      <c r="AG36" s="7">
        <f t="shared" si="17"/>
        <v>0</v>
      </c>
      <c r="AH36" s="7">
        <f t="shared" si="17"/>
        <v>0</v>
      </c>
      <c r="AI36" s="7">
        <f t="shared" si="17"/>
        <v>0</v>
      </c>
      <c r="AJ36" s="7">
        <f t="shared" si="17"/>
        <v>0</v>
      </c>
      <c r="AK36" s="7">
        <f t="shared" si="17"/>
        <v>0</v>
      </c>
      <c r="AL36" s="7">
        <f t="shared" si="17"/>
        <v>0</v>
      </c>
      <c r="AM36" s="7">
        <f>+AM6-$O$22-$AA$22-AM22</f>
        <v>0</v>
      </c>
      <c r="AN36" s="7"/>
      <c r="AO36" s="7"/>
      <c r="AP36" s="7"/>
      <c r="AQ36" s="7"/>
      <c r="AR36" s="7"/>
      <c r="AS36" s="7"/>
      <c r="AT36" s="7"/>
      <c r="AU36" s="7"/>
      <c r="AV36" s="7"/>
      <c r="AW36" s="7"/>
    </row>
    <row r="37" spans="1:49" ht="14.25">
      <c r="A37" s="5"/>
      <c r="B37" s="5"/>
      <c r="C37" s="5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</row>
    <row r="38" spans="1:49" ht="14.25">
      <c r="A38" s="5"/>
      <c r="B38" s="4" t="s">
        <v>36</v>
      </c>
      <c r="C38" s="5" t="s">
        <v>62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 t="e">
        <f>+O11-O10-O9+O25+O26+O27+O28</f>
        <v>#REF!</v>
      </c>
      <c r="P38" s="7" t="e">
        <f>+$O$38</f>
        <v>#REF!</v>
      </c>
      <c r="Q38" s="7" t="e">
        <f aca="true" t="shared" si="18" ref="Q38:Z38">+$O$38</f>
        <v>#REF!</v>
      </c>
      <c r="R38" s="7" t="e">
        <f t="shared" si="18"/>
        <v>#REF!</v>
      </c>
      <c r="S38" s="7" t="e">
        <f t="shared" si="18"/>
        <v>#REF!</v>
      </c>
      <c r="T38" s="7" t="e">
        <f t="shared" si="18"/>
        <v>#REF!</v>
      </c>
      <c r="U38" s="7" t="e">
        <f t="shared" si="18"/>
        <v>#REF!</v>
      </c>
      <c r="V38" s="7" t="e">
        <f t="shared" si="18"/>
        <v>#REF!</v>
      </c>
      <c r="W38" s="7" t="e">
        <f t="shared" si="18"/>
        <v>#REF!</v>
      </c>
      <c r="X38" s="7" t="e">
        <f t="shared" si="18"/>
        <v>#REF!</v>
      </c>
      <c r="Y38" s="7" t="e">
        <f t="shared" si="18"/>
        <v>#REF!</v>
      </c>
      <c r="Z38" s="7" t="e">
        <f t="shared" si="18"/>
        <v>#REF!</v>
      </c>
      <c r="AA38" s="7" t="e">
        <f>+AA11-AA10-AA9+O38+AA25+AA26+AA27+AA28</f>
        <v>#REF!</v>
      </c>
      <c r="AB38" s="7" t="e">
        <f>+$AA$38</f>
        <v>#REF!</v>
      </c>
      <c r="AC38" s="7" t="e">
        <f aca="true" t="shared" si="19" ref="AC38:AL38">+$AA$38</f>
        <v>#REF!</v>
      </c>
      <c r="AD38" s="7" t="e">
        <f t="shared" si="19"/>
        <v>#REF!</v>
      </c>
      <c r="AE38" s="7" t="e">
        <f t="shared" si="19"/>
        <v>#REF!</v>
      </c>
      <c r="AF38" s="7" t="e">
        <f t="shared" si="19"/>
        <v>#REF!</v>
      </c>
      <c r="AG38" s="7" t="e">
        <f t="shared" si="19"/>
        <v>#REF!</v>
      </c>
      <c r="AH38" s="7" t="e">
        <f t="shared" si="19"/>
        <v>#REF!</v>
      </c>
      <c r="AI38" s="7" t="e">
        <f t="shared" si="19"/>
        <v>#REF!</v>
      </c>
      <c r="AJ38" s="7" t="e">
        <f t="shared" si="19"/>
        <v>#REF!</v>
      </c>
      <c r="AK38" s="7" t="e">
        <f t="shared" si="19"/>
        <v>#REF!</v>
      </c>
      <c r="AL38" s="7" t="e">
        <f t="shared" si="19"/>
        <v>#REF!</v>
      </c>
      <c r="AM38" s="7" t="e">
        <f>+AM11-AM10-AM9+AA38+AM25+AM26+AM27+AM28</f>
        <v>#REF!</v>
      </c>
      <c r="AN38" s="7"/>
      <c r="AO38" s="7"/>
      <c r="AP38" s="7"/>
      <c r="AQ38" s="7"/>
      <c r="AR38" s="7"/>
      <c r="AS38" s="7"/>
      <c r="AT38" s="7"/>
      <c r="AU38" s="7"/>
      <c r="AV38" s="7"/>
      <c r="AW38" s="7"/>
    </row>
    <row r="39" spans="1:49" ht="14.25">
      <c r="A39" s="5"/>
      <c r="B39" s="5"/>
      <c r="C39" s="5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</row>
    <row r="40" spans="1:49" ht="15" customHeight="1">
      <c r="A40" s="5"/>
      <c r="B40" s="5"/>
      <c r="C40" s="5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</row>
    <row r="41" spans="1:49" ht="15" customHeight="1">
      <c r="A41" s="5"/>
      <c r="B41" s="5"/>
      <c r="C41" s="5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1:49" ht="15" customHeight="1">
      <c r="A42" s="5"/>
      <c r="B42" s="5"/>
      <c r="C42" s="5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</row>
    <row r="43" spans="1:49" ht="15" customHeight="1">
      <c r="A43" s="5"/>
      <c r="B43" s="5"/>
      <c r="C43" s="5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1:49" ht="15" customHeight="1">
      <c r="A44" s="5"/>
      <c r="B44" s="5"/>
      <c r="C44" s="5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</row>
    <row r="45" spans="1:49" ht="15" customHeight="1">
      <c r="A45" s="5"/>
      <c r="B45" s="5"/>
      <c r="C45" s="5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1:49" ht="15" customHeight="1">
      <c r="A46" s="5"/>
      <c r="B46" s="5"/>
      <c r="C46" s="5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1:49" ht="15" customHeight="1">
      <c r="A47" s="5"/>
      <c r="B47" s="5"/>
      <c r="C47" s="5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1:49" ht="15" customHeight="1">
      <c r="A48" s="5"/>
      <c r="B48" s="5"/>
      <c r="C48" s="5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  <row r="49" spans="1:49" ht="15" customHeight="1">
      <c r="A49" s="5"/>
      <c r="B49" s="5"/>
      <c r="C49" s="5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1:49" ht="15" customHeight="1">
      <c r="A50" s="5"/>
      <c r="B50" s="5"/>
      <c r="C50" s="5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1" spans="1:49" ht="15" customHeight="1">
      <c r="A51" s="5"/>
      <c r="B51" s="5"/>
      <c r="C51" s="5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</row>
    <row r="52" spans="1:49" ht="15" customHeight="1">
      <c r="A52" s="5"/>
      <c r="B52" s="5"/>
      <c r="C52" s="5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</row>
    <row r="53" spans="1:49" ht="15" customHeight="1">
      <c r="A53" s="5"/>
      <c r="B53" s="5"/>
      <c r="C53" s="5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</row>
    <row r="54" spans="1:49" ht="15" customHeight="1">
      <c r="A54" s="5"/>
      <c r="B54" s="5"/>
      <c r="C54" s="5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</row>
    <row r="55" spans="1:49" ht="15" customHeight="1">
      <c r="A55" s="5"/>
      <c r="B55" s="5"/>
      <c r="C55" s="5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</row>
    <row r="56" spans="1:49" ht="15" customHeight="1">
      <c r="A56" s="5"/>
      <c r="B56" s="5"/>
      <c r="C56" s="5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</row>
    <row r="57" spans="1:49" ht="15" customHeight="1">
      <c r="A57" s="5"/>
      <c r="B57" s="5"/>
      <c r="C57" s="5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</row>
    <row r="58" spans="1:49" ht="15" customHeight="1">
      <c r="A58" s="5"/>
      <c r="B58" s="5"/>
      <c r="C58" s="5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</row>
    <row r="59" spans="1:49" ht="15" customHeight="1">
      <c r="A59" s="5"/>
      <c r="B59" s="5"/>
      <c r="C59" s="5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  <row r="60" spans="1:49" ht="15" customHeight="1">
      <c r="A60" s="5"/>
      <c r="B60" s="5"/>
      <c r="C60" s="5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</row>
    <row r="61" spans="1:49" ht="15" customHeight="1">
      <c r="A61" s="5"/>
      <c r="B61" s="5"/>
      <c r="C61" s="5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</row>
    <row r="62" spans="1:49" ht="15" customHeight="1">
      <c r="A62" s="5"/>
      <c r="B62" s="5"/>
      <c r="C62" s="5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</row>
    <row r="63" spans="1:49" ht="15" customHeight="1">
      <c r="A63" s="5"/>
      <c r="B63" s="5"/>
      <c r="C63" s="5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</row>
    <row r="64" spans="1:49" ht="15" customHeight="1">
      <c r="A64" s="5"/>
      <c r="B64" s="5"/>
      <c r="C64" s="5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</row>
    <row r="65" spans="1:49" ht="15" customHeight="1">
      <c r="A65" s="5"/>
      <c r="B65" s="5"/>
      <c r="C65" s="5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</row>
    <row r="66" spans="1:49" ht="15" customHeight="1">
      <c r="A66" s="5"/>
      <c r="B66" s="5"/>
      <c r="C66" s="5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</row>
    <row r="67" spans="1:49" ht="15" customHeight="1">
      <c r="A67" s="5"/>
      <c r="B67" s="5"/>
      <c r="C67" s="5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</row>
    <row r="68" spans="1:49" ht="15" customHeight="1">
      <c r="A68" s="5"/>
      <c r="B68" s="5"/>
      <c r="C68" s="5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</row>
    <row r="69" spans="1:49" ht="15" customHeight="1">
      <c r="A69" s="5"/>
      <c r="B69" s="5"/>
      <c r="C69" s="5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</row>
    <row r="70" spans="1:49" ht="15" customHeight="1">
      <c r="A70" s="5"/>
      <c r="B70" s="5"/>
      <c r="C70" s="5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</row>
    <row r="71" spans="1:49" ht="15" customHeight="1">
      <c r="A71" s="5"/>
      <c r="B71" s="5"/>
      <c r="C71" s="5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</row>
    <row r="72" spans="1:49" ht="15" customHeight="1">
      <c r="A72" s="5"/>
      <c r="B72" s="5"/>
      <c r="C72" s="5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</row>
    <row r="73" spans="1:49" ht="15" customHeight="1">
      <c r="A73" s="5"/>
      <c r="B73" s="5"/>
      <c r="C73" s="5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</row>
    <row r="74" spans="1:49" ht="15" customHeight="1">
      <c r="A74" s="5"/>
      <c r="B74" s="5"/>
      <c r="C74" s="5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</row>
    <row r="75" spans="1:49" ht="15" customHeight="1">
      <c r="A75" s="5"/>
      <c r="B75" s="5"/>
      <c r="C75" s="5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</row>
    <row r="76" s="1" customFormat="1" ht="15" customHeight="1">
      <c r="AA76" s="2"/>
    </row>
    <row r="77" spans="3:39" s="1" customFormat="1" ht="14.25">
      <c r="C77" s="1" t="s">
        <v>59</v>
      </c>
      <c r="D77" s="2">
        <f>+D36</f>
        <v>0</v>
      </c>
      <c r="E77" s="2">
        <f aca="true" t="shared" si="20" ref="E77:N77">+E36</f>
        <v>0</v>
      </c>
      <c r="F77" s="2">
        <f t="shared" si="20"/>
        <v>0</v>
      </c>
      <c r="G77" s="2">
        <f t="shared" si="20"/>
        <v>0</v>
      </c>
      <c r="H77" s="2">
        <f t="shared" si="20"/>
        <v>0</v>
      </c>
      <c r="I77" s="2">
        <f t="shared" si="20"/>
        <v>0</v>
      </c>
      <c r="J77" s="2">
        <f t="shared" si="20"/>
        <v>0</v>
      </c>
      <c r="K77" s="2">
        <f t="shared" si="20"/>
        <v>0</v>
      </c>
      <c r="L77" s="2">
        <f t="shared" si="20"/>
        <v>0</v>
      </c>
      <c r="M77" s="2">
        <f t="shared" si="20"/>
        <v>0</v>
      </c>
      <c r="N77" s="2">
        <f t="shared" si="20"/>
        <v>0</v>
      </c>
      <c r="O77" s="2">
        <f>+O36</f>
        <v>0</v>
      </c>
      <c r="P77" s="2">
        <f aca="true" t="shared" si="21" ref="P77:X77">+P36</f>
        <v>0</v>
      </c>
      <c r="Q77" s="2">
        <f t="shared" si="21"/>
        <v>0</v>
      </c>
      <c r="R77" s="2">
        <f t="shared" si="21"/>
        <v>0</v>
      </c>
      <c r="S77" s="2">
        <f t="shared" si="21"/>
        <v>0</v>
      </c>
      <c r="T77" s="2">
        <f t="shared" si="21"/>
        <v>0</v>
      </c>
      <c r="U77" s="2">
        <f t="shared" si="21"/>
        <v>0</v>
      </c>
      <c r="V77" s="2">
        <f t="shared" si="21"/>
        <v>0</v>
      </c>
      <c r="W77" s="2">
        <f t="shared" si="21"/>
        <v>0</v>
      </c>
      <c r="X77" s="2">
        <f t="shared" si="21"/>
        <v>0</v>
      </c>
      <c r="Y77" s="2">
        <f aca="true" t="shared" si="22" ref="Y77:AM77">+Y36</f>
        <v>0</v>
      </c>
      <c r="Z77" s="2">
        <f t="shared" si="22"/>
        <v>0</v>
      </c>
      <c r="AA77" s="2">
        <f t="shared" si="22"/>
        <v>0</v>
      </c>
      <c r="AB77" s="2">
        <f t="shared" si="22"/>
        <v>0</v>
      </c>
      <c r="AC77" s="2">
        <f t="shared" si="22"/>
        <v>0</v>
      </c>
      <c r="AD77" s="2">
        <f t="shared" si="22"/>
        <v>0</v>
      </c>
      <c r="AE77" s="2">
        <f t="shared" si="22"/>
        <v>0</v>
      </c>
      <c r="AF77" s="2">
        <f t="shared" si="22"/>
        <v>0</v>
      </c>
      <c r="AG77" s="2">
        <f t="shared" si="22"/>
        <v>0</v>
      </c>
      <c r="AH77" s="2">
        <f t="shared" si="22"/>
        <v>0</v>
      </c>
      <c r="AI77" s="2">
        <f t="shared" si="22"/>
        <v>0</v>
      </c>
      <c r="AJ77" s="2">
        <f t="shared" si="22"/>
        <v>0</v>
      </c>
      <c r="AK77" s="2">
        <f t="shared" si="22"/>
        <v>0</v>
      </c>
      <c r="AL77" s="2">
        <f t="shared" si="22"/>
        <v>0</v>
      </c>
      <c r="AM77" s="2">
        <f t="shared" si="22"/>
        <v>0</v>
      </c>
    </row>
    <row r="78" spans="3:39" s="1" customFormat="1" ht="14.25">
      <c r="C78" s="1" t="s">
        <v>60</v>
      </c>
      <c r="D78" s="2">
        <f>+D34+D32+D31+D33+D38</f>
        <v>0</v>
      </c>
      <c r="E78" s="2">
        <f aca="true" t="shared" si="23" ref="E78:N78">+E34+E32+E31+E33+E38</f>
        <v>0</v>
      </c>
      <c r="F78" s="2">
        <f t="shared" si="23"/>
        <v>0</v>
      </c>
      <c r="G78" s="2">
        <f t="shared" si="23"/>
        <v>0</v>
      </c>
      <c r="H78" s="2">
        <f t="shared" si="23"/>
        <v>0</v>
      </c>
      <c r="I78" s="2">
        <f t="shared" si="23"/>
        <v>0</v>
      </c>
      <c r="J78" s="2">
        <f t="shared" si="23"/>
        <v>0</v>
      </c>
      <c r="K78" s="2">
        <f t="shared" si="23"/>
        <v>0</v>
      </c>
      <c r="L78" s="2">
        <f t="shared" si="23"/>
        <v>0</v>
      </c>
      <c r="M78" s="2">
        <f t="shared" si="23"/>
        <v>0</v>
      </c>
      <c r="N78" s="2">
        <f t="shared" si="23"/>
        <v>0</v>
      </c>
      <c r="O78" s="2" t="e">
        <f>+O34+O32+O31+O33+O38</f>
        <v>#REF!</v>
      </c>
      <c r="P78" s="2" t="e">
        <f aca="true" t="shared" si="24" ref="P78:X78">+P34+P32+P31+P33+P38</f>
        <v>#REF!</v>
      </c>
      <c r="Q78" s="2" t="e">
        <f t="shared" si="24"/>
        <v>#REF!</v>
      </c>
      <c r="R78" s="2" t="e">
        <f t="shared" si="24"/>
        <v>#REF!</v>
      </c>
      <c r="S78" s="2" t="e">
        <f t="shared" si="24"/>
        <v>#REF!</v>
      </c>
      <c r="T78" s="2" t="e">
        <f t="shared" si="24"/>
        <v>#REF!</v>
      </c>
      <c r="U78" s="2" t="e">
        <f t="shared" si="24"/>
        <v>#REF!</v>
      </c>
      <c r="V78" s="2" t="e">
        <f t="shared" si="24"/>
        <v>#REF!</v>
      </c>
      <c r="W78" s="2" t="e">
        <f t="shared" si="24"/>
        <v>#REF!</v>
      </c>
      <c r="X78" s="2" t="e">
        <f t="shared" si="24"/>
        <v>#REF!</v>
      </c>
      <c r="Y78" s="2" t="e">
        <f aca="true" t="shared" si="25" ref="Y78:AM78">+Y34+Y32+Y31+Y33+Y38</f>
        <v>#REF!</v>
      </c>
      <c r="Z78" s="2" t="e">
        <f t="shared" si="25"/>
        <v>#REF!</v>
      </c>
      <c r="AA78" s="2" t="e">
        <f>+AA34+AA32+AA31+AA33+AA38</f>
        <v>#REF!</v>
      </c>
      <c r="AB78" s="2" t="e">
        <f t="shared" si="25"/>
        <v>#REF!</v>
      </c>
      <c r="AC78" s="2" t="e">
        <f t="shared" si="25"/>
        <v>#REF!</v>
      </c>
      <c r="AD78" s="2" t="e">
        <f t="shared" si="25"/>
        <v>#REF!</v>
      </c>
      <c r="AE78" s="2" t="e">
        <f t="shared" si="25"/>
        <v>#REF!</v>
      </c>
      <c r="AF78" s="2" t="e">
        <f t="shared" si="25"/>
        <v>#REF!</v>
      </c>
      <c r="AG78" s="2" t="e">
        <f t="shared" si="25"/>
        <v>#REF!</v>
      </c>
      <c r="AH78" s="2" t="e">
        <f t="shared" si="25"/>
        <v>#REF!</v>
      </c>
      <c r="AI78" s="2" t="e">
        <f t="shared" si="25"/>
        <v>#REF!</v>
      </c>
      <c r="AJ78" s="2" t="e">
        <f t="shared" si="25"/>
        <v>#REF!</v>
      </c>
      <c r="AK78" s="2" t="e">
        <f t="shared" si="25"/>
        <v>#REF!</v>
      </c>
      <c r="AL78" s="2" t="e">
        <f t="shared" si="25"/>
        <v>#REF!</v>
      </c>
      <c r="AM78" s="2" t="e">
        <f t="shared" si="25"/>
        <v>#REF!</v>
      </c>
    </row>
    <row r="79" spans="3:39" s="1" customFormat="1" ht="14.25">
      <c r="C79" s="1" t="s">
        <v>61</v>
      </c>
      <c r="D79" s="2">
        <f>+D77-D78</f>
        <v>0</v>
      </c>
      <c r="E79" s="2">
        <f aca="true" t="shared" si="26" ref="E79:O79">+E77-E78</f>
        <v>0</v>
      </c>
      <c r="F79" s="2">
        <f t="shared" si="26"/>
        <v>0</v>
      </c>
      <c r="G79" s="2">
        <f t="shared" si="26"/>
        <v>0</v>
      </c>
      <c r="H79" s="2">
        <f t="shared" si="26"/>
        <v>0</v>
      </c>
      <c r="I79" s="2">
        <f t="shared" si="26"/>
        <v>0</v>
      </c>
      <c r="J79" s="2">
        <f t="shared" si="26"/>
        <v>0</v>
      </c>
      <c r="K79" s="2">
        <f t="shared" si="26"/>
        <v>0</v>
      </c>
      <c r="L79" s="2">
        <f t="shared" si="26"/>
        <v>0</v>
      </c>
      <c r="M79" s="2">
        <f t="shared" si="26"/>
        <v>0</v>
      </c>
      <c r="N79" s="2">
        <f t="shared" si="26"/>
        <v>0</v>
      </c>
      <c r="O79" s="2" t="e">
        <f t="shared" si="26"/>
        <v>#REF!</v>
      </c>
      <c r="P79" s="2" t="e">
        <f aca="true" t="shared" si="27" ref="P79:AM79">+P77-P78</f>
        <v>#REF!</v>
      </c>
      <c r="Q79" s="2" t="e">
        <f t="shared" si="27"/>
        <v>#REF!</v>
      </c>
      <c r="R79" s="2" t="e">
        <f t="shared" si="27"/>
        <v>#REF!</v>
      </c>
      <c r="S79" s="2" t="e">
        <f t="shared" si="27"/>
        <v>#REF!</v>
      </c>
      <c r="T79" s="2" t="e">
        <f t="shared" si="27"/>
        <v>#REF!</v>
      </c>
      <c r="U79" s="2" t="e">
        <f t="shared" si="27"/>
        <v>#REF!</v>
      </c>
      <c r="V79" s="2" t="e">
        <f t="shared" si="27"/>
        <v>#REF!</v>
      </c>
      <c r="W79" s="2" t="e">
        <f t="shared" si="27"/>
        <v>#REF!</v>
      </c>
      <c r="X79" s="2" t="e">
        <f t="shared" si="27"/>
        <v>#REF!</v>
      </c>
      <c r="Y79" s="2" t="e">
        <f t="shared" si="27"/>
        <v>#REF!</v>
      </c>
      <c r="Z79" s="2" t="e">
        <f t="shared" si="27"/>
        <v>#REF!</v>
      </c>
      <c r="AA79" s="2" t="e">
        <f t="shared" si="27"/>
        <v>#REF!</v>
      </c>
      <c r="AB79" s="2" t="e">
        <f t="shared" si="27"/>
        <v>#REF!</v>
      </c>
      <c r="AC79" s="2" t="e">
        <f t="shared" si="27"/>
        <v>#REF!</v>
      </c>
      <c r="AD79" s="2" t="e">
        <f t="shared" si="27"/>
        <v>#REF!</v>
      </c>
      <c r="AE79" s="2" t="e">
        <f t="shared" si="27"/>
        <v>#REF!</v>
      </c>
      <c r="AF79" s="2" t="e">
        <f t="shared" si="27"/>
        <v>#REF!</v>
      </c>
      <c r="AG79" s="2" t="e">
        <f t="shared" si="27"/>
        <v>#REF!</v>
      </c>
      <c r="AH79" s="2" t="e">
        <f t="shared" si="27"/>
        <v>#REF!</v>
      </c>
      <c r="AI79" s="2" t="e">
        <f t="shared" si="27"/>
        <v>#REF!</v>
      </c>
      <c r="AJ79" s="2" t="e">
        <f t="shared" si="27"/>
        <v>#REF!</v>
      </c>
      <c r="AK79" s="2" t="e">
        <f t="shared" si="27"/>
        <v>#REF!</v>
      </c>
      <c r="AL79" s="2" t="e">
        <f t="shared" si="27"/>
        <v>#REF!</v>
      </c>
      <c r="AM79" s="2" t="e">
        <f t="shared" si="27"/>
        <v>#REF!</v>
      </c>
    </row>
    <row r="80" s="1" customFormat="1" ht="14.25"/>
    <row r="81" spans="3:39" s="1" customFormat="1" ht="14.25">
      <c r="C81" s="1" t="s">
        <v>50</v>
      </c>
      <c r="O81" s="2"/>
      <c r="AA81" s="2" t="e">
        <f>-AA11-AA25-AA26-AA27</f>
        <v>#REF!</v>
      </c>
      <c r="AM81" s="2" t="e">
        <f>-AM11-AM25-AM26-AM27</f>
        <v>#REF!</v>
      </c>
    </row>
    <row r="82" spans="3:39" s="1" customFormat="1" ht="14.25">
      <c r="C82" s="1" t="s">
        <v>52</v>
      </c>
      <c r="O82" s="2"/>
      <c r="AA82" s="2" t="e">
        <f>+AA6+AA11</f>
        <v>#REF!</v>
      </c>
      <c r="AM82" s="2" t="e">
        <f>+AM6+AM11</f>
        <v>#REF!</v>
      </c>
    </row>
    <row r="83" s="1" customFormat="1" ht="14.25">
      <c r="C83" s="1" t="s">
        <v>53</v>
      </c>
    </row>
    <row r="84" spans="3:39" s="1" customFormat="1" ht="14.25">
      <c r="C84" s="1" t="s">
        <v>51</v>
      </c>
      <c r="O84" s="2"/>
      <c r="AA84" s="2">
        <f>+(AA6-O83)*(2/3)</f>
        <v>0</v>
      </c>
      <c r="AM84" s="2">
        <f>+AM6*(2/3)</f>
        <v>0</v>
      </c>
    </row>
    <row r="85" spans="3:41" s="1" customFormat="1" ht="14.25">
      <c r="C85" s="1" t="s">
        <v>54</v>
      </c>
      <c r="O85" s="2"/>
      <c r="AA85" s="2" t="e">
        <f>+IF(AA81&gt;O34,O34,IF(AA81&gt;AA84,AA81-AA84,0))</f>
        <v>#REF!</v>
      </c>
      <c r="AM85" s="2" t="e">
        <f>+IF(AM81&gt;AA34,(AM6-AA28-O28),IF(AM81&gt;AM84,AM81-AM84,0))</f>
        <v>#REF!</v>
      </c>
      <c r="AO85" s="2"/>
    </row>
    <row r="86" spans="15:40" s="1" customFormat="1" ht="14.25">
      <c r="O86" s="3"/>
      <c r="P86" s="3" t="e">
        <f>+IF((O9+O11)&lt;0,0,IF(O11&gt;=0,(O9+O11-O15-O17-O19),(O9-O15-O17-O19)))</f>
        <v>#REF!</v>
      </c>
      <c r="AA86" s="3"/>
      <c r="AB86" s="3" t="e">
        <f>+IF((AA9+AA11)&lt;0,0,IF(AA11&gt;=0,(AA9+AA11-AA15-AA17-AA19),(AA9-AA15-AA17-AA19)))</f>
        <v>#REF!</v>
      </c>
      <c r="AN86" s="3" t="e">
        <f>+IF((AM9+AM11)&lt;0,0,IF(AM11&gt;=0,(AM9+AM11-AM15-AM17-AM19),(AM9-AM15-AM17-AM19)))</f>
        <v>#REF!</v>
      </c>
    </row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53"/>
  <sheetViews>
    <sheetView showGridLines="0" tabSelected="1" zoomScalePageLayoutView="0" workbookViewId="0" topLeftCell="A1">
      <selection activeCell="B41" sqref="B41"/>
    </sheetView>
  </sheetViews>
  <sheetFormatPr defaultColWidth="9.140625" defaultRowHeight="15"/>
  <cols>
    <col min="1" max="1" width="54.421875" style="0" bestFit="1" customWidth="1"/>
    <col min="2" max="2" width="17.140625" style="0" customWidth="1"/>
    <col min="3" max="3" width="10.7109375" style="0" bestFit="1" customWidth="1"/>
    <col min="5" max="5" width="10.57421875" style="0" bestFit="1" customWidth="1"/>
    <col min="9" max="9" width="10.7109375" style="0" bestFit="1" customWidth="1"/>
  </cols>
  <sheetData>
    <row r="5" ht="14.25">
      <c r="A5" s="14" t="s">
        <v>80</v>
      </c>
    </row>
    <row r="6" spans="3:5" ht="14.25">
      <c r="C6" s="9"/>
      <c r="D6" s="9"/>
      <c r="E6" s="9"/>
    </row>
    <row r="7" spans="1:3" ht="14.25">
      <c r="A7" s="6" t="s">
        <v>91</v>
      </c>
      <c r="B7" s="9" t="s">
        <v>63</v>
      </c>
      <c r="C7" s="9" t="s">
        <v>64</v>
      </c>
    </row>
    <row r="8" spans="1:3" ht="14.25">
      <c r="A8" s="18" t="s">
        <v>65</v>
      </c>
      <c r="B8" s="16">
        <v>50000</v>
      </c>
      <c r="C8" s="17">
        <v>40553</v>
      </c>
    </row>
    <row r="9" spans="1:3" ht="14.25">
      <c r="A9" s="18" t="s">
        <v>66</v>
      </c>
      <c r="B9" s="16">
        <v>30000</v>
      </c>
      <c r="C9" s="17">
        <v>42541</v>
      </c>
    </row>
    <row r="10" spans="1:3" ht="14.25">
      <c r="A10" s="18" t="s">
        <v>67</v>
      </c>
      <c r="B10" s="16"/>
      <c r="C10" s="17"/>
    </row>
    <row r="11" spans="1:3" ht="14.25">
      <c r="A11" s="18" t="s">
        <v>68</v>
      </c>
      <c r="B11" s="16"/>
      <c r="C11" s="17"/>
    </row>
    <row r="12" spans="1:3" ht="14.25">
      <c r="A12" s="18" t="s">
        <v>69</v>
      </c>
      <c r="B12" s="16"/>
      <c r="C12" s="17"/>
    </row>
    <row r="13" spans="1:3" ht="14.25">
      <c r="A13" s="18" t="s">
        <v>70</v>
      </c>
      <c r="B13" s="16"/>
      <c r="C13" s="17"/>
    </row>
    <row r="14" spans="1:3" ht="14.25">
      <c r="A14" s="18" t="s">
        <v>71</v>
      </c>
      <c r="B14" s="16"/>
      <c r="C14" s="17"/>
    </row>
    <row r="15" spans="1:9" ht="14.25">
      <c r="A15" s="18" t="s">
        <v>72</v>
      </c>
      <c r="B15" s="16"/>
      <c r="C15" s="17"/>
      <c r="I15" s="11"/>
    </row>
    <row r="16" spans="1:3" ht="14.25">
      <c r="A16" s="18" t="s">
        <v>73</v>
      </c>
      <c r="B16" s="16"/>
      <c r="C16" s="17"/>
    </row>
    <row r="17" spans="1:3" ht="14.25">
      <c r="A17" s="18" t="s">
        <v>74</v>
      </c>
      <c r="B17" s="16"/>
      <c r="C17" s="17"/>
    </row>
    <row r="19" spans="1:3" ht="14.25">
      <c r="A19" s="18" t="s">
        <v>75</v>
      </c>
      <c r="B19" s="16"/>
      <c r="C19" s="17"/>
    </row>
    <row r="20" spans="1:3" ht="14.25">
      <c r="A20" s="18" t="s">
        <v>75</v>
      </c>
      <c r="B20" s="16"/>
      <c r="C20" s="17"/>
    </row>
    <row r="21" spans="1:3" ht="14.25">
      <c r="A21" s="18" t="s">
        <v>75</v>
      </c>
      <c r="B21" s="16"/>
      <c r="C21" s="17"/>
    </row>
    <row r="22" spans="1:3" ht="14.25">
      <c r="A22" s="18" t="s">
        <v>75</v>
      </c>
      <c r="B22" s="16"/>
      <c r="C22" s="17"/>
    </row>
    <row r="23" spans="1:3" ht="14.25">
      <c r="A23" s="18" t="s">
        <v>75</v>
      </c>
      <c r="B23" s="16"/>
      <c r="C23" s="17"/>
    </row>
    <row r="24" spans="1:3" ht="14.25">
      <c r="A24" s="18" t="s">
        <v>75</v>
      </c>
      <c r="B24" s="16"/>
      <c r="C24" s="17"/>
    </row>
    <row r="25" spans="1:3" ht="14.25">
      <c r="A25" s="18" t="s">
        <v>75</v>
      </c>
      <c r="B25" s="16"/>
      <c r="C25" s="17"/>
    </row>
    <row r="26" spans="1:3" ht="14.25">
      <c r="A26" s="18" t="s">
        <v>75</v>
      </c>
      <c r="B26" s="16"/>
      <c r="C26" s="17"/>
    </row>
    <row r="27" spans="1:5" ht="14.25">
      <c r="A27" s="18" t="s">
        <v>75</v>
      </c>
      <c r="B27" s="16"/>
      <c r="C27" s="17"/>
      <c r="E27" s="11"/>
    </row>
    <row r="28" spans="1:3" ht="14.25">
      <c r="A28" s="18" t="s">
        <v>75</v>
      </c>
      <c r="B28" s="16"/>
      <c r="C28" s="17"/>
    </row>
    <row r="31" spans="1:2" ht="14.25">
      <c r="A31" s="18" t="s">
        <v>78</v>
      </c>
      <c r="B31" s="16">
        <v>20000</v>
      </c>
    </row>
    <row r="33" spans="1:5" ht="14.25">
      <c r="A33" s="6" t="s">
        <v>92</v>
      </c>
      <c r="B33" s="9" t="s">
        <v>63</v>
      </c>
      <c r="E33" s="15"/>
    </row>
    <row r="34" spans="1:2" ht="14.25">
      <c r="A34" s="18" t="s">
        <v>98</v>
      </c>
      <c r="B34" s="16">
        <v>-3000</v>
      </c>
    </row>
    <row r="35" spans="1:5" ht="14.25">
      <c r="A35" s="18" t="s">
        <v>76</v>
      </c>
      <c r="B35" s="16">
        <v>-5000</v>
      </c>
      <c r="E35" s="11"/>
    </row>
    <row r="37" spans="1:5" ht="14.25">
      <c r="A37" s="18" t="s">
        <v>93</v>
      </c>
      <c r="B37" s="16">
        <v>2000000</v>
      </c>
      <c r="E37" s="11"/>
    </row>
    <row r="39" spans="1:2" ht="14.25">
      <c r="A39" s="18" t="s">
        <v>82</v>
      </c>
      <c r="B39" s="19">
        <f>+(IF(C8&lt;42369,1,(C8-42369)/365)*B8)+(IF(C9&lt;42369,1,(C9-42369)/365)*B9)+(IF(C10&lt;42369,1,(C10-42369)/365)*B10)+(IF(C11&lt;42369,1,(C11-42369)/365)*B11)+(IF(C12&lt;42369,1,(C12-42369)/365)*B12)+(IF(C13&lt;42369,1,(C13-42369)/365)*B13)+(IF(C14&lt;42369,1,(C14-42369)/365)*B14)+(IF(C15&lt;42369,1,(C15-42369)/365)*B15)+(IF(C16&lt;42369,1,(C16-42369)/365)*B16)+(IF(C17&lt;42369,1,(C17-42369)/365)*B17)+(IF(C18&lt;42369,1,(C18-42369)/365)*B18)+(IF(C19&lt;42369,1,(C19-42369)/365)*B19)+(IF(C20&lt;42369,1,(C20-42369)/365)*B20)+(IF(C21&lt;42369,1,(C21-42369)/365)*B21)+(IF(C22&lt;42369,1,(C22-42369)/365)*B22)+(IF(C23&lt;42369,1,(C23-42369)/365)*B23)+(IF(C24&lt;42369,1,(C24-42369)/365)*B24)+(IF(C25&lt;42369,1,(C25-42369)/365)*B25)+(IF(C26&lt;42369,1,(C26-42369)/365)*B26)+(IF(C27&lt;42369,1,(C27-42369)/365)*B27)+(IF(C28&lt;42369,1,(C28-42369)/365)*B28)+B31+B34+B35</f>
        <v>76136.98630136986</v>
      </c>
    </row>
    <row r="41" spans="1:2" ht="14.25">
      <c r="A41" s="18" t="s">
        <v>83</v>
      </c>
      <c r="B41" s="19">
        <f>+IF(B39&gt;B37,B37,B39)</f>
        <v>76136.98630136986</v>
      </c>
    </row>
    <row r="43" spans="1:4" ht="14.25">
      <c r="A43" s="18" t="s">
        <v>100</v>
      </c>
      <c r="B43" s="20">
        <v>0.0475</v>
      </c>
      <c r="D43" s="6" t="s">
        <v>101</v>
      </c>
    </row>
    <row r="45" spans="1:2" ht="14.25">
      <c r="A45" s="18" t="s">
        <v>81</v>
      </c>
      <c r="B45" s="19">
        <f>+B43*B41</f>
        <v>3616.5068493150684</v>
      </c>
    </row>
    <row r="46" spans="1:2" ht="14.25">
      <c r="A46" s="18" t="s">
        <v>97</v>
      </c>
      <c r="B46" s="10">
        <v>5000</v>
      </c>
    </row>
    <row r="48" spans="1:2" ht="14.25">
      <c r="A48" s="18" t="s">
        <v>94</v>
      </c>
      <c r="B48" s="10">
        <v>25000</v>
      </c>
    </row>
    <row r="50" spans="1:2" ht="14.25">
      <c r="A50" s="18" t="s">
        <v>79</v>
      </c>
      <c r="B50" s="19">
        <f>+IF(B45+B46&gt;B48,B48,B45+B46)</f>
        <v>8616.506849315068</v>
      </c>
    </row>
    <row r="53" spans="1:2" ht="14.25">
      <c r="A53" s="18" t="s">
        <v>96</v>
      </c>
      <c r="B53" s="19">
        <f>+B45+B46-B50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N28"/>
  <sheetViews>
    <sheetView showGridLines="0" zoomScalePageLayoutView="0" workbookViewId="0" topLeftCell="A1">
      <selection activeCell="I9" sqref="I9"/>
    </sheetView>
  </sheetViews>
  <sheetFormatPr defaultColWidth="9.140625" defaultRowHeight="15"/>
  <cols>
    <col min="1" max="1" width="10.421875" style="0" bestFit="1" customWidth="1"/>
    <col min="2" max="2" width="30.28125" style="0" customWidth="1"/>
    <col min="3" max="3" width="15.57421875" style="0" bestFit="1" customWidth="1"/>
    <col min="5" max="5" width="39.57421875" style="0" bestFit="1" customWidth="1"/>
    <col min="6" max="6" width="9.8515625" style="0" bestFit="1" customWidth="1"/>
  </cols>
  <sheetData>
    <row r="1" ht="21" customHeight="1"/>
    <row r="2" ht="22.5" customHeight="1"/>
    <row r="4" spans="1:6" ht="14.25">
      <c r="A4" s="14" t="s">
        <v>80</v>
      </c>
      <c r="C4" s="9" t="s">
        <v>88</v>
      </c>
      <c r="F4" s="9" t="s">
        <v>87</v>
      </c>
    </row>
    <row r="6" spans="3:6" ht="14.25">
      <c r="C6" s="9" t="s">
        <v>63</v>
      </c>
      <c r="F6" s="9" t="s">
        <v>63</v>
      </c>
    </row>
    <row r="7" spans="2:6" ht="14.25">
      <c r="B7" t="s">
        <v>95</v>
      </c>
      <c r="C7" s="16">
        <v>200000</v>
      </c>
      <c r="E7" t="s">
        <v>85</v>
      </c>
      <c r="F7" s="16">
        <v>200000</v>
      </c>
    </row>
    <row r="9" spans="2:9" ht="14.25">
      <c r="B9" t="s">
        <v>77</v>
      </c>
      <c r="C9" s="20">
        <v>0.0475</v>
      </c>
      <c r="E9" t="s">
        <v>77</v>
      </c>
      <c r="F9" s="20">
        <v>0.0475</v>
      </c>
      <c r="I9" s="6" t="s">
        <v>101</v>
      </c>
    </row>
    <row r="11" spans="2:6" ht="14.25">
      <c r="B11" t="s">
        <v>79</v>
      </c>
      <c r="C11" s="13">
        <f>+C9*C7</f>
        <v>9500</v>
      </c>
      <c r="E11" t="s">
        <v>79</v>
      </c>
      <c r="F11" s="13">
        <f>+F9*F7</f>
        <v>9500</v>
      </c>
    </row>
    <row r="13" spans="2:6" ht="14.25">
      <c r="B13" t="s">
        <v>99</v>
      </c>
      <c r="C13" s="16">
        <v>5000</v>
      </c>
      <c r="E13" t="s">
        <v>86</v>
      </c>
      <c r="F13" s="10">
        <v>5000</v>
      </c>
    </row>
    <row r="15" spans="2:6" ht="14.25">
      <c r="B15" t="s">
        <v>81</v>
      </c>
      <c r="C15" s="13">
        <f>+IF(C11&gt;C13,C13,C11)</f>
        <v>5000</v>
      </c>
      <c r="E15" t="s">
        <v>81</v>
      </c>
      <c r="F15" s="13">
        <f>+IF(F11&gt;F13,F13,F11)</f>
        <v>5000</v>
      </c>
    </row>
    <row r="17" spans="2:6" ht="14.25">
      <c r="B17" t="s">
        <v>84</v>
      </c>
      <c r="C17" s="13">
        <f>+C11-C15</f>
        <v>4500</v>
      </c>
      <c r="E17" t="s">
        <v>89</v>
      </c>
      <c r="F17" s="12">
        <v>0.5</v>
      </c>
    </row>
    <row r="19" spans="5:6" ht="14.25">
      <c r="E19" t="s">
        <v>90</v>
      </c>
      <c r="F19" s="13">
        <f>+F17*(F11-F15)</f>
        <v>2250</v>
      </c>
    </row>
    <row r="28" ht="14.25">
      <c r="N28">
        <f>48*0.75</f>
        <v>36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1">
      <selection activeCell="C20" sqref="C20"/>
    </sheetView>
  </sheetViews>
  <sheetFormatPr defaultColWidth="9.140625" defaultRowHeight="15"/>
  <cols>
    <col min="3" max="3" width="63.421875" style="0" customWidth="1"/>
  </cols>
  <sheetData>
    <row r="1" spans="1:5" ht="14.25">
      <c r="A1" s="21"/>
      <c r="B1" s="21"/>
      <c r="C1" s="21"/>
      <c r="D1" s="21"/>
      <c r="E1" s="21"/>
    </row>
    <row r="2" spans="1:5" ht="14.25">
      <c r="A2" s="21"/>
      <c r="B2" s="21"/>
      <c r="C2" s="22" t="s">
        <v>102</v>
      </c>
      <c r="D2" s="21"/>
      <c r="E2" s="21"/>
    </row>
    <row r="3" spans="1:5" ht="14.25">
      <c r="A3" s="21"/>
      <c r="B3" s="21"/>
      <c r="C3" s="21"/>
      <c r="D3" s="21"/>
      <c r="E3" s="21"/>
    </row>
    <row r="4" spans="1:5" ht="14.25">
      <c r="A4" s="21"/>
      <c r="B4" s="21"/>
      <c r="C4" s="21"/>
      <c r="D4" s="21"/>
      <c r="E4" s="21"/>
    </row>
    <row r="5" spans="1:5" ht="14.25">
      <c r="A5" s="21"/>
      <c r="B5" s="21"/>
      <c r="C5" s="21"/>
      <c r="D5" s="21"/>
      <c r="E5" s="21"/>
    </row>
    <row r="6" spans="1:5" ht="15">
      <c r="A6" s="21"/>
      <c r="B6" s="21"/>
      <c r="C6" s="21"/>
      <c r="D6" s="21"/>
      <c r="E6" s="21"/>
    </row>
    <row r="7" spans="1:5" ht="15">
      <c r="A7" s="21"/>
      <c r="B7" s="21"/>
      <c r="C7" s="21"/>
      <c r="D7" s="21"/>
      <c r="E7" s="21"/>
    </row>
    <row r="8" spans="1:5" ht="15">
      <c r="A8" s="21"/>
      <c r="B8" s="21"/>
      <c r="C8" s="21"/>
      <c r="D8" s="21"/>
      <c r="E8" s="21"/>
    </row>
    <row r="9" spans="1:5" ht="15">
      <c r="A9" s="21"/>
      <c r="B9" s="21"/>
      <c r="C9" s="21"/>
      <c r="D9" s="21"/>
      <c r="E9" s="21"/>
    </row>
    <row r="10" spans="1:5" ht="22.5" customHeight="1">
      <c r="A10" s="21"/>
      <c r="B10" s="21"/>
      <c r="C10" s="23" t="s">
        <v>103</v>
      </c>
      <c r="D10" s="21"/>
      <c r="E10" s="21"/>
    </row>
    <row r="11" spans="1:5" ht="46.5">
      <c r="A11" s="21"/>
      <c r="B11" s="21"/>
      <c r="C11" s="24" t="s">
        <v>104</v>
      </c>
      <c r="D11" s="21"/>
      <c r="E11" s="21"/>
    </row>
    <row r="12" spans="1:5" ht="14.25">
      <c r="A12" s="21"/>
      <c r="B12" s="21"/>
      <c r="C12" s="21"/>
      <c r="D12" s="21"/>
      <c r="E12" s="2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gianluca.imperiale</dc:creator>
  <cp:keywords/>
  <dc:description/>
  <cp:lastModifiedBy>Imperiale, Gianluca</cp:lastModifiedBy>
  <dcterms:created xsi:type="dcterms:W3CDTF">2012-03-27T15:24:45Z</dcterms:created>
  <dcterms:modified xsi:type="dcterms:W3CDTF">2017-01-07T13:12:39Z</dcterms:modified>
  <cp:category/>
  <cp:version/>
  <cp:contentType/>
  <cp:contentStatus/>
</cp:coreProperties>
</file>