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20835" windowHeight="8985" activeTab="3"/>
  </bookViews>
  <sheets>
    <sheet name="Budget vendite" sheetId="1" r:id="rId1"/>
    <sheet name="Budget acquisti" sheetId="2" r:id="rId2"/>
    <sheet name="Budget Investimenti" sheetId="3" r:id="rId3"/>
    <sheet name="Ammortamenti" sheetId="4" r:id="rId4"/>
    <sheet name="SP" sheetId="5" r:id="rId5"/>
    <sheet name="CE" sheetId="6" r:id="rId6"/>
    <sheet name="cash flow" sheetId="7" r:id="rId7"/>
  </sheets>
  <definedNames>
    <definedName name="dilazione">#REF!</definedName>
    <definedName name="dilazione1">#REF!</definedName>
    <definedName name="dilazione2">'Budget acquisti'!$BM$69:$BM$73</definedName>
  </definedNames>
  <calcPr fullCalcOnLoad="1"/>
</workbook>
</file>

<file path=xl/sharedStrings.xml><?xml version="1.0" encoding="utf-8"?>
<sst xmlns="http://schemas.openxmlformats.org/spreadsheetml/2006/main" count="576" uniqueCount="313">
  <si>
    <t>A1 m2</t>
  </si>
  <si>
    <t>A1 m3</t>
  </si>
  <si>
    <t>A1 m4</t>
  </si>
  <si>
    <t>A1 m5</t>
  </si>
  <si>
    <t>A1 m6</t>
  </si>
  <si>
    <t>A1 m7</t>
  </si>
  <si>
    <t>A1 m8</t>
  </si>
  <si>
    <t>A1 m9</t>
  </si>
  <si>
    <t>A1 m10</t>
  </si>
  <si>
    <t>A1 m11</t>
  </si>
  <si>
    <t>A1 m12</t>
  </si>
  <si>
    <t>A2 m1</t>
  </si>
  <si>
    <t>A2 m2</t>
  </si>
  <si>
    <t>A2 m3</t>
  </si>
  <si>
    <t>A2 m4</t>
  </si>
  <si>
    <t>A2 m5</t>
  </si>
  <si>
    <t>A2 m6</t>
  </si>
  <si>
    <t>A2 m7</t>
  </si>
  <si>
    <t>A2 m8</t>
  </si>
  <si>
    <t>A2 m9</t>
  </si>
  <si>
    <t>A2 m10</t>
  </si>
  <si>
    <t>A2 m11</t>
  </si>
  <si>
    <t>A2 m12</t>
  </si>
  <si>
    <t>A3 m1</t>
  </si>
  <si>
    <t>A3 m2</t>
  </si>
  <si>
    <t>A3 m3</t>
  </si>
  <si>
    <t>A3 m4</t>
  </si>
  <si>
    <t>A3 m5</t>
  </si>
  <si>
    <t>A3 m6</t>
  </si>
  <si>
    <t>A3 m7</t>
  </si>
  <si>
    <t>A3 m8</t>
  </si>
  <si>
    <t>A3 m9</t>
  </si>
  <si>
    <t>A3 m10</t>
  </si>
  <si>
    <t>A3 m11</t>
  </si>
  <si>
    <t>A3 m12</t>
  </si>
  <si>
    <t>A1 m1</t>
  </si>
  <si>
    <t>TOTALE ATTIVO</t>
  </si>
  <si>
    <t>TOTALE PASSIVO</t>
  </si>
  <si>
    <t>CONTO ECONOMICO</t>
  </si>
  <si>
    <t>Attivo</t>
  </si>
  <si>
    <t>Cassa e Banca</t>
  </si>
  <si>
    <t>Crediti esegibili nell'esercizio</t>
  </si>
  <si>
    <t>Rim. Merci, Mat. Prime, Suss., Semilav.</t>
  </si>
  <si>
    <t>Immobilizzazioni Materiali</t>
  </si>
  <si>
    <t>Immobilizzazioni immateriali</t>
  </si>
  <si>
    <t>Passivo</t>
  </si>
  <si>
    <t>Banche a breve termine</t>
  </si>
  <si>
    <t>Debiti Correnti</t>
  </si>
  <si>
    <t xml:space="preserve">       - Crediti v/clienti</t>
  </si>
  <si>
    <t xml:space="preserve">      -  Enti Previd. ed Assistenziali</t>
  </si>
  <si>
    <t xml:space="preserve">               1) Credito v/INPS e INAIL</t>
  </si>
  <si>
    <t xml:space="preserve">      - Erario c/acc. Imposte e Ritenute</t>
  </si>
  <si>
    <t xml:space="preserve">      - Erario Iva</t>
  </si>
  <si>
    <t xml:space="preserve">              1) Riporto Iva a Credito</t>
  </si>
  <si>
    <t xml:space="preserve">              2) IVA a credito acquisti</t>
  </si>
  <si>
    <t xml:space="preserve">      - Ratei e Risconti Attivi</t>
  </si>
  <si>
    <t xml:space="preserve">              1) Ratei attivi</t>
  </si>
  <si>
    <t xml:space="preserve">              2) Risconti attivi</t>
  </si>
  <si>
    <t xml:space="preserve">      - Altri Crediti, fatture da emettere, ecc</t>
  </si>
  <si>
    <t xml:space="preserve">     - Rimanenze prodotti in corso di lavorazione, semilavorati e finiti</t>
  </si>
  <si>
    <t xml:space="preserve">     - Rimanenze materie prime, sussidiare di consumo e merci</t>
  </si>
  <si>
    <t xml:space="preserve">    - Immobili</t>
  </si>
  <si>
    <t xml:space="preserve">           1) Fabbricati </t>
  </si>
  <si>
    <t xml:space="preserve">    - F.di Amm. Immobili</t>
  </si>
  <si>
    <t xml:space="preserve">           1) F.do amm.to fabbricati industriali</t>
  </si>
  <si>
    <t xml:space="preserve">    - Impianti  Macchinari e Attrezzature</t>
  </si>
  <si>
    <t xml:space="preserve">           1) Impianti e macchinari</t>
  </si>
  <si>
    <t xml:space="preserve">    - F.di Amm. Impianti Macch. Attrezzature</t>
  </si>
  <si>
    <t xml:space="preserve">           1)  F.do amm.to Impianti e macchinari</t>
  </si>
  <si>
    <t xml:space="preserve">           2) F.do amm.to Attrezzature ind.li e com.li</t>
  </si>
  <si>
    <t xml:space="preserve">           3) F.do amm.to altri beni</t>
  </si>
  <si>
    <t xml:space="preserve">     - Terreni</t>
  </si>
  <si>
    <t xml:space="preserve">   - Altri Costi Pluriennali</t>
  </si>
  <si>
    <t xml:space="preserve">           1) Costi d'impianto e ampliamento</t>
  </si>
  <si>
    <t xml:space="preserve">           2) Ricerca&amp; Sviluppo</t>
  </si>
  <si>
    <t xml:space="preserve">  - F.di Amm. Imm.ni immateriali</t>
  </si>
  <si>
    <t xml:space="preserve">    - Banche e Depositi postali</t>
  </si>
  <si>
    <t xml:space="preserve">    - Fornitori</t>
  </si>
  <si>
    <t xml:space="preserve">          1)  Commerciali</t>
  </si>
  <si>
    <t xml:space="preserve">          2)  Immobilizzazioni</t>
  </si>
  <si>
    <t xml:space="preserve">    - Impiegati c/stipendi</t>
  </si>
  <si>
    <t xml:space="preserve">    - Enti Previd., Assistenziali, Ritenute personale</t>
  </si>
  <si>
    <t xml:space="preserve">          1)  Debito v/INPS ed INAIL</t>
  </si>
  <si>
    <t xml:space="preserve">    - Erario Iva</t>
  </si>
  <si>
    <t xml:space="preserve">          1)  IVA a debito vendite</t>
  </si>
  <si>
    <t xml:space="preserve">    - Debiti tributari</t>
  </si>
  <si>
    <t xml:space="preserve">    - Altri debiti</t>
  </si>
  <si>
    <t xml:space="preserve">    - Ratei e Risconti Passivi</t>
  </si>
  <si>
    <t xml:space="preserve">         1)  Ratei passivi</t>
  </si>
  <si>
    <t xml:space="preserve">         2) Risconti passivi</t>
  </si>
  <si>
    <t xml:space="preserve"> Finanziamenti Soci</t>
  </si>
  <si>
    <t>Debito a m/lungo termine</t>
  </si>
  <si>
    <t xml:space="preserve"> '  - Mutui e Finanziamenti</t>
  </si>
  <si>
    <t xml:space="preserve">    - Fondo TFR</t>
  </si>
  <si>
    <t xml:space="preserve">    - Altri Fondi</t>
  </si>
  <si>
    <t>Capitale Netto</t>
  </si>
  <si>
    <t xml:space="preserve">    - Capitale Sociale</t>
  </si>
  <si>
    <t xml:space="preserve">    -  Riserva Legale</t>
  </si>
  <si>
    <t xml:space="preserve">    - Altre Riserve</t>
  </si>
  <si>
    <t xml:space="preserve">       1) Riserva statutaria</t>
  </si>
  <si>
    <t xml:space="preserve">       2) Altre Riserve</t>
  </si>
  <si>
    <t xml:space="preserve">       3) Riserva Ammortamenti anticipati</t>
  </si>
  <si>
    <t xml:space="preserve">   - Utile a nuovo</t>
  </si>
  <si>
    <t xml:space="preserve">   - Risultato di Esercizio</t>
  </si>
  <si>
    <t xml:space="preserve">CONTROLLO </t>
  </si>
  <si>
    <t>MARGINE LORDO INDUSTRIALE (fatturato netto-consumo di merci)</t>
  </si>
  <si>
    <t>MARGINE LORDO DI CONTRIBUZIONE</t>
  </si>
  <si>
    <t>REDDITO OPERATIVO</t>
  </si>
  <si>
    <t>REDDITO ANTEIMPOSTE</t>
  </si>
  <si>
    <t>imposte sul reddito</t>
  </si>
  <si>
    <t>REDDITO NETTO</t>
  </si>
  <si>
    <t xml:space="preserve">    - Rimanenze iniziali prodotti in corso di lavorazione, semilavorati e finiti</t>
  </si>
  <si>
    <t xml:space="preserve">    - Vendite prodotti finiti</t>
  </si>
  <si>
    <t xml:space="preserve">    - Vendite merci</t>
  </si>
  <si>
    <t xml:space="preserve">    - Prestazioni di servizi</t>
  </si>
  <si>
    <t xml:space="preserve">    - Altri ricavi</t>
  </si>
  <si>
    <t xml:space="preserve">    - Rimanenze finali prodotti in corso di lavorazione, semilavorati e finiti</t>
  </si>
  <si>
    <t xml:space="preserve">    - Rimanenze iniziali materie prime, sussidiare di consumo e merci</t>
  </si>
  <si>
    <t xml:space="preserve">    - Acquisti</t>
  </si>
  <si>
    <t xml:space="preserve">    - Rimanenze finali materie prime, sussidiarie di consumo e merci</t>
  </si>
  <si>
    <t xml:space="preserve">          1) spese energia elettrica, gas, acqua</t>
  </si>
  <si>
    <t xml:space="preserve">    - Costi variabili di produzione</t>
  </si>
  <si>
    <t xml:space="preserve">    - Costi variabili commerciali</t>
  </si>
  <si>
    <t xml:space="preserve">          1) spese di rappresentanza</t>
  </si>
  <si>
    <t xml:space="preserve">          2) spese di pubblicità e promozioni</t>
  </si>
  <si>
    <t xml:space="preserve">    - Altri costi variabili</t>
  </si>
  <si>
    <t xml:space="preserve">    - Costi fissi di produzione</t>
  </si>
  <si>
    <t xml:space="preserve">         1) ammortamenti materiali</t>
  </si>
  <si>
    <t xml:space="preserve">         3) beni strumentali inf. al milione</t>
  </si>
  <si>
    <t xml:space="preserve">         4) spese di trasporto</t>
  </si>
  <si>
    <t xml:space="preserve">         5) lavorazioni presso terzi</t>
  </si>
  <si>
    <t xml:space="preserve">         6) consulenze tecnico-produttive</t>
  </si>
  <si>
    <t xml:space="preserve">         7) manutenzioni industriali</t>
  </si>
  <si>
    <t xml:space="preserve">         8) servizi vari</t>
  </si>
  <si>
    <t xml:space="preserve">         9) provvigioni</t>
  </si>
  <si>
    <t xml:space="preserve">    - Costi fissi commerciali</t>
  </si>
  <si>
    <t xml:space="preserve">         1) canoni per affitto d'azienda</t>
  </si>
  <si>
    <t xml:space="preserve">         2) canoni beni mobili</t>
  </si>
  <si>
    <t xml:space="preserve">         3) spese di trasporto</t>
  </si>
  <si>
    <t xml:space="preserve">         4) spese varie</t>
  </si>
  <si>
    <t xml:space="preserve">         5) royalties</t>
  </si>
  <si>
    <t xml:space="preserve">    - Costi fissi amministrativi</t>
  </si>
  <si>
    <t xml:space="preserve">         1) consulenze legali, fiscali, notarili, ecc…</t>
  </si>
  <si>
    <t xml:space="preserve">         2) compensi amministratori</t>
  </si>
  <si>
    <t xml:space="preserve">         3) spese postali</t>
  </si>
  <si>
    <t xml:space="preserve">         4) utenze</t>
  </si>
  <si>
    <t xml:space="preserve">         5) affitti e locazioni passive</t>
  </si>
  <si>
    <t xml:space="preserve">         6) altri costi amministrativi</t>
  </si>
  <si>
    <t xml:space="preserve">     - Altri costi fissi</t>
  </si>
  <si>
    <t xml:space="preserve">         1) costi diversi</t>
  </si>
  <si>
    <t xml:space="preserve">         2) ammortamenti immateriali</t>
  </si>
  <si>
    <t xml:space="preserve">         3) premi assicurativi</t>
  </si>
  <si>
    <t xml:space="preserve">         4) costi del personale dipendente</t>
  </si>
  <si>
    <t xml:space="preserve">         5) accantonamento al TFR</t>
  </si>
  <si>
    <t>Produzione</t>
  </si>
  <si>
    <t>Consumo merci</t>
  </si>
  <si>
    <t>Costi variabili totali</t>
  </si>
  <si>
    <t>Costi fissi totali</t>
  </si>
  <si>
    <t>Consulenza commerciali</t>
  </si>
  <si>
    <t>Gestione straordinaria</t>
  </si>
  <si>
    <t>Gestione finaziaria</t>
  </si>
  <si>
    <t xml:space="preserve">    - Oneri Finanziari a breve termine</t>
  </si>
  <si>
    <t xml:space="preserve">    - Oneri Finanziari a medio/lungo termine</t>
  </si>
  <si>
    <t xml:space="preserve">    - Proventi Finanziari</t>
  </si>
  <si>
    <t xml:space="preserve">    - Plusvalenze/Minusvalenze Materiali</t>
  </si>
  <si>
    <t xml:space="preserve">    - Plusvalenze/Minusvalenze Immateriali</t>
  </si>
  <si>
    <t xml:space="preserve">           2) Dismissione fondo vendita Cespite</t>
  </si>
  <si>
    <t xml:space="preserve">           4) Dismissione fondo cessioni</t>
  </si>
  <si>
    <t xml:space="preserve">         1)  Aumento fondo per acc.ti</t>
  </si>
  <si>
    <t xml:space="preserve">         2) Rilascio fondo per cessazioni</t>
  </si>
  <si>
    <t xml:space="preserve">           3)  Altri beni</t>
  </si>
  <si>
    <t xml:space="preserve">           2) Attrezzature industriali e commerciali</t>
  </si>
  <si>
    <t xml:space="preserve">           1) F.do amm.to Costi d'impianto e ampliamento</t>
  </si>
  <si>
    <t xml:space="preserve">           2) F.do amm.to Ricerca&amp; Sviluppo</t>
  </si>
  <si>
    <t xml:space="preserve">           3) F.do amm.to   Altre immobilizzazioni immateriali</t>
  </si>
  <si>
    <t xml:space="preserve">          4) Dismissione fondo cessioni</t>
  </si>
  <si>
    <t>Cash Flow</t>
  </si>
  <si>
    <t xml:space="preserve">    -   Accantonamento TFR ed Altri Fondi</t>
  </si>
  <si>
    <t xml:space="preserve">    -   AmmortamentI</t>
  </si>
  <si>
    <t>1° MARGINE</t>
  </si>
  <si>
    <t xml:space="preserve"> Variazione Circolante Netto</t>
  </si>
  <si>
    <t xml:space="preserve">     - Variazione Crediti v/clienti</t>
  </si>
  <si>
    <t xml:space="preserve">     - Variazione Erario Iva</t>
  </si>
  <si>
    <t xml:space="preserve">     - Valori finale lavori in corso su ordinazione</t>
  </si>
  <si>
    <t xml:space="preserve">     - Variazione Rim. Merci, Mat. Prime, Suss., Semilav.</t>
  </si>
  <si>
    <t xml:space="preserve">     - Variazione Fornitori Commerciali</t>
  </si>
  <si>
    <t xml:space="preserve">     - Variazione Fornitori Immobilizzazioni</t>
  </si>
  <si>
    <t xml:space="preserve">     - Variazione Impiegati c/stipendi</t>
  </si>
  <si>
    <t xml:space="preserve">     - Variazione enti previdenziali, ass.li</t>
  </si>
  <si>
    <t xml:space="preserve">     - Variazione Ratei e Risconti</t>
  </si>
  <si>
    <t xml:space="preserve">     - Variazione altri debiti</t>
  </si>
  <si>
    <t xml:space="preserve">     - Variazione debiti tributari</t>
  </si>
  <si>
    <t>CASH FLOW DELLA GESTIONE CARATTERISTICA</t>
  </si>
  <si>
    <t>Investimenti/Disinvestimenti</t>
  </si>
  <si>
    <t xml:space="preserve">     - Investimenti</t>
  </si>
  <si>
    <t xml:space="preserve">          1) Materiali</t>
  </si>
  <si>
    <t xml:space="preserve">          2) Immateriali</t>
  </si>
  <si>
    <t>CASH FLOW OPERAZIONALE</t>
  </si>
  <si>
    <t>Variazione debiti A m/l termine</t>
  </si>
  <si>
    <t xml:space="preserve">     - Mutui e Finanziamenti</t>
  </si>
  <si>
    <t xml:space="preserve">     - Finanziamento Leasing</t>
  </si>
  <si>
    <t xml:space="preserve">     - Finanziamento Soci</t>
  </si>
  <si>
    <t xml:space="preserve">     - Utilizzo TFR</t>
  </si>
  <si>
    <t xml:space="preserve">     - Oneri finanziari </t>
  </si>
  <si>
    <t xml:space="preserve">     - Gestione straordinaria</t>
  </si>
  <si>
    <t xml:space="preserve">     - Imposte di competenza</t>
  </si>
  <si>
    <t>Variazione Capitale Netto</t>
  </si>
  <si>
    <t xml:space="preserve">     - Capitale Sociale</t>
  </si>
  <si>
    <t xml:space="preserve">     - Riserva Legale</t>
  </si>
  <si>
    <t xml:space="preserve">     - Altre Riserve</t>
  </si>
  <si>
    <t xml:space="preserve">     - Utili distribuiti</t>
  </si>
  <si>
    <t>CASH FLOW (VARIAZIONE LIQUIDITA' A BREVE)</t>
  </si>
  <si>
    <t>CONTROLLO</t>
  </si>
  <si>
    <t xml:space="preserve">     - Variazionealtri crediti</t>
  </si>
  <si>
    <t>x</t>
  </si>
  <si>
    <t>Reddito Operativo</t>
  </si>
  <si>
    <t>Input</t>
  </si>
  <si>
    <t>Prodotto 1</t>
  </si>
  <si>
    <t>Prodotto 2</t>
  </si>
  <si>
    <t>Prodotto 3</t>
  </si>
  <si>
    <t>Prodotto 4</t>
  </si>
  <si>
    <t>Prodotto 5</t>
  </si>
  <si>
    <t>Prodotto 6</t>
  </si>
  <si>
    <t>Prodotto 7</t>
  </si>
  <si>
    <t>Prodotto 8</t>
  </si>
  <si>
    <t>Prodotto 9</t>
  </si>
  <si>
    <t>Prodotto 10</t>
  </si>
  <si>
    <t>Previsione Vendite (qt)</t>
  </si>
  <si>
    <t>Conto Economico</t>
  </si>
  <si>
    <t>Fatturato</t>
  </si>
  <si>
    <t>Totale Fatturato</t>
  </si>
  <si>
    <t>Prodotto</t>
  </si>
  <si>
    <t>Aliquota Iva</t>
  </si>
  <si>
    <t>gg annui giac magazzino</t>
  </si>
  <si>
    <t>Stato Patrimoniale</t>
  </si>
  <si>
    <t>Iva a Debito</t>
  </si>
  <si>
    <t>Totale Iva a Debito</t>
  </si>
  <si>
    <t>Magazzino</t>
  </si>
  <si>
    <t>Totale Magazzino</t>
  </si>
  <si>
    <t>Clienti</t>
  </si>
  <si>
    <t>gg dilazione media</t>
  </si>
  <si>
    <t>Crediti Commerciali</t>
  </si>
  <si>
    <t>Totale Crediti Commerciali</t>
  </si>
  <si>
    <t>Banca/Cassa</t>
  </si>
  <si>
    <t>Materia prima 1</t>
  </si>
  <si>
    <t>Materia prima 2</t>
  </si>
  <si>
    <t>Materia prima 3</t>
  </si>
  <si>
    <t>Materia prima 4</t>
  </si>
  <si>
    <t>Materia prima 5</t>
  </si>
  <si>
    <t>Materia prima 6</t>
  </si>
  <si>
    <t>Materia prima 7</t>
  </si>
  <si>
    <t>Materia prima 8</t>
  </si>
  <si>
    <t>Materia prima 9</t>
  </si>
  <si>
    <t>Materia prima 10</t>
  </si>
  <si>
    <t>Acquisti (qt)</t>
  </si>
  <si>
    <t>Acquisti materie prime</t>
  </si>
  <si>
    <t>Materia Prima</t>
  </si>
  <si>
    <t>Iva a Credito</t>
  </si>
  <si>
    <t>Fornitori</t>
  </si>
  <si>
    <t>Debiti Commerciali</t>
  </si>
  <si>
    <t>Totale Acquisti</t>
  </si>
  <si>
    <t>Totale Debiti Commerciali</t>
  </si>
  <si>
    <t>Totale Banca Cassa</t>
  </si>
  <si>
    <t>Totale Banca/cassa</t>
  </si>
  <si>
    <t>Totale Iva a Credito</t>
  </si>
  <si>
    <t>Totale</t>
  </si>
  <si>
    <t>Pagamenti (comprensivi IVA)</t>
  </si>
  <si>
    <t xml:space="preserve">Debiti </t>
  </si>
  <si>
    <t>Tipologia</t>
  </si>
  <si>
    <t>List</t>
  </si>
  <si>
    <t>Immobili</t>
  </si>
  <si>
    <t>Impianti e Macchinari</t>
  </si>
  <si>
    <t>Terreni</t>
  </si>
  <si>
    <t>Altri costi pluriennali 1</t>
  </si>
  <si>
    <t>Impianto 2</t>
  </si>
  <si>
    <t>Impianto 3</t>
  </si>
  <si>
    <t>Macchinario 1</t>
  </si>
  <si>
    <t>Macchinario 2</t>
  </si>
  <si>
    <t>Altri costi pluriennali 2</t>
  </si>
  <si>
    <t>Altri costi pluriennali 3</t>
  </si>
  <si>
    <t>Altri costi pluriennali 4</t>
  </si>
  <si>
    <t>Altri costi pluriennali 5</t>
  </si>
  <si>
    <t>Macchinario 4</t>
  </si>
  <si>
    <t>Aliquota iva</t>
  </si>
  <si>
    <t>Attrezzature Industriali e commerciali</t>
  </si>
  <si>
    <t>Anni amm.to</t>
  </si>
  <si>
    <t>Attrezzature 1</t>
  </si>
  <si>
    <t>Attrezzature 2</t>
  </si>
  <si>
    <t>Attrezature 3</t>
  </si>
  <si>
    <t>Banca Cassa</t>
  </si>
  <si>
    <t>Credito Iva</t>
  </si>
  <si>
    <t>Materia prima  (costo unitario al netto iva)</t>
  </si>
  <si>
    <t>Prodotto (Prezzo unitario al netto iva)</t>
  </si>
  <si>
    <t>Fabbricato 1</t>
  </si>
  <si>
    <t>Fabbricato 2</t>
  </si>
  <si>
    <t>Fabbricato 3</t>
  </si>
  <si>
    <t>Fabbricato 4</t>
  </si>
  <si>
    <t>Impianti e macchinari</t>
  </si>
  <si>
    <t>Attrezzature industriali e commerciali</t>
  </si>
  <si>
    <t>Altri beni</t>
  </si>
  <si>
    <t xml:space="preserve">           3) Altre immobilizzazioni immateriali</t>
  </si>
  <si>
    <t>Costi d'impianto e ampliamento</t>
  </si>
  <si>
    <t>Ricerca&amp; Sviluppo</t>
  </si>
  <si>
    <t>Altre immobilizzazioni immateriali</t>
  </si>
  <si>
    <t>Costi ampliamento</t>
  </si>
  <si>
    <t>Input - Stato Patrimoniale</t>
  </si>
  <si>
    <t>Investimenti(al netto iva)</t>
  </si>
  <si>
    <t>Ammortamento  Civilistico</t>
  </si>
  <si>
    <t>Aliquota ammortamento</t>
  </si>
  <si>
    <t>Fondo ammortamento</t>
  </si>
  <si>
    <t>Ammortamento  Fiscale</t>
  </si>
  <si>
    <t>Aliquota (da DM 1988)</t>
  </si>
  <si>
    <t>Variazione su reddito Imponibile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</si>
</sst>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  <numFmt numFmtId="165" formatCode="&quot;€&quot;\ #,##0"/>
    <numFmt numFmtId="166" formatCode="[$$-409]#,##0.00"/>
    <numFmt numFmtId="167" formatCode="&quot;€&quot;\ #,##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Book Antiqua"/>
      <family val="1"/>
    </font>
    <font>
      <b/>
      <sz val="9"/>
      <name val="Book Antiqu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2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 tint="-0.149959996342659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0" fillId="34" borderId="0" xfId="0" applyFont="1" applyFill="1" applyAlignment="1">
      <alignment/>
    </xf>
    <xf numFmtId="0" fontId="40" fillId="34" borderId="0" xfId="0" applyFont="1" applyFill="1" applyAlignment="1">
      <alignment horizontal="center"/>
    </xf>
    <xf numFmtId="0" fontId="0" fillId="34" borderId="0" xfId="0" applyFill="1" applyAlignment="1">
      <alignment/>
    </xf>
    <xf numFmtId="165" fontId="40" fillId="34" borderId="0" xfId="0" applyNumberFormat="1" applyFont="1" applyFill="1" applyAlignment="1">
      <alignment/>
    </xf>
    <xf numFmtId="164" fontId="40" fillId="34" borderId="0" xfId="0" applyNumberFormat="1" applyFont="1" applyFill="1" applyAlignment="1">
      <alignment/>
    </xf>
    <xf numFmtId="165" fontId="0" fillId="34" borderId="0" xfId="0" applyNumberFormat="1" applyFill="1" applyAlignment="1">
      <alignment/>
    </xf>
    <xf numFmtId="0" fontId="0" fillId="34" borderId="0" xfId="0" applyFill="1" applyAlignment="1" quotePrefix="1">
      <alignment/>
    </xf>
    <xf numFmtId="164" fontId="0" fillId="34" borderId="0" xfId="0" applyNumberFormat="1" applyFill="1" applyAlignment="1">
      <alignment/>
    </xf>
    <xf numFmtId="0" fontId="0" fillId="34" borderId="0" xfId="0" applyFont="1" applyFill="1" applyAlignment="1">
      <alignment/>
    </xf>
    <xf numFmtId="165" fontId="0" fillId="34" borderId="0" xfId="0" applyNumberFormat="1" applyFont="1" applyFill="1" applyAlignment="1">
      <alignment/>
    </xf>
    <xf numFmtId="165" fontId="0" fillId="35" borderId="0" xfId="0" applyNumberFormat="1" applyFill="1" applyAlignment="1">
      <alignment/>
    </xf>
    <xf numFmtId="0" fontId="24" fillId="36" borderId="0" xfId="0" applyFont="1" applyFill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hidden="1" locked="0"/>
    </xf>
    <xf numFmtId="0" fontId="0" fillId="2" borderId="0" xfId="0" applyFill="1" applyAlignment="1" applyProtection="1">
      <alignment horizontal="center"/>
      <protection hidden="1" locked="0"/>
    </xf>
    <xf numFmtId="0" fontId="0" fillId="2" borderId="0" xfId="0" applyFill="1" applyAlignment="1">
      <alignment/>
    </xf>
    <xf numFmtId="0" fontId="42" fillId="2" borderId="0" xfId="0" applyFont="1" applyFill="1" applyAlignment="1" applyProtection="1">
      <alignment/>
      <protection hidden="1" locked="0"/>
    </xf>
    <xf numFmtId="164" fontId="0" fillId="12" borderId="0" xfId="0" applyNumberFormat="1" applyFill="1" applyAlignment="1" applyProtection="1">
      <alignment horizontal="center"/>
      <protection hidden="1" locked="0"/>
    </xf>
    <xf numFmtId="0" fontId="0" fillId="2" borderId="0" xfId="0" applyFill="1" applyAlignment="1" applyProtection="1">
      <alignment horizontal="center"/>
      <protection hidden="1"/>
    </xf>
    <xf numFmtId="3" fontId="0" fillId="12" borderId="0" xfId="0" applyNumberFormat="1" applyFill="1" applyAlignment="1" applyProtection="1">
      <alignment horizontal="center"/>
      <protection hidden="1" locked="0"/>
    </xf>
    <xf numFmtId="0" fontId="27" fillId="37" borderId="0" xfId="0" applyFont="1" applyFill="1" applyAlignment="1" applyProtection="1">
      <alignment/>
      <protection hidden="1" locked="0"/>
    </xf>
    <xf numFmtId="165" fontId="0" fillId="2" borderId="0" xfId="0" applyNumberFormat="1" applyFill="1" applyAlignment="1" applyProtection="1">
      <alignment horizontal="center"/>
      <protection hidden="1"/>
    </xf>
    <xf numFmtId="0" fontId="40" fillId="2" borderId="0" xfId="0" applyFont="1" applyFill="1" applyAlignment="1" applyProtection="1">
      <alignment/>
      <protection hidden="1" locked="0"/>
    </xf>
    <xf numFmtId="165" fontId="40" fillId="2" borderId="0" xfId="0" applyNumberFormat="1" applyFont="1" applyFill="1" applyAlignment="1" applyProtection="1">
      <alignment horizontal="center"/>
      <protection hidden="1" locked="0"/>
    </xf>
    <xf numFmtId="0" fontId="0" fillId="2" borderId="0" xfId="0" applyFill="1" applyAlignment="1" applyProtection="1">
      <alignment horizontal="center" wrapText="1"/>
      <protection hidden="1" locked="0"/>
    </xf>
    <xf numFmtId="9" fontId="0" fillId="12" borderId="0" xfId="0" applyNumberFormat="1" applyFill="1" applyAlignment="1" applyProtection="1">
      <alignment horizontal="center"/>
      <protection hidden="1" locked="0"/>
    </xf>
    <xf numFmtId="0" fontId="0" fillId="12" borderId="0" xfId="0" applyFill="1" applyAlignment="1" applyProtection="1">
      <alignment horizontal="center"/>
      <protection hidden="1" locked="0"/>
    </xf>
    <xf numFmtId="0" fontId="0" fillId="2" borderId="0" xfId="0" applyFill="1" applyAlignment="1" applyProtection="1">
      <alignment/>
      <protection hidden="1"/>
    </xf>
    <xf numFmtId="165" fontId="0" fillId="2" borderId="0" xfId="0" applyNumberFormat="1" applyFill="1" applyAlignment="1" applyProtection="1">
      <alignment horizontal="center" wrapText="1"/>
      <protection hidden="1" locked="0"/>
    </xf>
    <xf numFmtId="0" fontId="0" fillId="2" borderId="0" xfId="0" applyFill="1" applyAlignment="1" applyProtection="1">
      <alignment/>
      <protection/>
    </xf>
    <xf numFmtId="0" fontId="40" fillId="2" borderId="0" xfId="0" applyFont="1" applyFill="1" applyAlignment="1" applyProtection="1">
      <alignment/>
      <protection hidden="1"/>
    </xf>
    <xf numFmtId="165" fontId="40" fillId="2" borderId="0" xfId="0" applyNumberFormat="1" applyFont="1" applyFill="1" applyAlignment="1" applyProtection="1">
      <alignment horizontal="center"/>
      <protection hidden="1"/>
    </xf>
    <xf numFmtId="165" fontId="0" fillId="2" borderId="0" xfId="0" applyNumberFormat="1" applyFill="1" applyAlignment="1" applyProtection="1">
      <alignment/>
      <protection hidden="1" locked="0"/>
    </xf>
    <xf numFmtId="0" fontId="40" fillId="2" borderId="0" xfId="0" applyFont="1" applyFill="1" applyAlignment="1">
      <alignment/>
    </xf>
    <xf numFmtId="166" fontId="2" fillId="2" borderId="0" xfId="0" applyNumberFormat="1" applyFont="1" applyFill="1" applyBorder="1" applyAlignment="1" applyProtection="1">
      <alignment wrapText="1"/>
      <protection hidden="1"/>
    </xf>
    <xf numFmtId="166" fontId="3" fillId="2" borderId="0" xfId="0" applyNumberFormat="1" applyFont="1" applyFill="1" applyBorder="1" applyAlignment="1" applyProtection="1">
      <alignment wrapText="1"/>
      <protection hidden="1"/>
    </xf>
    <xf numFmtId="167" fontId="0" fillId="12" borderId="0" xfId="0" applyNumberFormat="1" applyFill="1" applyAlignment="1" applyProtection="1">
      <alignment horizontal="center"/>
      <protection hidden="1" locked="0"/>
    </xf>
    <xf numFmtId="0" fontId="40" fillId="2" borderId="0" xfId="0" applyFont="1" applyFill="1" applyAlignment="1">
      <alignment horizontal="center"/>
    </xf>
    <xf numFmtId="0" fontId="3" fillId="2" borderId="0" xfId="0" applyFont="1" applyFill="1" applyBorder="1" applyAlignment="1" applyProtection="1">
      <alignment horizontal="center" vertical="center" wrapText="1"/>
      <protection hidden="1"/>
    </xf>
    <xf numFmtId="1" fontId="0" fillId="12" borderId="0" xfId="0" applyNumberFormat="1" applyFill="1" applyAlignment="1" applyProtection="1">
      <alignment horizontal="center"/>
      <protection hidden="1" locked="0"/>
    </xf>
    <xf numFmtId="166" fontId="3" fillId="2" borderId="10" xfId="0" applyNumberFormat="1" applyFont="1" applyFill="1" applyBorder="1" applyAlignment="1" applyProtection="1">
      <alignment horizontal="center" wrapText="1"/>
      <protection hidden="1"/>
    </xf>
    <xf numFmtId="167" fontId="40" fillId="2" borderId="10" xfId="0" applyNumberFormat="1" applyFont="1" applyFill="1" applyBorder="1" applyAlignment="1">
      <alignment horizontal="center"/>
    </xf>
    <xf numFmtId="0" fontId="0" fillId="2" borderId="0" xfId="0" applyFill="1" applyAlignment="1" applyProtection="1">
      <alignment horizontal="left"/>
      <protection hidden="1" locked="0"/>
    </xf>
    <xf numFmtId="166" fontId="2" fillId="2" borderId="0" xfId="0" applyNumberFormat="1" applyFont="1" applyFill="1" applyBorder="1" applyAlignment="1" applyProtection="1">
      <alignment horizontal="center" wrapText="1"/>
      <protection hidden="1"/>
    </xf>
    <xf numFmtId="166" fontId="2" fillId="2" borderId="11" xfId="0" applyNumberFormat="1" applyFont="1" applyFill="1" applyBorder="1" applyAlignment="1" applyProtection="1">
      <alignment horizontal="center" wrapText="1"/>
      <protection hidden="1"/>
    </xf>
    <xf numFmtId="0" fontId="43" fillId="34" borderId="0" xfId="0" applyFont="1" applyFill="1" applyAlignment="1">
      <alignment/>
    </xf>
    <xf numFmtId="166" fontId="3" fillId="2" borderId="0" xfId="0" applyNumberFormat="1" applyFont="1" applyFill="1" applyBorder="1" applyAlignment="1" applyProtection="1">
      <alignment horizontal="center" wrapText="1"/>
      <protection hidden="1"/>
    </xf>
    <xf numFmtId="9" fontId="2" fillId="2" borderId="0" xfId="59" applyFont="1" applyFill="1" applyBorder="1" applyAlignment="1" applyProtection="1">
      <alignment horizontal="center" wrapText="1"/>
      <protection hidden="1"/>
    </xf>
    <xf numFmtId="165" fontId="40" fillId="2" borderId="10" xfId="0" applyNumberFormat="1" applyFont="1" applyFill="1" applyBorder="1" applyAlignment="1">
      <alignment horizontal="center"/>
    </xf>
    <xf numFmtId="166" fontId="0" fillId="2" borderId="0" xfId="0" applyNumberFormat="1" applyFill="1" applyAlignment="1">
      <alignment horizontal="center"/>
    </xf>
    <xf numFmtId="9" fontId="0" fillId="2" borderId="0" xfId="0" applyNumberFormat="1" applyFill="1" applyAlignment="1">
      <alignment horizontal="center"/>
    </xf>
    <xf numFmtId="9" fontId="0" fillId="12" borderId="0" xfId="59" applyFont="1" applyFill="1" applyAlignment="1" applyProtection="1">
      <alignment horizontal="center"/>
      <protection hidden="1" locked="0"/>
    </xf>
    <xf numFmtId="166" fontId="40" fillId="2" borderId="0" xfId="0" applyNumberFormat="1" applyFont="1" applyFill="1" applyAlignment="1">
      <alignment horizontal="center"/>
    </xf>
    <xf numFmtId="165" fontId="0" fillId="2" borderId="0" xfId="0" applyNumberFormat="1" applyFill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U109"/>
  <sheetViews>
    <sheetView zoomScalePageLayoutView="0" workbookViewId="0" topLeftCell="A13">
      <selection activeCell="A29" sqref="A29"/>
    </sheetView>
  </sheetViews>
  <sheetFormatPr defaultColWidth="9.140625" defaultRowHeight="15"/>
  <cols>
    <col min="1" max="1" width="17.7109375" style="14" bestFit="1" customWidth="1"/>
    <col min="2" max="2" width="15.421875" style="14" customWidth="1"/>
    <col min="3" max="3" width="11.57421875" style="14" bestFit="1" customWidth="1"/>
    <col min="4" max="4" width="12.28125" style="14" customWidth="1"/>
    <col min="5" max="25" width="10.57421875" style="14" bestFit="1" customWidth="1"/>
    <col min="26" max="38" width="11.57421875" style="14" bestFit="1" customWidth="1"/>
    <col min="39" max="42" width="9.140625" style="14" customWidth="1"/>
    <col min="43" max="98" width="9.140625" style="16" customWidth="1"/>
    <col min="99" max="99" width="4.00390625" style="16" bestFit="1" customWidth="1"/>
    <col min="100" max="16384" width="9.140625" style="16" customWidth="1"/>
  </cols>
  <sheetData>
    <row r="3" spans="1:38" ht="47.25" customHeight="1">
      <c r="A3" s="13" t="s">
        <v>216</v>
      </c>
      <c r="B3" s="25" t="s">
        <v>292</v>
      </c>
      <c r="C3" s="15" t="s">
        <v>35</v>
      </c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10</v>
      </c>
      <c r="O3" s="15" t="s">
        <v>11</v>
      </c>
      <c r="P3" s="15" t="s">
        <v>12</v>
      </c>
      <c r="Q3" s="15" t="s">
        <v>13</v>
      </c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 t="s">
        <v>19</v>
      </c>
      <c r="X3" s="15" t="s">
        <v>20</v>
      </c>
      <c r="Y3" s="15" t="s">
        <v>21</v>
      </c>
      <c r="Z3" s="15" t="s">
        <v>22</v>
      </c>
      <c r="AA3" s="15" t="s">
        <v>23</v>
      </c>
      <c r="AB3" s="15" t="s">
        <v>24</v>
      </c>
      <c r="AC3" s="15" t="s">
        <v>25</v>
      </c>
      <c r="AD3" s="15" t="s">
        <v>26</v>
      </c>
      <c r="AE3" s="15" t="s">
        <v>27</v>
      </c>
      <c r="AF3" s="15" t="s">
        <v>28</v>
      </c>
      <c r="AG3" s="15" t="s">
        <v>29</v>
      </c>
      <c r="AH3" s="15" t="s">
        <v>30</v>
      </c>
      <c r="AI3" s="15" t="s">
        <v>31</v>
      </c>
      <c r="AJ3" s="15" t="s">
        <v>32</v>
      </c>
      <c r="AK3" s="15" t="s">
        <v>33</v>
      </c>
      <c r="AL3" s="15" t="s">
        <v>34</v>
      </c>
    </row>
    <row r="4" spans="2:38" ht="15">
      <c r="B4" s="17" t="s">
        <v>217</v>
      </c>
      <c r="C4" s="18">
        <v>10</v>
      </c>
      <c r="D4" s="18">
        <v>10</v>
      </c>
      <c r="E4" s="18">
        <v>10</v>
      </c>
      <c r="F4" s="18">
        <v>10</v>
      </c>
      <c r="G4" s="18">
        <v>10</v>
      </c>
      <c r="H4" s="18">
        <v>10</v>
      </c>
      <c r="I4" s="18">
        <v>10</v>
      </c>
      <c r="J4" s="18">
        <v>10</v>
      </c>
      <c r="K4" s="18">
        <v>10</v>
      </c>
      <c r="L4" s="18">
        <v>10</v>
      </c>
      <c r="M4" s="18">
        <v>10</v>
      </c>
      <c r="N4" s="18">
        <v>10</v>
      </c>
      <c r="O4" s="18">
        <v>10</v>
      </c>
      <c r="P4" s="18">
        <v>10</v>
      </c>
      <c r="Q4" s="18">
        <v>10</v>
      </c>
      <c r="R4" s="18">
        <v>10</v>
      </c>
      <c r="S4" s="18">
        <v>10</v>
      </c>
      <c r="T4" s="18">
        <v>10</v>
      </c>
      <c r="U4" s="18">
        <v>10</v>
      </c>
      <c r="V4" s="18">
        <v>10</v>
      </c>
      <c r="W4" s="18">
        <v>10</v>
      </c>
      <c r="X4" s="18">
        <v>10</v>
      </c>
      <c r="Y4" s="18">
        <v>10</v>
      </c>
      <c r="Z4" s="18">
        <v>10</v>
      </c>
      <c r="AA4" s="18">
        <v>10</v>
      </c>
      <c r="AB4" s="18">
        <v>10</v>
      </c>
      <c r="AC4" s="18">
        <v>10</v>
      </c>
      <c r="AD4" s="18">
        <v>10</v>
      </c>
      <c r="AE4" s="18">
        <v>10</v>
      </c>
      <c r="AF4" s="18">
        <v>10</v>
      </c>
      <c r="AG4" s="18">
        <v>10</v>
      </c>
      <c r="AH4" s="18">
        <v>10</v>
      </c>
      <c r="AI4" s="18">
        <v>10</v>
      </c>
      <c r="AJ4" s="18">
        <v>10</v>
      </c>
      <c r="AK4" s="18">
        <v>10</v>
      </c>
      <c r="AL4" s="18">
        <v>10</v>
      </c>
    </row>
    <row r="5" spans="2:38" ht="15">
      <c r="B5" s="17" t="s">
        <v>218</v>
      </c>
      <c r="C5" s="18">
        <v>12</v>
      </c>
      <c r="D5" s="18">
        <v>12</v>
      </c>
      <c r="E5" s="18">
        <v>12</v>
      </c>
      <c r="F5" s="18">
        <v>12</v>
      </c>
      <c r="G5" s="18">
        <v>12</v>
      </c>
      <c r="H5" s="18">
        <v>12</v>
      </c>
      <c r="I5" s="18">
        <v>12</v>
      </c>
      <c r="J5" s="18">
        <v>12</v>
      </c>
      <c r="K5" s="18">
        <v>12</v>
      </c>
      <c r="L5" s="18">
        <v>12</v>
      </c>
      <c r="M5" s="18">
        <v>12</v>
      </c>
      <c r="N5" s="18">
        <v>12</v>
      </c>
      <c r="O5" s="18">
        <v>12</v>
      </c>
      <c r="P5" s="18">
        <v>12</v>
      </c>
      <c r="Q5" s="18">
        <v>12</v>
      </c>
      <c r="R5" s="18">
        <v>12</v>
      </c>
      <c r="S5" s="18">
        <v>12</v>
      </c>
      <c r="T5" s="18">
        <v>12</v>
      </c>
      <c r="U5" s="18">
        <v>12</v>
      </c>
      <c r="V5" s="18">
        <v>12</v>
      </c>
      <c r="W5" s="18">
        <v>12</v>
      </c>
      <c r="X5" s="18">
        <v>12</v>
      </c>
      <c r="Y5" s="18">
        <v>12</v>
      </c>
      <c r="Z5" s="18">
        <v>12</v>
      </c>
      <c r="AA5" s="18">
        <v>12</v>
      </c>
      <c r="AB5" s="18">
        <v>12</v>
      </c>
      <c r="AC5" s="18">
        <v>12</v>
      </c>
      <c r="AD5" s="18">
        <v>12</v>
      </c>
      <c r="AE5" s="18">
        <v>12</v>
      </c>
      <c r="AF5" s="18">
        <v>12</v>
      </c>
      <c r="AG5" s="18">
        <v>12</v>
      </c>
      <c r="AH5" s="18">
        <v>12</v>
      </c>
      <c r="AI5" s="18">
        <v>12</v>
      </c>
      <c r="AJ5" s="18">
        <v>12</v>
      </c>
      <c r="AK5" s="18">
        <v>12</v>
      </c>
      <c r="AL5" s="18">
        <v>12</v>
      </c>
    </row>
    <row r="6" spans="2:38" ht="15">
      <c r="B6" s="17" t="s">
        <v>219</v>
      </c>
      <c r="C6" s="18">
        <v>12</v>
      </c>
      <c r="D6" s="18">
        <v>12</v>
      </c>
      <c r="E6" s="18">
        <v>12</v>
      </c>
      <c r="F6" s="18">
        <v>12</v>
      </c>
      <c r="G6" s="18">
        <v>12</v>
      </c>
      <c r="H6" s="18">
        <v>12</v>
      </c>
      <c r="I6" s="18">
        <v>12</v>
      </c>
      <c r="J6" s="18">
        <v>12</v>
      </c>
      <c r="K6" s="18">
        <v>12</v>
      </c>
      <c r="L6" s="18">
        <v>12</v>
      </c>
      <c r="M6" s="18">
        <v>12</v>
      </c>
      <c r="N6" s="18">
        <v>12</v>
      </c>
      <c r="O6" s="18">
        <v>12</v>
      </c>
      <c r="P6" s="18">
        <v>12</v>
      </c>
      <c r="Q6" s="18">
        <v>12</v>
      </c>
      <c r="R6" s="18">
        <v>12</v>
      </c>
      <c r="S6" s="18">
        <v>12</v>
      </c>
      <c r="T6" s="18">
        <v>12</v>
      </c>
      <c r="U6" s="18">
        <v>12</v>
      </c>
      <c r="V6" s="18">
        <v>12</v>
      </c>
      <c r="W6" s="18">
        <v>12</v>
      </c>
      <c r="X6" s="18">
        <v>12</v>
      </c>
      <c r="Y6" s="18">
        <v>12</v>
      </c>
      <c r="Z6" s="18">
        <v>12</v>
      </c>
      <c r="AA6" s="18">
        <v>12</v>
      </c>
      <c r="AB6" s="18">
        <v>12</v>
      </c>
      <c r="AC6" s="18">
        <v>12</v>
      </c>
      <c r="AD6" s="18">
        <v>12</v>
      </c>
      <c r="AE6" s="18">
        <v>12</v>
      </c>
      <c r="AF6" s="18">
        <v>12</v>
      </c>
      <c r="AG6" s="18">
        <v>12</v>
      </c>
      <c r="AH6" s="18">
        <v>12</v>
      </c>
      <c r="AI6" s="18">
        <v>12</v>
      </c>
      <c r="AJ6" s="18">
        <v>12</v>
      </c>
      <c r="AK6" s="18">
        <v>12</v>
      </c>
      <c r="AL6" s="18">
        <v>12</v>
      </c>
    </row>
    <row r="7" spans="2:38" ht="15">
      <c r="B7" s="17" t="s">
        <v>220</v>
      </c>
      <c r="C7" s="18">
        <v>15</v>
      </c>
      <c r="D7" s="18">
        <v>15</v>
      </c>
      <c r="E7" s="18">
        <v>15</v>
      </c>
      <c r="F7" s="18">
        <v>15</v>
      </c>
      <c r="G7" s="18">
        <v>15</v>
      </c>
      <c r="H7" s="18">
        <v>15</v>
      </c>
      <c r="I7" s="18">
        <v>15</v>
      </c>
      <c r="J7" s="18">
        <v>15</v>
      </c>
      <c r="K7" s="18">
        <v>15</v>
      </c>
      <c r="L7" s="18">
        <v>15</v>
      </c>
      <c r="M7" s="18">
        <v>15</v>
      </c>
      <c r="N7" s="18">
        <v>15</v>
      </c>
      <c r="O7" s="18">
        <v>15</v>
      </c>
      <c r="P7" s="18">
        <v>15</v>
      </c>
      <c r="Q7" s="18">
        <v>15</v>
      </c>
      <c r="R7" s="18">
        <v>15</v>
      </c>
      <c r="S7" s="18">
        <v>15</v>
      </c>
      <c r="T7" s="18">
        <v>15</v>
      </c>
      <c r="U7" s="18">
        <v>15</v>
      </c>
      <c r="V7" s="18">
        <v>15</v>
      </c>
      <c r="W7" s="18">
        <v>15</v>
      </c>
      <c r="X7" s="18">
        <v>15</v>
      </c>
      <c r="Y7" s="18">
        <v>15</v>
      </c>
      <c r="Z7" s="18">
        <v>15</v>
      </c>
      <c r="AA7" s="18">
        <v>15</v>
      </c>
      <c r="AB7" s="18">
        <v>15</v>
      </c>
      <c r="AC7" s="18">
        <v>15</v>
      </c>
      <c r="AD7" s="18">
        <v>15</v>
      </c>
      <c r="AE7" s="18">
        <v>15</v>
      </c>
      <c r="AF7" s="18">
        <v>15</v>
      </c>
      <c r="AG7" s="18">
        <v>15</v>
      </c>
      <c r="AH7" s="18">
        <v>15</v>
      </c>
      <c r="AI7" s="18">
        <v>15</v>
      </c>
      <c r="AJ7" s="18">
        <v>15</v>
      </c>
      <c r="AK7" s="18">
        <v>15</v>
      </c>
      <c r="AL7" s="18">
        <v>15</v>
      </c>
    </row>
    <row r="8" spans="2:38" ht="15">
      <c r="B8" s="17" t="s">
        <v>221</v>
      </c>
      <c r="C8" s="18">
        <v>8</v>
      </c>
      <c r="D8" s="18">
        <v>8</v>
      </c>
      <c r="E8" s="18">
        <v>8</v>
      </c>
      <c r="F8" s="18">
        <v>8</v>
      </c>
      <c r="G8" s="18">
        <v>8</v>
      </c>
      <c r="H8" s="18">
        <v>8</v>
      </c>
      <c r="I8" s="18">
        <v>8</v>
      </c>
      <c r="J8" s="18">
        <v>8</v>
      </c>
      <c r="K8" s="18">
        <v>8</v>
      </c>
      <c r="L8" s="18">
        <v>8</v>
      </c>
      <c r="M8" s="18">
        <v>8</v>
      </c>
      <c r="N8" s="18">
        <v>8</v>
      </c>
      <c r="O8" s="18">
        <v>8</v>
      </c>
      <c r="P8" s="18">
        <v>8</v>
      </c>
      <c r="Q8" s="18">
        <v>8</v>
      </c>
      <c r="R8" s="18">
        <v>8</v>
      </c>
      <c r="S8" s="18">
        <v>8</v>
      </c>
      <c r="T8" s="18">
        <v>8</v>
      </c>
      <c r="U8" s="18">
        <v>8</v>
      </c>
      <c r="V8" s="18">
        <v>8</v>
      </c>
      <c r="W8" s="18">
        <v>8</v>
      </c>
      <c r="X8" s="18">
        <v>8</v>
      </c>
      <c r="Y8" s="18">
        <v>8</v>
      </c>
      <c r="Z8" s="18">
        <v>8</v>
      </c>
      <c r="AA8" s="18">
        <v>8</v>
      </c>
      <c r="AB8" s="18">
        <v>8</v>
      </c>
      <c r="AC8" s="18">
        <v>8</v>
      </c>
      <c r="AD8" s="18">
        <v>8</v>
      </c>
      <c r="AE8" s="18">
        <v>8</v>
      </c>
      <c r="AF8" s="18">
        <v>8</v>
      </c>
      <c r="AG8" s="18">
        <v>8</v>
      </c>
      <c r="AH8" s="18">
        <v>8</v>
      </c>
      <c r="AI8" s="18">
        <v>8</v>
      </c>
      <c r="AJ8" s="18">
        <v>8</v>
      </c>
      <c r="AK8" s="18">
        <v>8</v>
      </c>
      <c r="AL8" s="18">
        <v>8</v>
      </c>
    </row>
    <row r="9" spans="2:38" ht="15">
      <c r="B9" s="17" t="s">
        <v>222</v>
      </c>
      <c r="C9" s="18">
        <v>8</v>
      </c>
      <c r="D9" s="18">
        <v>8</v>
      </c>
      <c r="E9" s="18">
        <v>8</v>
      </c>
      <c r="F9" s="18">
        <v>8</v>
      </c>
      <c r="G9" s="18">
        <v>8</v>
      </c>
      <c r="H9" s="18">
        <v>8</v>
      </c>
      <c r="I9" s="18">
        <v>8</v>
      </c>
      <c r="J9" s="18">
        <v>8</v>
      </c>
      <c r="K9" s="18">
        <v>8</v>
      </c>
      <c r="L9" s="18">
        <v>8</v>
      </c>
      <c r="M9" s="18">
        <v>8</v>
      </c>
      <c r="N9" s="18">
        <v>8</v>
      </c>
      <c r="O9" s="18">
        <v>8</v>
      </c>
      <c r="P9" s="18">
        <v>8</v>
      </c>
      <c r="Q9" s="18">
        <v>8</v>
      </c>
      <c r="R9" s="18">
        <v>8</v>
      </c>
      <c r="S9" s="18">
        <v>8</v>
      </c>
      <c r="T9" s="18">
        <v>8</v>
      </c>
      <c r="U9" s="18">
        <v>8</v>
      </c>
      <c r="V9" s="18">
        <v>8</v>
      </c>
      <c r="W9" s="18">
        <v>8</v>
      </c>
      <c r="X9" s="18">
        <v>8</v>
      </c>
      <c r="Y9" s="18">
        <v>8</v>
      </c>
      <c r="Z9" s="18">
        <v>8</v>
      </c>
      <c r="AA9" s="18">
        <v>8</v>
      </c>
      <c r="AB9" s="18">
        <v>8</v>
      </c>
      <c r="AC9" s="18">
        <v>8</v>
      </c>
      <c r="AD9" s="18">
        <v>8</v>
      </c>
      <c r="AE9" s="18">
        <v>8</v>
      </c>
      <c r="AF9" s="18">
        <v>8</v>
      </c>
      <c r="AG9" s="18">
        <v>8</v>
      </c>
      <c r="AH9" s="18">
        <v>8</v>
      </c>
      <c r="AI9" s="18">
        <v>8</v>
      </c>
      <c r="AJ9" s="18">
        <v>8</v>
      </c>
      <c r="AK9" s="18">
        <v>8</v>
      </c>
      <c r="AL9" s="18">
        <v>8</v>
      </c>
    </row>
    <row r="10" spans="2:38" ht="15">
      <c r="B10" s="17" t="s">
        <v>223</v>
      </c>
      <c r="C10" s="18">
        <v>13</v>
      </c>
      <c r="D10" s="18">
        <v>13</v>
      </c>
      <c r="E10" s="18">
        <v>13</v>
      </c>
      <c r="F10" s="18">
        <v>13</v>
      </c>
      <c r="G10" s="18">
        <v>13</v>
      </c>
      <c r="H10" s="18">
        <v>13</v>
      </c>
      <c r="I10" s="18">
        <v>13</v>
      </c>
      <c r="J10" s="18">
        <v>13</v>
      </c>
      <c r="K10" s="18">
        <v>13</v>
      </c>
      <c r="L10" s="18">
        <v>13</v>
      </c>
      <c r="M10" s="18">
        <v>13</v>
      </c>
      <c r="N10" s="18">
        <v>13</v>
      </c>
      <c r="O10" s="18">
        <v>13</v>
      </c>
      <c r="P10" s="18">
        <v>13</v>
      </c>
      <c r="Q10" s="18">
        <v>13</v>
      </c>
      <c r="R10" s="18">
        <v>13</v>
      </c>
      <c r="S10" s="18">
        <v>13</v>
      </c>
      <c r="T10" s="18">
        <v>13</v>
      </c>
      <c r="U10" s="18">
        <v>13</v>
      </c>
      <c r="V10" s="18">
        <v>13</v>
      </c>
      <c r="W10" s="18">
        <v>13</v>
      </c>
      <c r="X10" s="18">
        <v>13</v>
      </c>
      <c r="Y10" s="18">
        <v>13</v>
      </c>
      <c r="Z10" s="18">
        <v>13</v>
      </c>
      <c r="AA10" s="18">
        <v>13</v>
      </c>
      <c r="AB10" s="18">
        <v>13</v>
      </c>
      <c r="AC10" s="18">
        <v>13</v>
      </c>
      <c r="AD10" s="18">
        <v>13</v>
      </c>
      <c r="AE10" s="18">
        <v>13</v>
      </c>
      <c r="AF10" s="18">
        <v>13</v>
      </c>
      <c r="AG10" s="18">
        <v>13</v>
      </c>
      <c r="AH10" s="18">
        <v>13</v>
      </c>
      <c r="AI10" s="18">
        <v>13</v>
      </c>
      <c r="AJ10" s="18">
        <v>13</v>
      </c>
      <c r="AK10" s="18">
        <v>13</v>
      </c>
      <c r="AL10" s="18">
        <v>13</v>
      </c>
    </row>
    <row r="11" spans="2:38" ht="15">
      <c r="B11" s="17" t="s">
        <v>224</v>
      </c>
      <c r="C11" s="18">
        <v>10</v>
      </c>
      <c r="D11" s="18">
        <v>10</v>
      </c>
      <c r="E11" s="18">
        <v>10</v>
      </c>
      <c r="F11" s="18">
        <v>10</v>
      </c>
      <c r="G11" s="18">
        <v>10</v>
      </c>
      <c r="H11" s="18">
        <v>10</v>
      </c>
      <c r="I11" s="18">
        <v>10</v>
      </c>
      <c r="J11" s="18">
        <v>10</v>
      </c>
      <c r="K11" s="18">
        <v>10</v>
      </c>
      <c r="L11" s="18">
        <v>10</v>
      </c>
      <c r="M11" s="18">
        <v>10</v>
      </c>
      <c r="N11" s="18">
        <v>10</v>
      </c>
      <c r="O11" s="18">
        <v>10</v>
      </c>
      <c r="P11" s="18">
        <v>10</v>
      </c>
      <c r="Q11" s="18">
        <v>10</v>
      </c>
      <c r="R11" s="18">
        <v>10</v>
      </c>
      <c r="S11" s="18">
        <v>10</v>
      </c>
      <c r="T11" s="18">
        <v>10</v>
      </c>
      <c r="U11" s="18">
        <v>10</v>
      </c>
      <c r="V11" s="18">
        <v>10</v>
      </c>
      <c r="W11" s="18">
        <v>10</v>
      </c>
      <c r="X11" s="18">
        <v>10</v>
      </c>
      <c r="Y11" s="18">
        <v>10</v>
      </c>
      <c r="Z11" s="18">
        <v>10</v>
      </c>
      <c r="AA11" s="18">
        <v>10</v>
      </c>
      <c r="AB11" s="18">
        <v>10</v>
      </c>
      <c r="AC11" s="18">
        <v>10</v>
      </c>
      <c r="AD11" s="18">
        <v>10</v>
      </c>
      <c r="AE11" s="18">
        <v>10</v>
      </c>
      <c r="AF11" s="18">
        <v>10</v>
      </c>
      <c r="AG11" s="18">
        <v>10</v>
      </c>
      <c r="AH11" s="18">
        <v>10</v>
      </c>
      <c r="AI11" s="18">
        <v>10</v>
      </c>
      <c r="AJ11" s="18">
        <v>10</v>
      </c>
      <c r="AK11" s="18">
        <v>10</v>
      </c>
      <c r="AL11" s="18">
        <v>10</v>
      </c>
    </row>
    <row r="12" spans="2:38" ht="15">
      <c r="B12" s="17" t="s">
        <v>225</v>
      </c>
      <c r="C12" s="18">
        <v>12</v>
      </c>
      <c r="D12" s="18">
        <v>12</v>
      </c>
      <c r="E12" s="18">
        <v>12</v>
      </c>
      <c r="F12" s="18">
        <v>12</v>
      </c>
      <c r="G12" s="18">
        <v>12</v>
      </c>
      <c r="H12" s="18">
        <v>12</v>
      </c>
      <c r="I12" s="18">
        <v>12</v>
      </c>
      <c r="J12" s="18">
        <v>12</v>
      </c>
      <c r="K12" s="18">
        <v>12</v>
      </c>
      <c r="L12" s="18">
        <v>12</v>
      </c>
      <c r="M12" s="18">
        <v>12</v>
      </c>
      <c r="N12" s="18">
        <v>12</v>
      </c>
      <c r="O12" s="18">
        <v>12</v>
      </c>
      <c r="P12" s="18">
        <v>12</v>
      </c>
      <c r="Q12" s="18">
        <v>12</v>
      </c>
      <c r="R12" s="18">
        <v>12</v>
      </c>
      <c r="S12" s="18">
        <v>12</v>
      </c>
      <c r="T12" s="18">
        <v>12</v>
      </c>
      <c r="U12" s="18">
        <v>12</v>
      </c>
      <c r="V12" s="18">
        <v>12</v>
      </c>
      <c r="W12" s="18">
        <v>12</v>
      </c>
      <c r="X12" s="18">
        <v>12</v>
      </c>
      <c r="Y12" s="18">
        <v>12</v>
      </c>
      <c r="Z12" s="18">
        <v>12</v>
      </c>
      <c r="AA12" s="18">
        <v>12</v>
      </c>
      <c r="AB12" s="18">
        <v>12</v>
      </c>
      <c r="AC12" s="18">
        <v>12</v>
      </c>
      <c r="AD12" s="18">
        <v>12</v>
      </c>
      <c r="AE12" s="18">
        <v>12</v>
      </c>
      <c r="AF12" s="18">
        <v>12</v>
      </c>
      <c r="AG12" s="18">
        <v>12</v>
      </c>
      <c r="AH12" s="18">
        <v>12</v>
      </c>
      <c r="AI12" s="18">
        <v>12</v>
      </c>
      <c r="AJ12" s="18">
        <v>12</v>
      </c>
      <c r="AK12" s="18">
        <v>12</v>
      </c>
      <c r="AL12" s="18">
        <v>12</v>
      </c>
    </row>
    <row r="13" spans="2:38" ht="15">
      <c r="B13" s="17" t="s">
        <v>226</v>
      </c>
      <c r="C13" s="18">
        <v>15</v>
      </c>
      <c r="D13" s="18">
        <v>15</v>
      </c>
      <c r="E13" s="18">
        <v>15</v>
      </c>
      <c r="F13" s="18">
        <v>15</v>
      </c>
      <c r="G13" s="18">
        <v>15</v>
      </c>
      <c r="H13" s="18">
        <v>15</v>
      </c>
      <c r="I13" s="18">
        <v>15</v>
      </c>
      <c r="J13" s="18">
        <v>15</v>
      </c>
      <c r="K13" s="18">
        <v>15</v>
      </c>
      <c r="L13" s="18">
        <v>15</v>
      </c>
      <c r="M13" s="18">
        <v>15</v>
      </c>
      <c r="N13" s="18">
        <v>15</v>
      </c>
      <c r="O13" s="18">
        <v>15</v>
      </c>
      <c r="P13" s="18">
        <v>15</v>
      </c>
      <c r="Q13" s="18">
        <v>15</v>
      </c>
      <c r="R13" s="18">
        <v>15</v>
      </c>
      <c r="S13" s="18">
        <v>15</v>
      </c>
      <c r="T13" s="18">
        <v>15</v>
      </c>
      <c r="U13" s="18">
        <v>15</v>
      </c>
      <c r="V13" s="18">
        <v>15</v>
      </c>
      <c r="W13" s="18">
        <v>15</v>
      </c>
      <c r="X13" s="18">
        <v>15</v>
      </c>
      <c r="Y13" s="18">
        <v>15</v>
      </c>
      <c r="Z13" s="18">
        <v>15</v>
      </c>
      <c r="AA13" s="18">
        <v>15</v>
      </c>
      <c r="AB13" s="18">
        <v>15</v>
      </c>
      <c r="AC13" s="18">
        <v>15</v>
      </c>
      <c r="AD13" s="18">
        <v>15</v>
      </c>
      <c r="AE13" s="18">
        <v>15</v>
      </c>
      <c r="AF13" s="18">
        <v>15</v>
      </c>
      <c r="AG13" s="18">
        <v>15</v>
      </c>
      <c r="AH13" s="18">
        <v>15</v>
      </c>
      <c r="AI13" s="18">
        <v>15</v>
      </c>
      <c r="AJ13" s="18">
        <v>15</v>
      </c>
      <c r="AK13" s="18">
        <v>15</v>
      </c>
      <c r="AL13" s="18">
        <v>15</v>
      </c>
    </row>
    <row r="16" spans="1:38" ht="15">
      <c r="A16" s="13" t="s">
        <v>216</v>
      </c>
      <c r="B16" s="14" t="s">
        <v>227</v>
      </c>
      <c r="C16" s="19" t="str">
        <f>+C3</f>
        <v>A1 m1</v>
      </c>
      <c r="D16" s="19" t="str">
        <f aca="true" t="shared" si="0" ref="D16:AL16">+D3</f>
        <v>A1 m2</v>
      </c>
      <c r="E16" s="19" t="str">
        <f t="shared" si="0"/>
        <v>A1 m3</v>
      </c>
      <c r="F16" s="19" t="str">
        <f t="shared" si="0"/>
        <v>A1 m4</v>
      </c>
      <c r="G16" s="19" t="str">
        <f t="shared" si="0"/>
        <v>A1 m5</v>
      </c>
      <c r="H16" s="19" t="str">
        <f t="shared" si="0"/>
        <v>A1 m6</v>
      </c>
      <c r="I16" s="19" t="str">
        <f t="shared" si="0"/>
        <v>A1 m7</v>
      </c>
      <c r="J16" s="19" t="str">
        <f t="shared" si="0"/>
        <v>A1 m8</v>
      </c>
      <c r="K16" s="19" t="str">
        <f t="shared" si="0"/>
        <v>A1 m9</v>
      </c>
      <c r="L16" s="19" t="str">
        <f t="shared" si="0"/>
        <v>A1 m10</v>
      </c>
      <c r="M16" s="19" t="str">
        <f t="shared" si="0"/>
        <v>A1 m11</v>
      </c>
      <c r="N16" s="19" t="str">
        <f t="shared" si="0"/>
        <v>A1 m12</v>
      </c>
      <c r="O16" s="19" t="str">
        <f t="shared" si="0"/>
        <v>A2 m1</v>
      </c>
      <c r="P16" s="19" t="str">
        <f t="shared" si="0"/>
        <v>A2 m2</v>
      </c>
      <c r="Q16" s="19" t="str">
        <f t="shared" si="0"/>
        <v>A2 m3</v>
      </c>
      <c r="R16" s="19" t="str">
        <f t="shared" si="0"/>
        <v>A2 m4</v>
      </c>
      <c r="S16" s="19" t="str">
        <f t="shared" si="0"/>
        <v>A2 m5</v>
      </c>
      <c r="T16" s="19" t="str">
        <f t="shared" si="0"/>
        <v>A2 m6</v>
      </c>
      <c r="U16" s="19" t="str">
        <f t="shared" si="0"/>
        <v>A2 m7</v>
      </c>
      <c r="V16" s="19" t="str">
        <f t="shared" si="0"/>
        <v>A2 m8</v>
      </c>
      <c r="W16" s="19" t="str">
        <f t="shared" si="0"/>
        <v>A2 m9</v>
      </c>
      <c r="X16" s="19" t="str">
        <f t="shared" si="0"/>
        <v>A2 m10</v>
      </c>
      <c r="Y16" s="19" t="str">
        <f t="shared" si="0"/>
        <v>A2 m11</v>
      </c>
      <c r="Z16" s="19" t="str">
        <f t="shared" si="0"/>
        <v>A2 m12</v>
      </c>
      <c r="AA16" s="19" t="str">
        <f t="shared" si="0"/>
        <v>A3 m1</v>
      </c>
      <c r="AB16" s="19" t="str">
        <f t="shared" si="0"/>
        <v>A3 m2</v>
      </c>
      <c r="AC16" s="19" t="str">
        <f t="shared" si="0"/>
        <v>A3 m3</v>
      </c>
      <c r="AD16" s="19" t="str">
        <f t="shared" si="0"/>
        <v>A3 m4</v>
      </c>
      <c r="AE16" s="19" t="str">
        <f t="shared" si="0"/>
        <v>A3 m5</v>
      </c>
      <c r="AF16" s="19" t="str">
        <f t="shared" si="0"/>
        <v>A3 m6</v>
      </c>
      <c r="AG16" s="19" t="str">
        <f t="shared" si="0"/>
        <v>A3 m7</v>
      </c>
      <c r="AH16" s="19" t="str">
        <f t="shared" si="0"/>
        <v>A3 m8</v>
      </c>
      <c r="AI16" s="19" t="str">
        <f t="shared" si="0"/>
        <v>A3 m9</v>
      </c>
      <c r="AJ16" s="19" t="str">
        <f t="shared" si="0"/>
        <v>A3 m10</v>
      </c>
      <c r="AK16" s="19" t="str">
        <f t="shared" si="0"/>
        <v>A3 m11</v>
      </c>
      <c r="AL16" s="19" t="str">
        <f t="shared" si="0"/>
        <v>A3 m12</v>
      </c>
    </row>
    <row r="17" spans="2:38" ht="15">
      <c r="B17" s="17" t="s">
        <v>217</v>
      </c>
      <c r="C17" s="20">
        <v>4000</v>
      </c>
      <c r="D17" s="20">
        <v>4000</v>
      </c>
      <c r="E17" s="20">
        <v>4000</v>
      </c>
      <c r="F17" s="20">
        <v>4000</v>
      </c>
      <c r="G17" s="20">
        <v>4000</v>
      </c>
      <c r="H17" s="20">
        <v>4000</v>
      </c>
      <c r="I17" s="20">
        <v>4000</v>
      </c>
      <c r="J17" s="20">
        <v>4000</v>
      </c>
      <c r="K17" s="20">
        <v>4000</v>
      </c>
      <c r="L17" s="20">
        <v>4000</v>
      </c>
      <c r="M17" s="20">
        <v>4000</v>
      </c>
      <c r="N17" s="20">
        <v>4000</v>
      </c>
      <c r="O17" s="20">
        <v>4000</v>
      </c>
      <c r="P17" s="20">
        <v>4000</v>
      </c>
      <c r="Q17" s="20">
        <v>4000</v>
      </c>
      <c r="R17" s="20">
        <v>4000</v>
      </c>
      <c r="S17" s="20">
        <v>4000</v>
      </c>
      <c r="T17" s="20">
        <v>4000</v>
      </c>
      <c r="U17" s="20">
        <v>4000</v>
      </c>
      <c r="V17" s="20">
        <v>4000</v>
      </c>
      <c r="W17" s="20">
        <v>4000</v>
      </c>
      <c r="X17" s="20">
        <v>4000</v>
      </c>
      <c r="Y17" s="20">
        <v>4000</v>
      </c>
      <c r="Z17" s="20">
        <v>4000</v>
      </c>
      <c r="AA17" s="20">
        <v>4000</v>
      </c>
      <c r="AB17" s="20">
        <v>4000</v>
      </c>
      <c r="AC17" s="20">
        <v>4000</v>
      </c>
      <c r="AD17" s="20">
        <v>4000</v>
      </c>
      <c r="AE17" s="20">
        <v>4000</v>
      </c>
      <c r="AF17" s="20">
        <v>4000</v>
      </c>
      <c r="AG17" s="20">
        <v>4000</v>
      </c>
      <c r="AH17" s="20">
        <v>4000</v>
      </c>
      <c r="AI17" s="20">
        <v>4000</v>
      </c>
      <c r="AJ17" s="20">
        <v>4000</v>
      </c>
      <c r="AK17" s="20">
        <v>4000</v>
      </c>
      <c r="AL17" s="20">
        <v>4000</v>
      </c>
    </row>
    <row r="18" spans="2:38" ht="15">
      <c r="B18" s="17" t="s">
        <v>218</v>
      </c>
      <c r="C18" s="20">
        <v>3000</v>
      </c>
      <c r="D18" s="20">
        <v>3000</v>
      </c>
      <c r="E18" s="20">
        <v>3000</v>
      </c>
      <c r="F18" s="20">
        <v>3000</v>
      </c>
      <c r="G18" s="20">
        <v>3000</v>
      </c>
      <c r="H18" s="20">
        <v>3000</v>
      </c>
      <c r="I18" s="20">
        <v>3000</v>
      </c>
      <c r="J18" s="20">
        <v>3000</v>
      </c>
      <c r="K18" s="20">
        <v>3000</v>
      </c>
      <c r="L18" s="20">
        <v>3000</v>
      </c>
      <c r="M18" s="20">
        <v>3000</v>
      </c>
      <c r="N18" s="20">
        <v>3000</v>
      </c>
      <c r="O18" s="20">
        <v>3000</v>
      </c>
      <c r="P18" s="20">
        <v>3000</v>
      </c>
      <c r="Q18" s="20">
        <v>3000</v>
      </c>
      <c r="R18" s="20">
        <v>3000</v>
      </c>
      <c r="S18" s="20">
        <v>3000</v>
      </c>
      <c r="T18" s="20">
        <v>3000</v>
      </c>
      <c r="U18" s="20">
        <v>3000</v>
      </c>
      <c r="V18" s="20">
        <v>3000</v>
      </c>
      <c r="W18" s="20">
        <v>3000</v>
      </c>
      <c r="X18" s="20">
        <v>3000</v>
      </c>
      <c r="Y18" s="20">
        <v>3000</v>
      </c>
      <c r="Z18" s="20">
        <v>3000</v>
      </c>
      <c r="AA18" s="20">
        <v>3000</v>
      </c>
      <c r="AB18" s="20">
        <v>3000</v>
      </c>
      <c r="AC18" s="20">
        <v>3000</v>
      </c>
      <c r="AD18" s="20">
        <v>3000</v>
      </c>
      <c r="AE18" s="20">
        <v>3000</v>
      </c>
      <c r="AF18" s="20">
        <v>3000</v>
      </c>
      <c r="AG18" s="20">
        <v>3000</v>
      </c>
      <c r="AH18" s="20">
        <v>3000</v>
      </c>
      <c r="AI18" s="20">
        <v>3000</v>
      </c>
      <c r="AJ18" s="20">
        <v>3000</v>
      </c>
      <c r="AK18" s="20">
        <v>3000</v>
      </c>
      <c r="AL18" s="20">
        <v>3000</v>
      </c>
    </row>
    <row r="19" spans="2:38" ht="15">
      <c r="B19" s="17" t="s">
        <v>219</v>
      </c>
      <c r="C19" s="20">
        <v>2500</v>
      </c>
      <c r="D19" s="20">
        <v>2500</v>
      </c>
      <c r="E19" s="20">
        <v>2500</v>
      </c>
      <c r="F19" s="20">
        <v>2500</v>
      </c>
      <c r="G19" s="20">
        <v>2500</v>
      </c>
      <c r="H19" s="20">
        <v>2500</v>
      </c>
      <c r="I19" s="20">
        <v>2500</v>
      </c>
      <c r="J19" s="20">
        <v>2500</v>
      </c>
      <c r="K19" s="20">
        <v>2500</v>
      </c>
      <c r="L19" s="20">
        <v>2500</v>
      </c>
      <c r="M19" s="20">
        <v>2500</v>
      </c>
      <c r="N19" s="20">
        <v>2500</v>
      </c>
      <c r="O19" s="20">
        <v>2500</v>
      </c>
      <c r="P19" s="20">
        <v>2500</v>
      </c>
      <c r="Q19" s="20">
        <v>2500</v>
      </c>
      <c r="R19" s="20">
        <v>2500</v>
      </c>
      <c r="S19" s="20">
        <v>2500</v>
      </c>
      <c r="T19" s="20">
        <v>2500</v>
      </c>
      <c r="U19" s="20">
        <v>2500</v>
      </c>
      <c r="V19" s="20">
        <v>2500</v>
      </c>
      <c r="W19" s="20">
        <v>2500</v>
      </c>
      <c r="X19" s="20">
        <v>2500</v>
      </c>
      <c r="Y19" s="20">
        <v>2500</v>
      </c>
      <c r="Z19" s="20">
        <v>2500</v>
      </c>
      <c r="AA19" s="20">
        <v>2500</v>
      </c>
      <c r="AB19" s="20">
        <v>2500</v>
      </c>
      <c r="AC19" s="20">
        <v>2500</v>
      </c>
      <c r="AD19" s="20">
        <v>2500</v>
      </c>
      <c r="AE19" s="20">
        <v>2500</v>
      </c>
      <c r="AF19" s="20">
        <v>2500</v>
      </c>
      <c r="AG19" s="20">
        <v>2500</v>
      </c>
      <c r="AH19" s="20">
        <v>2500</v>
      </c>
      <c r="AI19" s="20">
        <v>2500</v>
      </c>
      <c r="AJ19" s="20">
        <v>2500</v>
      </c>
      <c r="AK19" s="20">
        <v>2500</v>
      </c>
      <c r="AL19" s="20">
        <v>2500</v>
      </c>
    </row>
    <row r="20" spans="2:38" ht="15">
      <c r="B20" s="17" t="s">
        <v>220</v>
      </c>
      <c r="C20" s="20">
        <v>6000</v>
      </c>
      <c r="D20" s="20">
        <v>6000</v>
      </c>
      <c r="E20" s="20">
        <v>6000</v>
      </c>
      <c r="F20" s="20">
        <v>6000</v>
      </c>
      <c r="G20" s="20">
        <v>6000</v>
      </c>
      <c r="H20" s="20">
        <v>6000</v>
      </c>
      <c r="I20" s="20">
        <v>6000</v>
      </c>
      <c r="J20" s="20">
        <v>6000</v>
      </c>
      <c r="K20" s="20">
        <v>6000</v>
      </c>
      <c r="L20" s="20">
        <v>6000</v>
      </c>
      <c r="M20" s="20">
        <v>6000</v>
      </c>
      <c r="N20" s="20">
        <v>6000</v>
      </c>
      <c r="O20" s="20">
        <v>6000</v>
      </c>
      <c r="P20" s="20">
        <v>6000</v>
      </c>
      <c r="Q20" s="20">
        <v>6000</v>
      </c>
      <c r="R20" s="20">
        <v>6000</v>
      </c>
      <c r="S20" s="20">
        <v>6000</v>
      </c>
      <c r="T20" s="20">
        <v>6000</v>
      </c>
      <c r="U20" s="20">
        <v>6000</v>
      </c>
      <c r="V20" s="20">
        <v>6000</v>
      </c>
      <c r="W20" s="20">
        <v>6000</v>
      </c>
      <c r="X20" s="20">
        <v>6000</v>
      </c>
      <c r="Y20" s="20">
        <v>6000</v>
      </c>
      <c r="Z20" s="20">
        <v>6000</v>
      </c>
      <c r="AA20" s="20">
        <v>6000</v>
      </c>
      <c r="AB20" s="20">
        <v>6000</v>
      </c>
      <c r="AC20" s="20">
        <v>6000</v>
      </c>
      <c r="AD20" s="20">
        <v>6000</v>
      </c>
      <c r="AE20" s="20">
        <v>6000</v>
      </c>
      <c r="AF20" s="20">
        <v>6000</v>
      </c>
      <c r="AG20" s="20">
        <v>6000</v>
      </c>
      <c r="AH20" s="20">
        <v>6000</v>
      </c>
      <c r="AI20" s="20">
        <v>6000</v>
      </c>
      <c r="AJ20" s="20">
        <v>6000</v>
      </c>
      <c r="AK20" s="20">
        <v>6000</v>
      </c>
      <c r="AL20" s="20">
        <v>6000</v>
      </c>
    </row>
    <row r="21" spans="2:38" ht="15">
      <c r="B21" s="17" t="s">
        <v>221</v>
      </c>
      <c r="C21" s="20">
        <v>4000</v>
      </c>
      <c r="D21" s="20">
        <v>4000</v>
      </c>
      <c r="E21" s="20">
        <v>4000</v>
      </c>
      <c r="F21" s="20">
        <v>4000</v>
      </c>
      <c r="G21" s="20">
        <v>4000</v>
      </c>
      <c r="H21" s="20">
        <v>4000</v>
      </c>
      <c r="I21" s="20">
        <v>4000</v>
      </c>
      <c r="J21" s="20">
        <v>4000</v>
      </c>
      <c r="K21" s="20">
        <v>4000</v>
      </c>
      <c r="L21" s="20">
        <v>4000</v>
      </c>
      <c r="M21" s="20">
        <v>4000</v>
      </c>
      <c r="N21" s="20">
        <v>4000</v>
      </c>
      <c r="O21" s="20">
        <v>4000</v>
      </c>
      <c r="P21" s="20">
        <v>4000</v>
      </c>
      <c r="Q21" s="20">
        <v>4000</v>
      </c>
      <c r="R21" s="20">
        <v>4000</v>
      </c>
      <c r="S21" s="20">
        <v>4000</v>
      </c>
      <c r="T21" s="20">
        <v>4000</v>
      </c>
      <c r="U21" s="20">
        <v>4000</v>
      </c>
      <c r="V21" s="20">
        <v>4000</v>
      </c>
      <c r="W21" s="20">
        <v>4000</v>
      </c>
      <c r="X21" s="20">
        <v>4000</v>
      </c>
      <c r="Y21" s="20">
        <v>4000</v>
      </c>
      <c r="Z21" s="20">
        <v>4000</v>
      </c>
      <c r="AA21" s="20">
        <v>4000</v>
      </c>
      <c r="AB21" s="20">
        <v>4000</v>
      </c>
      <c r="AC21" s="20">
        <v>4000</v>
      </c>
      <c r="AD21" s="20">
        <v>4000</v>
      </c>
      <c r="AE21" s="20">
        <v>4000</v>
      </c>
      <c r="AF21" s="20">
        <v>4000</v>
      </c>
      <c r="AG21" s="20">
        <v>4000</v>
      </c>
      <c r="AH21" s="20">
        <v>4000</v>
      </c>
      <c r="AI21" s="20">
        <v>4000</v>
      </c>
      <c r="AJ21" s="20">
        <v>4000</v>
      </c>
      <c r="AK21" s="20">
        <v>4000</v>
      </c>
      <c r="AL21" s="20">
        <v>4000</v>
      </c>
    </row>
    <row r="22" spans="2:38" ht="15">
      <c r="B22" s="17" t="s">
        <v>222</v>
      </c>
      <c r="C22" s="20">
        <v>4000</v>
      </c>
      <c r="D22" s="20">
        <v>4000</v>
      </c>
      <c r="E22" s="20">
        <v>4000</v>
      </c>
      <c r="F22" s="20">
        <v>4000</v>
      </c>
      <c r="G22" s="20">
        <v>4000</v>
      </c>
      <c r="H22" s="20">
        <v>4000</v>
      </c>
      <c r="I22" s="20">
        <v>4000</v>
      </c>
      <c r="J22" s="20">
        <v>4000</v>
      </c>
      <c r="K22" s="20">
        <v>4000</v>
      </c>
      <c r="L22" s="20">
        <v>4000</v>
      </c>
      <c r="M22" s="20">
        <v>4000</v>
      </c>
      <c r="N22" s="20">
        <v>4000</v>
      </c>
      <c r="O22" s="20">
        <v>4000</v>
      </c>
      <c r="P22" s="20">
        <v>4000</v>
      </c>
      <c r="Q22" s="20">
        <v>4000</v>
      </c>
      <c r="R22" s="20">
        <v>4000</v>
      </c>
      <c r="S22" s="20">
        <v>4000</v>
      </c>
      <c r="T22" s="20">
        <v>4000</v>
      </c>
      <c r="U22" s="20">
        <v>4000</v>
      </c>
      <c r="V22" s="20">
        <v>4000</v>
      </c>
      <c r="W22" s="20">
        <v>4000</v>
      </c>
      <c r="X22" s="20">
        <v>4000</v>
      </c>
      <c r="Y22" s="20">
        <v>4000</v>
      </c>
      <c r="Z22" s="20">
        <v>4000</v>
      </c>
      <c r="AA22" s="20">
        <v>4000</v>
      </c>
      <c r="AB22" s="20">
        <v>4000</v>
      </c>
      <c r="AC22" s="20">
        <v>4000</v>
      </c>
      <c r="AD22" s="20">
        <v>4000</v>
      </c>
      <c r="AE22" s="20">
        <v>4000</v>
      </c>
      <c r="AF22" s="20">
        <v>4000</v>
      </c>
      <c r="AG22" s="20">
        <v>4000</v>
      </c>
      <c r="AH22" s="20">
        <v>4000</v>
      </c>
      <c r="AI22" s="20">
        <v>4000</v>
      </c>
      <c r="AJ22" s="20">
        <v>4000</v>
      </c>
      <c r="AK22" s="20">
        <v>4000</v>
      </c>
      <c r="AL22" s="20">
        <v>4000</v>
      </c>
    </row>
    <row r="23" spans="2:38" ht="15">
      <c r="B23" s="17" t="s">
        <v>223</v>
      </c>
      <c r="C23" s="20">
        <v>5000</v>
      </c>
      <c r="D23" s="20">
        <v>5000</v>
      </c>
      <c r="E23" s="20">
        <v>5000</v>
      </c>
      <c r="F23" s="20">
        <v>5000</v>
      </c>
      <c r="G23" s="20">
        <v>5000</v>
      </c>
      <c r="H23" s="20">
        <v>5000</v>
      </c>
      <c r="I23" s="20">
        <v>5000</v>
      </c>
      <c r="J23" s="20">
        <v>5000</v>
      </c>
      <c r="K23" s="20">
        <v>5000</v>
      </c>
      <c r="L23" s="20">
        <v>5000</v>
      </c>
      <c r="M23" s="20">
        <v>5000</v>
      </c>
      <c r="N23" s="20">
        <v>5000</v>
      </c>
      <c r="O23" s="20">
        <v>5000</v>
      </c>
      <c r="P23" s="20">
        <v>5000</v>
      </c>
      <c r="Q23" s="20">
        <v>5000</v>
      </c>
      <c r="R23" s="20">
        <v>5000</v>
      </c>
      <c r="S23" s="20">
        <v>5000</v>
      </c>
      <c r="T23" s="20">
        <v>5000</v>
      </c>
      <c r="U23" s="20">
        <v>5000</v>
      </c>
      <c r="V23" s="20">
        <v>5000</v>
      </c>
      <c r="W23" s="20">
        <v>5000</v>
      </c>
      <c r="X23" s="20">
        <v>5000</v>
      </c>
      <c r="Y23" s="20">
        <v>5000</v>
      </c>
      <c r="Z23" s="20">
        <v>5000</v>
      </c>
      <c r="AA23" s="20">
        <v>5000</v>
      </c>
      <c r="AB23" s="20">
        <v>5000</v>
      </c>
      <c r="AC23" s="20">
        <v>5000</v>
      </c>
      <c r="AD23" s="20">
        <v>5000</v>
      </c>
      <c r="AE23" s="20">
        <v>5000</v>
      </c>
      <c r="AF23" s="20">
        <v>5000</v>
      </c>
      <c r="AG23" s="20">
        <v>5000</v>
      </c>
      <c r="AH23" s="20">
        <v>5000</v>
      </c>
      <c r="AI23" s="20">
        <v>5000</v>
      </c>
      <c r="AJ23" s="20">
        <v>5000</v>
      </c>
      <c r="AK23" s="20">
        <v>5000</v>
      </c>
      <c r="AL23" s="20">
        <v>5000</v>
      </c>
    </row>
    <row r="24" spans="2:38" ht="15">
      <c r="B24" s="17" t="s">
        <v>224</v>
      </c>
      <c r="C24" s="20">
        <v>3000</v>
      </c>
      <c r="D24" s="20">
        <v>3000</v>
      </c>
      <c r="E24" s="20">
        <v>3000</v>
      </c>
      <c r="F24" s="20">
        <v>3000</v>
      </c>
      <c r="G24" s="20">
        <v>3000</v>
      </c>
      <c r="H24" s="20">
        <v>3000</v>
      </c>
      <c r="I24" s="20">
        <v>3000</v>
      </c>
      <c r="J24" s="20">
        <v>3000</v>
      </c>
      <c r="K24" s="20">
        <v>3000</v>
      </c>
      <c r="L24" s="20">
        <v>3000</v>
      </c>
      <c r="M24" s="20">
        <v>3000</v>
      </c>
      <c r="N24" s="20">
        <v>3000</v>
      </c>
      <c r="O24" s="20">
        <v>3000</v>
      </c>
      <c r="P24" s="20">
        <v>3000</v>
      </c>
      <c r="Q24" s="20">
        <v>3000</v>
      </c>
      <c r="R24" s="20">
        <v>3000</v>
      </c>
      <c r="S24" s="20">
        <v>3000</v>
      </c>
      <c r="T24" s="20">
        <v>3000</v>
      </c>
      <c r="U24" s="20">
        <v>3000</v>
      </c>
      <c r="V24" s="20">
        <v>3000</v>
      </c>
      <c r="W24" s="20">
        <v>3000</v>
      </c>
      <c r="X24" s="20">
        <v>3000</v>
      </c>
      <c r="Y24" s="20">
        <v>3000</v>
      </c>
      <c r="Z24" s="20">
        <v>3000</v>
      </c>
      <c r="AA24" s="20">
        <v>3000</v>
      </c>
      <c r="AB24" s="20">
        <v>3000</v>
      </c>
      <c r="AC24" s="20">
        <v>3000</v>
      </c>
      <c r="AD24" s="20">
        <v>3000</v>
      </c>
      <c r="AE24" s="20">
        <v>3000</v>
      </c>
      <c r="AF24" s="20">
        <v>3000</v>
      </c>
      <c r="AG24" s="20">
        <v>3000</v>
      </c>
      <c r="AH24" s="20">
        <v>3000</v>
      </c>
      <c r="AI24" s="20">
        <v>3000</v>
      </c>
      <c r="AJ24" s="20">
        <v>3000</v>
      </c>
      <c r="AK24" s="20">
        <v>3000</v>
      </c>
      <c r="AL24" s="20">
        <v>3000</v>
      </c>
    </row>
    <row r="25" spans="2:38" ht="15">
      <c r="B25" s="17" t="s">
        <v>225</v>
      </c>
      <c r="C25" s="20">
        <v>7000</v>
      </c>
      <c r="D25" s="20">
        <v>7000</v>
      </c>
      <c r="E25" s="20">
        <v>7000</v>
      </c>
      <c r="F25" s="20">
        <v>7000</v>
      </c>
      <c r="G25" s="20">
        <v>7000</v>
      </c>
      <c r="H25" s="20">
        <v>7000</v>
      </c>
      <c r="I25" s="20">
        <v>7000</v>
      </c>
      <c r="J25" s="20">
        <v>7000</v>
      </c>
      <c r="K25" s="20">
        <v>7000</v>
      </c>
      <c r="L25" s="20">
        <v>7000</v>
      </c>
      <c r="M25" s="20">
        <v>7000</v>
      </c>
      <c r="N25" s="20">
        <v>7000</v>
      </c>
      <c r="O25" s="20">
        <v>7000</v>
      </c>
      <c r="P25" s="20">
        <v>7000</v>
      </c>
      <c r="Q25" s="20">
        <v>7000</v>
      </c>
      <c r="R25" s="20">
        <v>7000</v>
      </c>
      <c r="S25" s="20">
        <v>7000</v>
      </c>
      <c r="T25" s="20">
        <v>7000</v>
      </c>
      <c r="U25" s="20">
        <v>7000</v>
      </c>
      <c r="V25" s="20">
        <v>7000</v>
      </c>
      <c r="W25" s="20">
        <v>7000</v>
      </c>
      <c r="X25" s="20">
        <v>7000</v>
      </c>
      <c r="Y25" s="20">
        <v>7000</v>
      </c>
      <c r="Z25" s="20">
        <v>7000</v>
      </c>
      <c r="AA25" s="20">
        <v>7000</v>
      </c>
      <c r="AB25" s="20">
        <v>7000</v>
      </c>
      <c r="AC25" s="20">
        <v>7000</v>
      </c>
      <c r="AD25" s="20">
        <v>7000</v>
      </c>
      <c r="AE25" s="20">
        <v>7000</v>
      </c>
      <c r="AF25" s="20">
        <v>7000</v>
      </c>
      <c r="AG25" s="20">
        <v>7000</v>
      </c>
      <c r="AH25" s="20">
        <v>7000</v>
      </c>
      <c r="AI25" s="20">
        <v>7000</v>
      </c>
      <c r="AJ25" s="20">
        <v>7000</v>
      </c>
      <c r="AK25" s="20">
        <v>7000</v>
      </c>
      <c r="AL25" s="20">
        <v>7000</v>
      </c>
    </row>
    <row r="26" spans="2:38" ht="15">
      <c r="B26" s="17" t="s">
        <v>226</v>
      </c>
      <c r="C26" s="20">
        <v>5000</v>
      </c>
      <c r="D26" s="20">
        <v>5000</v>
      </c>
      <c r="E26" s="20">
        <v>5000</v>
      </c>
      <c r="F26" s="20">
        <v>5000</v>
      </c>
      <c r="G26" s="20">
        <v>5000</v>
      </c>
      <c r="H26" s="20">
        <v>5000</v>
      </c>
      <c r="I26" s="20">
        <v>5000</v>
      </c>
      <c r="J26" s="20">
        <v>5000</v>
      </c>
      <c r="K26" s="20">
        <v>5000</v>
      </c>
      <c r="L26" s="20">
        <v>5000</v>
      </c>
      <c r="M26" s="20">
        <v>5000</v>
      </c>
      <c r="N26" s="20">
        <v>5000</v>
      </c>
      <c r="O26" s="20">
        <v>5000</v>
      </c>
      <c r="P26" s="20">
        <v>5000</v>
      </c>
      <c r="Q26" s="20">
        <v>5000</v>
      </c>
      <c r="R26" s="20">
        <v>5000</v>
      </c>
      <c r="S26" s="20">
        <v>5000</v>
      </c>
      <c r="T26" s="20">
        <v>5000</v>
      </c>
      <c r="U26" s="20">
        <v>5000</v>
      </c>
      <c r="V26" s="20">
        <v>5000</v>
      </c>
      <c r="W26" s="20">
        <v>5000</v>
      </c>
      <c r="X26" s="20">
        <v>5000</v>
      </c>
      <c r="Y26" s="20">
        <v>5000</v>
      </c>
      <c r="Z26" s="20">
        <v>5000</v>
      </c>
      <c r="AA26" s="20">
        <v>5000</v>
      </c>
      <c r="AB26" s="20">
        <v>5000</v>
      </c>
      <c r="AC26" s="20">
        <v>5000</v>
      </c>
      <c r="AD26" s="20">
        <v>5000</v>
      </c>
      <c r="AE26" s="20">
        <v>5000</v>
      </c>
      <c r="AF26" s="20">
        <v>5000</v>
      </c>
      <c r="AG26" s="20">
        <v>5000</v>
      </c>
      <c r="AH26" s="20">
        <v>5000</v>
      </c>
      <c r="AI26" s="20">
        <v>5000</v>
      </c>
      <c r="AJ26" s="20">
        <v>5000</v>
      </c>
      <c r="AK26" s="20">
        <v>5000</v>
      </c>
      <c r="AL26" s="20">
        <v>5000</v>
      </c>
    </row>
    <row r="29" spans="1:38" ht="15">
      <c r="A29" s="21" t="s">
        <v>228</v>
      </c>
      <c r="B29" s="14" t="s">
        <v>229</v>
      </c>
      <c r="C29" s="19" t="str">
        <f>+C16</f>
        <v>A1 m1</v>
      </c>
      <c r="D29" s="19" t="str">
        <f aca="true" t="shared" si="1" ref="D29:AL29">+D16</f>
        <v>A1 m2</v>
      </c>
      <c r="E29" s="19" t="str">
        <f t="shared" si="1"/>
        <v>A1 m3</v>
      </c>
      <c r="F29" s="19" t="str">
        <f t="shared" si="1"/>
        <v>A1 m4</v>
      </c>
      <c r="G29" s="19" t="str">
        <f t="shared" si="1"/>
        <v>A1 m5</v>
      </c>
      <c r="H29" s="19" t="str">
        <f t="shared" si="1"/>
        <v>A1 m6</v>
      </c>
      <c r="I29" s="19" t="str">
        <f t="shared" si="1"/>
        <v>A1 m7</v>
      </c>
      <c r="J29" s="19" t="str">
        <f t="shared" si="1"/>
        <v>A1 m8</v>
      </c>
      <c r="K29" s="19" t="str">
        <f t="shared" si="1"/>
        <v>A1 m9</v>
      </c>
      <c r="L29" s="19" t="str">
        <f t="shared" si="1"/>
        <v>A1 m10</v>
      </c>
      <c r="M29" s="19" t="str">
        <f t="shared" si="1"/>
        <v>A1 m11</v>
      </c>
      <c r="N29" s="19" t="str">
        <f t="shared" si="1"/>
        <v>A1 m12</v>
      </c>
      <c r="O29" s="19" t="str">
        <f t="shared" si="1"/>
        <v>A2 m1</v>
      </c>
      <c r="P29" s="19" t="str">
        <f t="shared" si="1"/>
        <v>A2 m2</v>
      </c>
      <c r="Q29" s="19" t="str">
        <f t="shared" si="1"/>
        <v>A2 m3</v>
      </c>
      <c r="R29" s="19" t="str">
        <f t="shared" si="1"/>
        <v>A2 m4</v>
      </c>
      <c r="S29" s="19" t="str">
        <f t="shared" si="1"/>
        <v>A2 m5</v>
      </c>
      <c r="T29" s="19" t="str">
        <f t="shared" si="1"/>
        <v>A2 m6</v>
      </c>
      <c r="U29" s="19" t="str">
        <f t="shared" si="1"/>
        <v>A2 m7</v>
      </c>
      <c r="V29" s="19" t="str">
        <f t="shared" si="1"/>
        <v>A2 m8</v>
      </c>
      <c r="W29" s="19" t="str">
        <f t="shared" si="1"/>
        <v>A2 m9</v>
      </c>
      <c r="X29" s="19" t="str">
        <f t="shared" si="1"/>
        <v>A2 m10</v>
      </c>
      <c r="Y29" s="19" t="str">
        <f t="shared" si="1"/>
        <v>A2 m11</v>
      </c>
      <c r="Z29" s="19" t="str">
        <f t="shared" si="1"/>
        <v>A2 m12</v>
      </c>
      <c r="AA29" s="19" t="str">
        <f t="shared" si="1"/>
        <v>A3 m1</v>
      </c>
      <c r="AB29" s="19" t="str">
        <f t="shared" si="1"/>
        <v>A3 m2</v>
      </c>
      <c r="AC29" s="19" t="str">
        <f t="shared" si="1"/>
        <v>A3 m3</v>
      </c>
      <c r="AD29" s="19" t="str">
        <f t="shared" si="1"/>
        <v>A3 m4</v>
      </c>
      <c r="AE29" s="19" t="str">
        <f t="shared" si="1"/>
        <v>A3 m5</v>
      </c>
      <c r="AF29" s="19" t="str">
        <f t="shared" si="1"/>
        <v>A3 m6</v>
      </c>
      <c r="AG29" s="19" t="str">
        <f t="shared" si="1"/>
        <v>A3 m7</v>
      </c>
      <c r="AH29" s="19" t="str">
        <f t="shared" si="1"/>
        <v>A3 m8</v>
      </c>
      <c r="AI29" s="19" t="str">
        <f t="shared" si="1"/>
        <v>A3 m9</v>
      </c>
      <c r="AJ29" s="19" t="str">
        <f t="shared" si="1"/>
        <v>A3 m10</v>
      </c>
      <c r="AK29" s="19" t="str">
        <f t="shared" si="1"/>
        <v>A3 m11</v>
      </c>
      <c r="AL29" s="19" t="str">
        <f t="shared" si="1"/>
        <v>A3 m12</v>
      </c>
    </row>
    <row r="30" spans="2:38" ht="15">
      <c r="B30" s="17" t="str">
        <f>+B17</f>
        <v>Prodotto 1</v>
      </c>
      <c r="C30" s="22">
        <f aca="true" t="shared" si="2" ref="C30:E39">+C4*C17</f>
        <v>40000</v>
      </c>
      <c r="D30" s="22">
        <f t="shared" si="2"/>
        <v>40000</v>
      </c>
      <c r="E30" s="22">
        <f t="shared" si="2"/>
        <v>40000</v>
      </c>
      <c r="F30" s="22">
        <f aca="true" t="shared" si="3" ref="F30:AL38">+F4*F17</f>
        <v>40000</v>
      </c>
      <c r="G30" s="22">
        <f t="shared" si="3"/>
        <v>40000</v>
      </c>
      <c r="H30" s="22">
        <f t="shared" si="3"/>
        <v>40000</v>
      </c>
      <c r="I30" s="22">
        <f t="shared" si="3"/>
        <v>40000</v>
      </c>
      <c r="J30" s="22">
        <f t="shared" si="3"/>
        <v>40000</v>
      </c>
      <c r="K30" s="22">
        <f t="shared" si="3"/>
        <v>40000</v>
      </c>
      <c r="L30" s="22">
        <f t="shared" si="3"/>
        <v>40000</v>
      </c>
      <c r="M30" s="22">
        <f t="shared" si="3"/>
        <v>40000</v>
      </c>
      <c r="N30" s="22">
        <f t="shared" si="3"/>
        <v>40000</v>
      </c>
      <c r="O30" s="22">
        <f t="shared" si="3"/>
        <v>40000</v>
      </c>
      <c r="P30" s="22">
        <f t="shared" si="3"/>
        <v>40000</v>
      </c>
      <c r="Q30" s="22">
        <f t="shared" si="3"/>
        <v>40000</v>
      </c>
      <c r="R30" s="22">
        <f t="shared" si="3"/>
        <v>40000</v>
      </c>
      <c r="S30" s="22">
        <f t="shared" si="3"/>
        <v>40000</v>
      </c>
      <c r="T30" s="22">
        <f t="shared" si="3"/>
        <v>40000</v>
      </c>
      <c r="U30" s="22">
        <f t="shared" si="3"/>
        <v>40000</v>
      </c>
      <c r="V30" s="22">
        <f t="shared" si="3"/>
        <v>40000</v>
      </c>
      <c r="W30" s="22">
        <f t="shared" si="3"/>
        <v>40000</v>
      </c>
      <c r="X30" s="22">
        <f t="shared" si="3"/>
        <v>40000</v>
      </c>
      <c r="Y30" s="22">
        <f t="shared" si="3"/>
        <v>40000</v>
      </c>
      <c r="Z30" s="22">
        <f t="shared" si="3"/>
        <v>40000</v>
      </c>
      <c r="AA30" s="22">
        <f t="shared" si="3"/>
        <v>40000</v>
      </c>
      <c r="AB30" s="22">
        <f t="shared" si="3"/>
        <v>40000</v>
      </c>
      <c r="AC30" s="22">
        <f t="shared" si="3"/>
        <v>40000</v>
      </c>
      <c r="AD30" s="22">
        <f t="shared" si="3"/>
        <v>40000</v>
      </c>
      <c r="AE30" s="22">
        <f t="shared" si="3"/>
        <v>40000</v>
      </c>
      <c r="AF30" s="22">
        <f t="shared" si="3"/>
        <v>40000</v>
      </c>
      <c r="AG30" s="22">
        <f t="shared" si="3"/>
        <v>40000</v>
      </c>
      <c r="AH30" s="22">
        <f t="shared" si="3"/>
        <v>40000</v>
      </c>
      <c r="AI30" s="22">
        <f t="shared" si="3"/>
        <v>40000</v>
      </c>
      <c r="AJ30" s="22">
        <f t="shared" si="3"/>
        <v>40000</v>
      </c>
      <c r="AK30" s="22">
        <f t="shared" si="3"/>
        <v>40000</v>
      </c>
      <c r="AL30" s="22">
        <f t="shared" si="3"/>
        <v>40000</v>
      </c>
    </row>
    <row r="31" spans="2:38" ht="15">
      <c r="B31" s="17" t="str">
        <f aca="true" t="shared" si="4" ref="B31:B39">+B18</f>
        <v>Prodotto 2</v>
      </c>
      <c r="C31" s="22">
        <f t="shared" si="2"/>
        <v>36000</v>
      </c>
      <c r="D31" s="22">
        <f t="shared" si="2"/>
        <v>36000</v>
      </c>
      <c r="E31" s="22">
        <f t="shared" si="2"/>
        <v>36000</v>
      </c>
      <c r="F31" s="22">
        <f aca="true" t="shared" si="5" ref="F31:G39">+F5*F18</f>
        <v>36000</v>
      </c>
      <c r="G31" s="22">
        <f t="shared" si="5"/>
        <v>36000</v>
      </c>
      <c r="H31" s="22">
        <f t="shared" si="3"/>
        <v>36000</v>
      </c>
      <c r="I31" s="22">
        <f t="shared" si="3"/>
        <v>36000</v>
      </c>
      <c r="J31" s="22">
        <f t="shared" si="3"/>
        <v>36000</v>
      </c>
      <c r="K31" s="22">
        <f t="shared" si="3"/>
        <v>36000</v>
      </c>
      <c r="L31" s="22">
        <f t="shared" si="3"/>
        <v>36000</v>
      </c>
      <c r="M31" s="22">
        <f t="shared" si="3"/>
        <v>36000</v>
      </c>
      <c r="N31" s="22">
        <f t="shared" si="3"/>
        <v>36000</v>
      </c>
      <c r="O31" s="22">
        <f t="shared" si="3"/>
        <v>36000</v>
      </c>
      <c r="P31" s="22">
        <f t="shared" si="3"/>
        <v>36000</v>
      </c>
      <c r="Q31" s="22">
        <f t="shared" si="3"/>
        <v>36000</v>
      </c>
      <c r="R31" s="22">
        <f t="shared" si="3"/>
        <v>36000</v>
      </c>
      <c r="S31" s="22">
        <f t="shared" si="3"/>
        <v>36000</v>
      </c>
      <c r="T31" s="22">
        <f t="shared" si="3"/>
        <v>36000</v>
      </c>
      <c r="U31" s="22">
        <f t="shared" si="3"/>
        <v>36000</v>
      </c>
      <c r="V31" s="22">
        <f t="shared" si="3"/>
        <v>36000</v>
      </c>
      <c r="W31" s="22">
        <f t="shared" si="3"/>
        <v>36000</v>
      </c>
      <c r="X31" s="22">
        <f t="shared" si="3"/>
        <v>36000</v>
      </c>
      <c r="Y31" s="22">
        <f t="shared" si="3"/>
        <v>36000</v>
      </c>
      <c r="Z31" s="22">
        <f t="shared" si="3"/>
        <v>36000</v>
      </c>
      <c r="AA31" s="22">
        <f t="shared" si="3"/>
        <v>36000</v>
      </c>
      <c r="AB31" s="22">
        <f t="shared" si="3"/>
        <v>36000</v>
      </c>
      <c r="AC31" s="22">
        <f t="shared" si="3"/>
        <v>36000</v>
      </c>
      <c r="AD31" s="22">
        <f t="shared" si="3"/>
        <v>36000</v>
      </c>
      <c r="AE31" s="22">
        <f t="shared" si="3"/>
        <v>36000</v>
      </c>
      <c r="AF31" s="22">
        <f t="shared" si="3"/>
        <v>36000</v>
      </c>
      <c r="AG31" s="22">
        <f t="shared" si="3"/>
        <v>36000</v>
      </c>
      <c r="AH31" s="22">
        <f t="shared" si="3"/>
        <v>36000</v>
      </c>
      <c r="AI31" s="22">
        <f t="shared" si="3"/>
        <v>36000</v>
      </c>
      <c r="AJ31" s="22">
        <f t="shared" si="3"/>
        <v>36000</v>
      </c>
      <c r="AK31" s="22">
        <f t="shared" si="3"/>
        <v>36000</v>
      </c>
      <c r="AL31" s="22">
        <f t="shared" si="3"/>
        <v>36000</v>
      </c>
    </row>
    <row r="32" spans="2:38" ht="15">
      <c r="B32" s="17" t="str">
        <f t="shared" si="4"/>
        <v>Prodotto 3</v>
      </c>
      <c r="C32" s="22">
        <f t="shared" si="2"/>
        <v>30000</v>
      </c>
      <c r="D32" s="22">
        <f t="shared" si="2"/>
        <v>30000</v>
      </c>
      <c r="E32" s="22">
        <f t="shared" si="2"/>
        <v>30000</v>
      </c>
      <c r="F32" s="22">
        <f t="shared" si="5"/>
        <v>30000</v>
      </c>
      <c r="G32" s="22">
        <f t="shared" si="5"/>
        <v>30000</v>
      </c>
      <c r="H32" s="22">
        <f t="shared" si="3"/>
        <v>30000</v>
      </c>
      <c r="I32" s="22">
        <f t="shared" si="3"/>
        <v>30000</v>
      </c>
      <c r="J32" s="22">
        <f t="shared" si="3"/>
        <v>30000</v>
      </c>
      <c r="K32" s="22">
        <f t="shared" si="3"/>
        <v>30000</v>
      </c>
      <c r="L32" s="22">
        <f t="shared" si="3"/>
        <v>30000</v>
      </c>
      <c r="M32" s="22">
        <f t="shared" si="3"/>
        <v>30000</v>
      </c>
      <c r="N32" s="22">
        <f t="shared" si="3"/>
        <v>30000</v>
      </c>
      <c r="O32" s="22">
        <f t="shared" si="3"/>
        <v>30000</v>
      </c>
      <c r="P32" s="22">
        <f t="shared" si="3"/>
        <v>30000</v>
      </c>
      <c r="Q32" s="22">
        <f t="shared" si="3"/>
        <v>30000</v>
      </c>
      <c r="R32" s="22">
        <f t="shared" si="3"/>
        <v>30000</v>
      </c>
      <c r="S32" s="22">
        <f t="shared" si="3"/>
        <v>30000</v>
      </c>
      <c r="T32" s="22">
        <f t="shared" si="3"/>
        <v>30000</v>
      </c>
      <c r="U32" s="22">
        <f t="shared" si="3"/>
        <v>30000</v>
      </c>
      <c r="V32" s="22">
        <f t="shared" si="3"/>
        <v>30000</v>
      </c>
      <c r="W32" s="22">
        <f t="shared" si="3"/>
        <v>30000</v>
      </c>
      <c r="X32" s="22">
        <f t="shared" si="3"/>
        <v>30000</v>
      </c>
      <c r="Y32" s="22">
        <f t="shared" si="3"/>
        <v>30000</v>
      </c>
      <c r="Z32" s="22">
        <f t="shared" si="3"/>
        <v>30000</v>
      </c>
      <c r="AA32" s="22">
        <f t="shared" si="3"/>
        <v>30000</v>
      </c>
      <c r="AB32" s="22">
        <f t="shared" si="3"/>
        <v>30000</v>
      </c>
      <c r="AC32" s="22">
        <f t="shared" si="3"/>
        <v>30000</v>
      </c>
      <c r="AD32" s="22">
        <f t="shared" si="3"/>
        <v>30000</v>
      </c>
      <c r="AE32" s="22">
        <f t="shared" si="3"/>
        <v>30000</v>
      </c>
      <c r="AF32" s="22">
        <f t="shared" si="3"/>
        <v>30000</v>
      </c>
      <c r="AG32" s="22">
        <f t="shared" si="3"/>
        <v>30000</v>
      </c>
      <c r="AH32" s="22">
        <f t="shared" si="3"/>
        <v>30000</v>
      </c>
      <c r="AI32" s="22">
        <f t="shared" si="3"/>
        <v>30000</v>
      </c>
      <c r="AJ32" s="22">
        <f t="shared" si="3"/>
        <v>30000</v>
      </c>
      <c r="AK32" s="22">
        <f t="shared" si="3"/>
        <v>30000</v>
      </c>
      <c r="AL32" s="22">
        <f t="shared" si="3"/>
        <v>30000</v>
      </c>
    </row>
    <row r="33" spans="2:38" ht="15">
      <c r="B33" s="17" t="str">
        <f t="shared" si="4"/>
        <v>Prodotto 4</v>
      </c>
      <c r="C33" s="22">
        <f t="shared" si="2"/>
        <v>90000</v>
      </c>
      <c r="D33" s="22">
        <f t="shared" si="2"/>
        <v>90000</v>
      </c>
      <c r="E33" s="22">
        <f t="shared" si="2"/>
        <v>90000</v>
      </c>
      <c r="F33" s="22">
        <f t="shared" si="5"/>
        <v>90000</v>
      </c>
      <c r="G33" s="22">
        <f t="shared" si="5"/>
        <v>90000</v>
      </c>
      <c r="H33" s="22">
        <f t="shared" si="3"/>
        <v>90000</v>
      </c>
      <c r="I33" s="22">
        <f t="shared" si="3"/>
        <v>90000</v>
      </c>
      <c r="J33" s="22">
        <f t="shared" si="3"/>
        <v>90000</v>
      </c>
      <c r="K33" s="22">
        <f t="shared" si="3"/>
        <v>90000</v>
      </c>
      <c r="L33" s="22">
        <f t="shared" si="3"/>
        <v>90000</v>
      </c>
      <c r="M33" s="22">
        <f t="shared" si="3"/>
        <v>90000</v>
      </c>
      <c r="N33" s="22">
        <f t="shared" si="3"/>
        <v>90000</v>
      </c>
      <c r="O33" s="22">
        <f t="shared" si="3"/>
        <v>90000</v>
      </c>
      <c r="P33" s="22">
        <f t="shared" si="3"/>
        <v>90000</v>
      </c>
      <c r="Q33" s="22">
        <f t="shared" si="3"/>
        <v>90000</v>
      </c>
      <c r="R33" s="22">
        <f t="shared" si="3"/>
        <v>90000</v>
      </c>
      <c r="S33" s="22">
        <f t="shared" si="3"/>
        <v>90000</v>
      </c>
      <c r="T33" s="22">
        <f t="shared" si="3"/>
        <v>90000</v>
      </c>
      <c r="U33" s="22">
        <f t="shared" si="3"/>
        <v>90000</v>
      </c>
      <c r="V33" s="22">
        <f t="shared" si="3"/>
        <v>90000</v>
      </c>
      <c r="W33" s="22">
        <f t="shared" si="3"/>
        <v>90000</v>
      </c>
      <c r="X33" s="22">
        <f t="shared" si="3"/>
        <v>90000</v>
      </c>
      <c r="Y33" s="22">
        <f t="shared" si="3"/>
        <v>90000</v>
      </c>
      <c r="Z33" s="22">
        <f t="shared" si="3"/>
        <v>90000</v>
      </c>
      <c r="AA33" s="22">
        <f t="shared" si="3"/>
        <v>90000</v>
      </c>
      <c r="AB33" s="22">
        <f t="shared" si="3"/>
        <v>90000</v>
      </c>
      <c r="AC33" s="22">
        <f t="shared" si="3"/>
        <v>90000</v>
      </c>
      <c r="AD33" s="22">
        <f t="shared" si="3"/>
        <v>90000</v>
      </c>
      <c r="AE33" s="22">
        <f t="shared" si="3"/>
        <v>90000</v>
      </c>
      <c r="AF33" s="22">
        <f t="shared" si="3"/>
        <v>90000</v>
      </c>
      <c r="AG33" s="22">
        <f t="shared" si="3"/>
        <v>90000</v>
      </c>
      <c r="AH33" s="22">
        <f t="shared" si="3"/>
        <v>90000</v>
      </c>
      <c r="AI33" s="22">
        <f t="shared" si="3"/>
        <v>90000</v>
      </c>
      <c r="AJ33" s="22">
        <f t="shared" si="3"/>
        <v>90000</v>
      </c>
      <c r="AK33" s="22">
        <f t="shared" si="3"/>
        <v>90000</v>
      </c>
      <c r="AL33" s="22">
        <f t="shared" si="3"/>
        <v>90000</v>
      </c>
    </row>
    <row r="34" spans="2:38" ht="15">
      <c r="B34" s="17" t="str">
        <f t="shared" si="4"/>
        <v>Prodotto 5</v>
      </c>
      <c r="C34" s="22">
        <f t="shared" si="2"/>
        <v>32000</v>
      </c>
      <c r="D34" s="22">
        <f t="shared" si="2"/>
        <v>32000</v>
      </c>
      <c r="E34" s="22">
        <f t="shared" si="2"/>
        <v>32000</v>
      </c>
      <c r="F34" s="22">
        <f t="shared" si="5"/>
        <v>32000</v>
      </c>
      <c r="G34" s="22">
        <f t="shared" si="5"/>
        <v>32000</v>
      </c>
      <c r="H34" s="22">
        <f t="shared" si="3"/>
        <v>32000</v>
      </c>
      <c r="I34" s="22">
        <f t="shared" si="3"/>
        <v>32000</v>
      </c>
      <c r="J34" s="22">
        <f t="shared" si="3"/>
        <v>32000</v>
      </c>
      <c r="K34" s="22">
        <f t="shared" si="3"/>
        <v>32000</v>
      </c>
      <c r="L34" s="22">
        <f t="shared" si="3"/>
        <v>32000</v>
      </c>
      <c r="M34" s="22">
        <f t="shared" si="3"/>
        <v>32000</v>
      </c>
      <c r="N34" s="22">
        <f t="shared" si="3"/>
        <v>32000</v>
      </c>
      <c r="O34" s="22">
        <f t="shared" si="3"/>
        <v>32000</v>
      </c>
      <c r="P34" s="22">
        <f t="shared" si="3"/>
        <v>32000</v>
      </c>
      <c r="Q34" s="22">
        <f t="shared" si="3"/>
        <v>32000</v>
      </c>
      <c r="R34" s="22">
        <f t="shared" si="3"/>
        <v>32000</v>
      </c>
      <c r="S34" s="22">
        <f t="shared" si="3"/>
        <v>32000</v>
      </c>
      <c r="T34" s="22">
        <f t="shared" si="3"/>
        <v>32000</v>
      </c>
      <c r="U34" s="22">
        <f t="shared" si="3"/>
        <v>32000</v>
      </c>
      <c r="V34" s="22">
        <f t="shared" si="3"/>
        <v>32000</v>
      </c>
      <c r="W34" s="22">
        <f t="shared" si="3"/>
        <v>32000</v>
      </c>
      <c r="X34" s="22">
        <f t="shared" si="3"/>
        <v>32000</v>
      </c>
      <c r="Y34" s="22">
        <f t="shared" si="3"/>
        <v>32000</v>
      </c>
      <c r="Z34" s="22">
        <f t="shared" si="3"/>
        <v>32000</v>
      </c>
      <c r="AA34" s="22">
        <f t="shared" si="3"/>
        <v>32000</v>
      </c>
      <c r="AB34" s="22">
        <f t="shared" si="3"/>
        <v>32000</v>
      </c>
      <c r="AC34" s="22">
        <f t="shared" si="3"/>
        <v>32000</v>
      </c>
      <c r="AD34" s="22">
        <f t="shared" si="3"/>
        <v>32000</v>
      </c>
      <c r="AE34" s="22">
        <f t="shared" si="3"/>
        <v>32000</v>
      </c>
      <c r="AF34" s="22">
        <f t="shared" si="3"/>
        <v>32000</v>
      </c>
      <c r="AG34" s="22">
        <f t="shared" si="3"/>
        <v>32000</v>
      </c>
      <c r="AH34" s="22">
        <f t="shared" si="3"/>
        <v>32000</v>
      </c>
      <c r="AI34" s="22">
        <f t="shared" si="3"/>
        <v>32000</v>
      </c>
      <c r="AJ34" s="22">
        <f t="shared" si="3"/>
        <v>32000</v>
      </c>
      <c r="AK34" s="22">
        <f t="shared" si="3"/>
        <v>32000</v>
      </c>
      <c r="AL34" s="22">
        <f t="shared" si="3"/>
        <v>32000</v>
      </c>
    </row>
    <row r="35" spans="2:38" ht="15">
      <c r="B35" s="17" t="str">
        <f t="shared" si="4"/>
        <v>Prodotto 6</v>
      </c>
      <c r="C35" s="22">
        <f t="shared" si="2"/>
        <v>32000</v>
      </c>
      <c r="D35" s="22">
        <f t="shared" si="2"/>
        <v>32000</v>
      </c>
      <c r="E35" s="22">
        <f t="shared" si="2"/>
        <v>32000</v>
      </c>
      <c r="F35" s="22">
        <f t="shared" si="5"/>
        <v>32000</v>
      </c>
      <c r="G35" s="22">
        <f t="shared" si="5"/>
        <v>32000</v>
      </c>
      <c r="H35" s="22">
        <f t="shared" si="3"/>
        <v>32000</v>
      </c>
      <c r="I35" s="22">
        <f t="shared" si="3"/>
        <v>32000</v>
      </c>
      <c r="J35" s="22">
        <f t="shared" si="3"/>
        <v>32000</v>
      </c>
      <c r="K35" s="22">
        <f t="shared" si="3"/>
        <v>32000</v>
      </c>
      <c r="L35" s="22">
        <f t="shared" si="3"/>
        <v>32000</v>
      </c>
      <c r="M35" s="22">
        <f t="shared" si="3"/>
        <v>32000</v>
      </c>
      <c r="N35" s="22">
        <f t="shared" si="3"/>
        <v>32000</v>
      </c>
      <c r="O35" s="22">
        <f t="shared" si="3"/>
        <v>32000</v>
      </c>
      <c r="P35" s="22">
        <f t="shared" si="3"/>
        <v>32000</v>
      </c>
      <c r="Q35" s="22">
        <f t="shared" si="3"/>
        <v>32000</v>
      </c>
      <c r="R35" s="22">
        <f t="shared" si="3"/>
        <v>32000</v>
      </c>
      <c r="S35" s="22">
        <f t="shared" si="3"/>
        <v>32000</v>
      </c>
      <c r="T35" s="22">
        <f t="shared" si="3"/>
        <v>32000</v>
      </c>
      <c r="U35" s="22">
        <f t="shared" si="3"/>
        <v>32000</v>
      </c>
      <c r="V35" s="22">
        <f t="shared" si="3"/>
        <v>32000</v>
      </c>
      <c r="W35" s="22">
        <f t="shared" si="3"/>
        <v>32000</v>
      </c>
      <c r="X35" s="22">
        <f t="shared" si="3"/>
        <v>32000</v>
      </c>
      <c r="Y35" s="22">
        <f t="shared" si="3"/>
        <v>32000</v>
      </c>
      <c r="Z35" s="22">
        <f t="shared" si="3"/>
        <v>32000</v>
      </c>
      <c r="AA35" s="22">
        <f t="shared" si="3"/>
        <v>32000</v>
      </c>
      <c r="AB35" s="22">
        <f t="shared" si="3"/>
        <v>32000</v>
      </c>
      <c r="AC35" s="22">
        <f t="shared" si="3"/>
        <v>32000</v>
      </c>
      <c r="AD35" s="22">
        <f t="shared" si="3"/>
        <v>32000</v>
      </c>
      <c r="AE35" s="22">
        <f t="shared" si="3"/>
        <v>32000</v>
      </c>
      <c r="AF35" s="22">
        <f t="shared" si="3"/>
        <v>32000</v>
      </c>
      <c r="AG35" s="22">
        <f t="shared" si="3"/>
        <v>32000</v>
      </c>
      <c r="AH35" s="22">
        <f t="shared" si="3"/>
        <v>32000</v>
      </c>
      <c r="AI35" s="22">
        <f t="shared" si="3"/>
        <v>32000</v>
      </c>
      <c r="AJ35" s="22">
        <f t="shared" si="3"/>
        <v>32000</v>
      </c>
      <c r="AK35" s="22">
        <f t="shared" si="3"/>
        <v>32000</v>
      </c>
      <c r="AL35" s="22">
        <f t="shared" si="3"/>
        <v>32000</v>
      </c>
    </row>
    <row r="36" spans="2:38" ht="15">
      <c r="B36" s="17" t="str">
        <f t="shared" si="4"/>
        <v>Prodotto 7</v>
      </c>
      <c r="C36" s="22">
        <f t="shared" si="2"/>
        <v>65000</v>
      </c>
      <c r="D36" s="22">
        <f t="shared" si="2"/>
        <v>65000</v>
      </c>
      <c r="E36" s="22">
        <f t="shared" si="2"/>
        <v>65000</v>
      </c>
      <c r="F36" s="22">
        <f t="shared" si="5"/>
        <v>65000</v>
      </c>
      <c r="G36" s="22">
        <f t="shared" si="5"/>
        <v>65000</v>
      </c>
      <c r="H36" s="22">
        <f t="shared" si="3"/>
        <v>65000</v>
      </c>
      <c r="I36" s="22">
        <f t="shared" si="3"/>
        <v>65000</v>
      </c>
      <c r="J36" s="22">
        <f t="shared" si="3"/>
        <v>65000</v>
      </c>
      <c r="K36" s="22">
        <f t="shared" si="3"/>
        <v>65000</v>
      </c>
      <c r="L36" s="22">
        <f t="shared" si="3"/>
        <v>65000</v>
      </c>
      <c r="M36" s="22">
        <f t="shared" si="3"/>
        <v>65000</v>
      </c>
      <c r="N36" s="22">
        <f t="shared" si="3"/>
        <v>65000</v>
      </c>
      <c r="O36" s="22">
        <f t="shared" si="3"/>
        <v>65000</v>
      </c>
      <c r="P36" s="22">
        <f t="shared" si="3"/>
        <v>65000</v>
      </c>
      <c r="Q36" s="22">
        <f t="shared" si="3"/>
        <v>65000</v>
      </c>
      <c r="R36" s="22">
        <f t="shared" si="3"/>
        <v>65000</v>
      </c>
      <c r="S36" s="22">
        <f t="shared" si="3"/>
        <v>65000</v>
      </c>
      <c r="T36" s="22">
        <f t="shared" si="3"/>
        <v>65000</v>
      </c>
      <c r="U36" s="22">
        <f t="shared" si="3"/>
        <v>65000</v>
      </c>
      <c r="V36" s="22">
        <f t="shared" si="3"/>
        <v>65000</v>
      </c>
      <c r="W36" s="22">
        <f t="shared" si="3"/>
        <v>65000</v>
      </c>
      <c r="X36" s="22">
        <f t="shared" si="3"/>
        <v>65000</v>
      </c>
      <c r="Y36" s="22">
        <f t="shared" si="3"/>
        <v>65000</v>
      </c>
      <c r="Z36" s="22">
        <f t="shared" si="3"/>
        <v>65000</v>
      </c>
      <c r="AA36" s="22">
        <f t="shared" si="3"/>
        <v>65000</v>
      </c>
      <c r="AB36" s="22">
        <f t="shared" si="3"/>
        <v>65000</v>
      </c>
      <c r="AC36" s="22">
        <f t="shared" si="3"/>
        <v>65000</v>
      </c>
      <c r="AD36" s="22">
        <f t="shared" si="3"/>
        <v>65000</v>
      </c>
      <c r="AE36" s="22">
        <f t="shared" si="3"/>
        <v>65000</v>
      </c>
      <c r="AF36" s="22">
        <f t="shared" si="3"/>
        <v>65000</v>
      </c>
      <c r="AG36" s="22">
        <f t="shared" si="3"/>
        <v>65000</v>
      </c>
      <c r="AH36" s="22">
        <f t="shared" si="3"/>
        <v>65000</v>
      </c>
      <c r="AI36" s="22">
        <f t="shared" si="3"/>
        <v>65000</v>
      </c>
      <c r="AJ36" s="22">
        <f t="shared" si="3"/>
        <v>65000</v>
      </c>
      <c r="AK36" s="22">
        <f t="shared" si="3"/>
        <v>65000</v>
      </c>
      <c r="AL36" s="22">
        <f t="shared" si="3"/>
        <v>65000</v>
      </c>
    </row>
    <row r="37" spans="2:38" ht="15">
      <c r="B37" s="17" t="str">
        <f t="shared" si="4"/>
        <v>Prodotto 8</v>
      </c>
      <c r="C37" s="22">
        <f t="shared" si="2"/>
        <v>30000</v>
      </c>
      <c r="D37" s="22">
        <f t="shared" si="2"/>
        <v>30000</v>
      </c>
      <c r="E37" s="22">
        <f t="shared" si="2"/>
        <v>30000</v>
      </c>
      <c r="F37" s="22">
        <f t="shared" si="5"/>
        <v>30000</v>
      </c>
      <c r="G37" s="22">
        <f t="shared" si="5"/>
        <v>30000</v>
      </c>
      <c r="H37" s="22">
        <f t="shared" si="3"/>
        <v>30000</v>
      </c>
      <c r="I37" s="22">
        <f t="shared" si="3"/>
        <v>30000</v>
      </c>
      <c r="J37" s="22">
        <f t="shared" si="3"/>
        <v>30000</v>
      </c>
      <c r="K37" s="22">
        <f t="shared" si="3"/>
        <v>30000</v>
      </c>
      <c r="L37" s="22">
        <f t="shared" si="3"/>
        <v>30000</v>
      </c>
      <c r="M37" s="22">
        <f t="shared" si="3"/>
        <v>30000</v>
      </c>
      <c r="N37" s="22">
        <f t="shared" si="3"/>
        <v>30000</v>
      </c>
      <c r="O37" s="22">
        <f t="shared" si="3"/>
        <v>30000</v>
      </c>
      <c r="P37" s="22">
        <f t="shared" si="3"/>
        <v>30000</v>
      </c>
      <c r="Q37" s="22">
        <f t="shared" si="3"/>
        <v>30000</v>
      </c>
      <c r="R37" s="22">
        <f t="shared" si="3"/>
        <v>30000</v>
      </c>
      <c r="S37" s="22">
        <f t="shared" si="3"/>
        <v>30000</v>
      </c>
      <c r="T37" s="22">
        <f t="shared" si="3"/>
        <v>30000</v>
      </c>
      <c r="U37" s="22">
        <f t="shared" si="3"/>
        <v>30000</v>
      </c>
      <c r="V37" s="22">
        <f t="shared" si="3"/>
        <v>30000</v>
      </c>
      <c r="W37" s="22">
        <f t="shared" si="3"/>
        <v>30000</v>
      </c>
      <c r="X37" s="22">
        <f t="shared" si="3"/>
        <v>30000</v>
      </c>
      <c r="Y37" s="22">
        <f t="shared" si="3"/>
        <v>30000</v>
      </c>
      <c r="Z37" s="22">
        <f t="shared" si="3"/>
        <v>30000</v>
      </c>
      <c r="AA37" s="22">
        <f t="shared" si="3"/>
        <v>30000</v>
      </c>
      <c r="AB37" s="22">
        <f t="shared" si="3"/>
        <v>30000</v>
      </c>
      <c r="AC37" s="22">
        <f t="shared" si="3"/>
        <v>30000</v>
      </c>
      <c r="AD37" s="22">
        <f t="shared" si="3"/>
        <v>30000</v>
      </c>
      <c r="AE37" s="22">
        <f t="shared" si="3"/>
        <v>30000</v>
      </c>
      <c r="AF37" s="22">
        <f t="shared" si="3"/>
        <v>30000</v>
      </c>
      <c r="AG37" s="22">
        <f t="shared" si="3"/>
        <v>30000</v>
      </c>
      <c r="AH37" s="22">
        <f t="shared" si="3"/>
        <v>30000</v>
      </c>
      <c r="AI37" s="22">
        <f t="shared" si="3"/>
        <v>30000</v>
      </c>
      <c r="AJ37" s="22">
        <f t="shared" si="3"/>
        <v>30000</v>
      </c>
      <c r="AK37" s="22">
        <f t="shared" si="3"/>
        <v>30000</v>
      </c>
      <c r="AL37" s="22">
        <f t="shared" si="3"/>
        <v>30000</v>
      </c>
    </row>
    <row r="38" spans="2:38" ht="15">
      <c r="B38" s="17" t="str">
        <f t="shared" si="4"/>
        <v>Prodotto 9</v>
      </c>
      <c r="C38" s="22">
        <f t="shared" si="2"/>
        <v>84000</v>
      </c>
      <c r="D38" s="22">
        <f t="shared" si="2"/>
        <v>84000</v>
      </c>
      <c r="E38" s="22">
        <f t="shared" si="2"/>
        <v>84000</v>
      </c>
      <c r="F38" s="22">
        <f t="shared" si="5"/>
        <v>84000</v>
      </c>
      <c r="G38" s="22">
        <f t="shared" si="5"/>
        <v>84000</v>
      </c>
      <c r="H38" s="22">
        <f t="shared" si="3"/>
        <v>84000</v>
      </c>
      <c r="I38" s="22">
        <f t="shared" si="3"/>
        <v>84000</v>
      </c>
      <c r="J38" s="22">
        <f t="shared" si="3"/>
        <v>84000</v>
      </c>
      <c r="K38" s="22">
        <f t="shared" si="3"/>
        <v>84000</v>
      </c>
      <c r="L38" s="22">
        <f t="shared" si="3"/>
        <v>84000</v>
      </c>
      <c r="M38" s="22">
        <f aca="true" t="shared" si="6" ref="M38:AL39">+M12*M25</f>
        <v>84000</v>
      </c>
      <c r="N38" s="22">
        <f t="shared" si="6"/>
        <v>84000</v>
      </c>
      <c r="O38" s="22">
        <f t="shared" si="6"/>
        <v>84000</v>
      </c>
      <c r="P38" s="22">
        <f t="shared" si="6"/>
        <v>84000</v>
      </c>
      <c r="Q38" s="22">
        <f t="shared" si="6"/>
        <v>84000</v>
      </c>
      <c r="R38" s="22">
        <f t="shared" si="6"/>
        <v>84000</v>
      </c>
      <c r="S38" s="22">
        <f t="shared" si="6"/>
        <v>84000</v>
      </c>
      <c r="T38" s="22">
        <f t="shared" si="6"/>
        <v>84000</v>
      </c>
      <c r="U38" s="22">
        <f t="shared" si="6"/>
        <v>84000</v>
      </c>
      <c r="V38" s="22">
        <f t="shared" si="6"/>
        <v>84000</v>
      </c>
      <c r="W38" s="22">
        <f t="shared" si="6"/>
        <v>84000</v>
      </c>
      <c r="X38" s="22">
        <f t="shared" si="6"/>
        <v>84000</v>
      </c>
      <c r="Y38" s="22">
        <f t="shared" si="6"/>
        <v>84000</v>
      </c>
      <c r="Z38" s="22">
        <f t="shared" si="6"/>
        <v>84000</v>
      </c>
      <c r="AA38" s="22">
        <f t="shared" si="6"/>
        <v>84000</v>
      </c>
      <c r="AB38" s="22">
        <f t="shared" si="6"/>
        <v>84000</v>
      </c>
      <c r="AC38" s="22">
        <f t="shared" si="6"/>
        <v>84000</v>
      </c>
      <c r="AD38" s="22">
        <f t="shared" si="6"/>
        <v>84000</v>
      </c>
      <c r="AE38" s="22">
        <f t="shared" si="6"/>
        <v>84000</v>
      </c>
      <c r="AF38" s="22">
        <f t="shared" si="6"/>
        <v>84000</v>
      </c>
      <c r="AG38" s="22">
        <f t="shared" si="6"/>
        <v>84000</v>
      </c>
      <c r="AH38" s="22">
        <f t="shared" si="6"/>
        <v>84000</v>
      </c>
      <c r="AI38" s="22">
        <f t="shared" si="6"/>
        <v>84000</v>
      </c>
      <c r="AJ38" s="22">
        <f t="shared" si="6"/>
        <v>84000</v>
      </c>
      <c r="AK38" s="22">
        <f t="shared" si="6"/>
        <v>84000</v>
      </c>
      <c r="AL38" s="22">
        <f t="shared" si="6"/>
        <v>84000</v>
      </c>
    </row>
    <row r="39" spans="2:38" ht="15">
      <c r="B39" s="17" t="str">
        <f t="shared" si="4"/>
        <v>Prodotto 10</v>
      </c>
      <c r="C39" s="22">
        <f t="shared" si="2"/>
        <v>75000</v>
      </c>
      <c r="D39" s="22">
        <f t="shared" si="2"/>
        <v>75000</v>
      </c>
      <c r="E39" s="22">
        <f t="shared" si="2"/>
        <v>75000</v>
      </c>
      <c r="F39" s="22">
        <f t="shared" si="5"/>
        <v>75000</v>
      </c>
      <c r="G39" s="22">
        <f t="shared" si="5"/>
        <v>75000</v>
      </c>
      <c r="H39" s="22">
        <f aca="true" t="shared" si="7" ref="H39:M39">+H13*H26</f>
        <v>75000</v>
      </c>
      <c r="I39" s="22">
        <f t="shared" si="7"/>
        <v>75000</v>
      </c>
      <c r="J39" s="22">
        <f t="shared" si="7"/>
        <v>75000</v>
      </c>
      <c r="K39" s="22">
        <f t="shared" si="7"/>
        <v>75000</v>
      </c>
      <c r="L39" s="22">
        <f t="shared" si="7"/>
        <v>75000</v>
      </c>
      <c r="M39" s="22">
        <f t="shared" si="7"/>
        <v>75000</v>
      </c>
      <c r="N39" s="22">
        <f t="shared" si="6"/>
        <v>75000</v>
      </c>
      <c r="O39" s="22">
        <f>+O13*O26</f>
        <v>75000</v>
      </c>
      <c r="P39" s="22">
        <f>+P13*P26</f>
        <v>75000</v>
      </c>
      <c r="Q39" s="22">
        <f>+Q13*Q26</f>
        <v>75000</v>
      </c>
      <c r="R39" s="22">
        <f>+R13*R26</f>
        <v>75000</v>
      </c>
      <c r="S39" s="22">
        <f t="shared" si="6"/>
        <v>75000</v>
      </c>
      <c r="T39" s="22">
        <f t="shared" si="6"/>
        <v>75000</v>
      </c>
      <c r="U39" s="22">
        <f t="shared" si="6"/>
        <v>75000</v>
      </c>
      <c r="V39" s="22">
        <f t="shared" si="6"/>
        <v>75000</v>
      </c>
      <c r="W39" s="22">
        <f t="shared" si="6"/>
        <v>75000</v>
      </c>
      <c r="X39" s="22">
        <f t="shared" si="6"/>
        <v>75000</v>
      </c>
      <c r="Y39" s="22">
        <f t="shared" si="6"/>
        <v>75000</v>
      </c>
      <c r="Z39" s="22">
        <f t="shared" si="6"/>
        <v>75000</v>
      </c>
      <c r="AA39" s="22">
        <f t="shared" si="6"/>
        <v>75000</v>
      </c>
      <c r="AB39" s="22">
        <f t="shared" si="6"/>
        <v>75000</v>
      </c>
      <c r="AC39" s="22">
        <f t="shared" si="6"/>
        <v>75000</v>
      </c>
      <c r="AD39" s="22">
        <f t="shared" si="6"/>
        <v>75000</v>
      </c>
      <c r="AE39" s="22">
        <f t="shared" si="6"/>
        <v>75000</v>
      </c>
      <c r="AF39" s="22">
        <f t="shared" si="6"/>
        <v>75000</v>
      </c>
      <c r="AG39" s="22">
        <f t="shared" si="6"/>
        <v>75000</v>
      </c>
      <c r="AH39" s="22">
        <f t="shared" si="6"/>
        <v>75000</v>
      </c>
      <c r="AI39" s="22">
        <f t="shared" si="6"/>
        <v>75000</v>
      </c>
      <c r="AJ39" s="22">
        <f t="shared" si="6"/>
        <v>75000</v>
      </c>
      <c r="AK39" s="22">
        <f t="shared" si="6"/>
        <v>75000</v>
      </c>
      <c r="AL39" s="22">
        <f t="shared" si="6"/>
        <v>75000</v>
      </c>
    </row>
    <row r="40" spans="2:38" ht="15">
      <c r="B40" s="23" t="s">
        <v>230</v>
      </c>
      <c r="C40" s="24">
        <f>SUM(C30:C39)</f>
        <v>514000</v>
      </c>
      <c r="D40" s="24">
        <f aca="true" t="shared" si="8" ref="D40:AL40">SUM(D30:D39)</f>
        <v>514000</v>
      </c>
      <c r="E40" s="24">
        <f t="shared" si="8"/>
        <v>514000</v>
      </c>
      <c r="F40" s="24">
        <f t="shared" si="8"/>
        <v>514000</v>
      </c>
      <c r="G40" s="24">
        <f t="shared" si="8"/>
        <v>514000</v>
      </c>
      <c r="H40" s="24">
        <f t="shared" si="8"/>
        <v>514000</v>
      </c>
      <c r="I40" s="24">
        <f t="shared" si="8"/>
        <v>514000</v>
      </c>
      <c r="J40" s="24">
        <f t="shared" si="8"/>
        <v>514000</v>
      </c>
      <c r="K40" s="24">
        <f t="shared" si="8"/>
        <v>514000</v>
      </c>
      <c r="L40" s="24">
        <f t="shared" si="8"/>
        <v>514000</v>
      </c>
      <c r="M40" s="24">
        <f t="shared" si="8"/>
        <v>514000</v>
      </c>
      <c r="N40" s="24">
        <f t="shared" si="8"/>
        <v>514000</v>
      </c>
      <c r="O40" s="24">
        <f t="shared" si="8"/>
        <v>514000</v>
      </c>
      <c r="P40" s="24">
        <f t="shared" si="8"/>
        <v>514000</v>
      </c>
      <c r="Q40" s="24">
        <f t="shared" si="8"/>
        <v>514000</v>
      </c>
      <c r="R40" s="24">
        <f t="shared" si="8"/>
        <v>514000</v>
      </c>
      <c r="S40" s="24">
        <f t="shared" si="8"/>
        <v>514000</v>
      </c>
      <c r="T40" s="24">
        <f t="shared" si="8"/>
        <v>514000</v>
      </c>
      <c r="U40" s="24">
        <f t="shared" si="8"/>
        <v>514000</v>
      </c>
      <c r="V40" s="24">
        <f t="shared" si="8"/>
        <v>514000</v>
      </c>
      <c r="W40" s="24">
        <f t="shared" si="8"/>
        <v>514000</v>
      </c>
      <c r="X40" s="24">
        <f t="shared" si="8"/>
        <v>514000</v>
      </c>
      <c r="Y40" s="24">
        <f t="shared" si="8"/>
        <v>514000</v>
      </c>
      <c r="Z40" s="24">
        <f t="shared" si="8"/>
        <v>514000</v>
      </c>
      <c r="AA40" s="24">
        <f t="shared" si="8"/>
        <v>514000</v>
      </c>
      <c r="AB40" s="24">
        <f t="shared" si="8"/>
        <v>514000</v>
      </c>
      <c r="AC40" s="24">
        <f t="shared" si="8"/>
        <v>514000</v>
      </c>
      <c r="AD40" s="24">
        <f t="shared" si="8"/>
        <v>514000</v>
      </c>
      <c r="AE40" s="24">
        <f t="shared" si="8"/>
        <v>514000</v>
      </c>
      <c r="AF40" s="24">
        <f t="shared" si="8"/>
        <v>514000</v>
      </c>
      <c r="AG40" s="24">
        <f t="shared" si="8"/>
        <v>514000</v>
      </c>
      <c r="AH40" s="24">
        <f t="shared" si="8"/>
        <v>514000</v>
      </c>
      <c r="AI40" s="24">
        <f t="shared" si="8"/>
        <v>514000</v>
      </c>
      <c r="AJ40" s="24">
        <f t="shared" si="8"/>
        <v>514000</v>
      </c>
      <c r="AK40" s="24">
        <f t="shared" si="8"/>
        <v>514000</v>
      </c>
      <c r="AL40" s="24">
        <f t="shared" si="8"/>
        <v>514000</v>
      </c>
    </row>
    <row r="42" spans="1:4" ht="30">
      <c r="A42" s="13" t="s">
        <v>216</v>
      </c>
      <c r="B42" s="14" t="s">
        <v>231</v>
      </c>
      <c r="C42" s="15" t="s">
        <v>232</v>
      </c>
      <c r="D42" s="25" t="s">
        <v>233</v>
      </c>
    </row>
    <row r="43" spans="2:4" ht="15">
      <c r="B43" s="17" t="s">
        <v>217</v>
      </c>
      <c r="C43" s="26">
        <v>0.1</v>
      </c>
      <c r="D43" s="27">
        <v>180</v>
      </c>
    </row>
    <row r="44" spans="2:4" ht="15">
      <c r="B44" s="17" t="s">
        <v>218</v>
      </c>
      <c r="C44" s="26">
        <v>0.21</v>
      </c>
      <c r="D44" s="27">
        <v>200</v>
      </c>
    </row>
    <row r="45" spans="2:4" ht="15">
      <c r="B45" s="17" t="s">
        <v>219</v>
      </c>
      <c r="C45" s="26">
        <v>0.21</v>
      </c>
      <c r="D45" s="27">
        <v>20</v>
      </c>
    </row>
    <row r="46" spans="2:4" ht="15">
      <c r="B46" s="17" t="s">
        <v>220</v>
      </c>
      <c r="C46" s="26">
        <v>0.1</v>
      </c>
      <c r="D46" s="27">
        <v>30</v>
      </c>
    </row>
    <row r="47" spans="2:4" ht="15">
      <c r="B47" s="17" t="s">
        <v>221</v>
      </c>
      <c r="C47" s="26">
        <v>0.04</v>
      </c>
      <c r="D47" s="27">
        <v>60</v>
      </c>
    </row>
    <row r="48" spans="2:4" ht="15">
      <c r="B48" s="17" t="s">
        <v>222</v>
      </c>
      <c r="C48" s="26">
        <v>0.21</v>
      </c>
      <c r="D48" s="27">
        <v>60</v>
      </c>
    </row>
    <row r="49" spans="2:4" ht="15">
      <c r="B49" s="17" t="s">
        <v>223</v>
      </c>
      <c r="C49" s="26">
        <v>0.21</v>
      </c>
      <c r="D49" s="27">
        <v>180</v>
      </c>
    </row>
    <row r="50" spans="2:4" ht="15">
      <c r="B50" s="17" t="s">
        <v>224</v>
      </c>
      <c r="C50" s="26">
        <v>0.21</v>
      </c>
      <c r="D50" s="27">
        <v>180</v>
      </c>
    </row>
    <row r="51" spans="2:4" ht="15">
      <c r="B51" s="17" t="s">
        <v>225</v>
      </c>
      <c r="C51" s="26">
        <v>0.21</v>
      </c>
      <c r="D51" s="27">
        <v>360</v>
      </c>
    </row>
    <row r="52" spans="2:4" ht="15">
      <c r="B52" s="17" t="s">
        <v>226</v>
      </c>
      <c r="C52" s="26">
        <v>0.21</v>
      </c>
      <c r="D52" s="27">
        <v>60</v>
      </c>
    </row>
    <row r="53" spans="2:4" ht="15">
      <c r="B53" s="17"/>
      <c r="C53" s="26"/>
      <c r="D53" s="27"/>
    </row>
    <row r="55" spans="1:38" ht="15">
      <c r="A55" s="21" t="s">
        <v>234</v>
      </c>
      <c r="B55" s="17" t="s">
        <v>235</v>
      </c>
      <c r="C55" s="19" t="str">
        <f>+C29</f>
        <v>A1 m1</v>
      </c>
      <c r="D55" s="19" t="str">
        <f aca="true" t="shared" si="9" ref="D55:AL55">+D29</f>
        <v>A1 m2</v>
      </c>
      <c r="E55" s="19" t="str">
        <f t="shared" si="9"/>
        <v>A1 m3</v>
      </c>
      <c r="F55" s="19" t="str">
        <f t="shared" si="9"/>
        <v>A1 m4</v>
      </c>
      <c r="G55" s="19" t="str">
        <f t="shared" si="9"/>
        <v>A1 m5</v>
      </c>
      <c r="H55" s="19" t="str">
        <f t="shared" si="9"/>
        <v>A1 m6</v>
      </c>
      <c r="I55" s="19" t="str">
        <f t="shared" si="9"/>
        <v>A1 m7</v>
      </c>
      <c r="J55" s="19" t="str">
        <f t="shared" si="9"/>
        <v>A1 m8</v>
      </c>
      <c r="K55" s="19" t="str">
        <f t="shared" si="9"/>
        <v>A1 m9</v>
      </c>
      <c r="L55" s="19" t="str">
        <f t="shared" si="9"/>
        <v>A1 m10</v>
      </c>
      <c r="M55" s="19" t="str">
        <f t="shared" si="9"/>
        <v>A1 m11</v>
      </c>
      <c r="N55" s="19" t="str">
        <f t="shared" si="9"/>
        <v>A1 m12</v>
      </c>
      <c r="O55" s="19" t="str">
        <f t="shared" si="9"/>
        <v>A2 m1</v>
      </c>
      <c r="P55" s="19" t="str">
        <f t="shared" si="9"/>
        <v>A2 m2</v>
      </c>
      <c r="Q55" s="19" t="str">
        <f t="shared" si="9"/>
        <v>A2 m3</v>
      </c>
      <c r="R55" s="19" t="str">
        <f t="shared" si="9"/>
        <v>A2 m4</v>
      </c>
      <c r="S55" s="19" t="str">
        <f t="shared" si="9"/>
        <v>A2 m5</v>
      </c>
      <c r="T55" s="19" t="str">
        <f t="shared" si="9"/>
        <v>A2 m6</v>
      </c>
      <c r="U55" s="19" t="str">
        <f t="shared" si="9"/>
        <v>A2 m7</v>
      </c>
      <c r="V55" s="19" t="str">
        <f t="shared" si="9"/>
        <v>A2 m8</v>
      </c>
      <c r="W55" s="19" t="str">
        <f t="shared" si="9"/>
        <v>A2 m9</v>
      </c>
      <c r="X55" s="19" t="str">
        <f t="shared" si="9"/>
        <v>A2 m10</v>
      </c>
      <c r="Y55" s="19" t="str">
        <f t="shared" si="9"/>
        <v>A2 m11</v>
      </c>
      <c r="Z55" s="19" t="str">
        <f t="shared" si="9"/>
        <v>A2 m12</v>
      </c>
      <c r="AA55" s="19" t="str">
        <f t="shared" si="9"/>
        <v>A3 m1</v>
      </c>
      <c r="AB55" s="19" t="str">
        <f t="shared" si="9"/>
        <v>A3 m2</v>
      </c>
      <c r="AC55" s="19" t="str">
        <f t="shared" si="9"/>
        <v>A3 m3</v>
      </c>
      <c r="AD55" s="19" t="str">
        <f t="shared" si="9"/>
        <v>A3 m4</v>
      </c>
      <c r="AE55" s="19" t="str">
        <f t="shared" si="9"/>
        <v>A3 m5</v>
      </c>
      <c r="AF55" s="19" t="str">
        <f t="shared" si="9"/>
        <v>A3 m6</v>
      </c>
      <c r="AG55" s="19" t="str">
        <f t="shared" si="9"/>
        <v>A3 m7</v>
      </c>
      <c r="AH55" s="19" t="str">
        <f t="shared" si="9"/>
        <v>A3 m8</v>
      </c>
      <c r="AI55" s="19" t="str">
        <f t="shared" si="9"/>
        <v>A3 m9</v>
      </c>
      <c r="AJ55" s="19" t="str">
        <f t="shared" si="9"/>
        <v>A3 m10</v>
      </c>
      <c r="AK55" s="19" t="str">
        <f t="shared" si="9"/>
        <v>A3 m11</v>
      </c>
      <c r="AL55" s="19" t="str">
        <f t="shared" si="9"/>
        <v>A3 m12</v>
      </c>
    </row>
    <row r="56" spans="2:38" ht="15">
      <c r="B56" s="14" t="str">
        <f>+B43</f>
        <v>Prodotto 1</v>
      </c>
      <c r="C56" s="22">
        <f aca="true" t="shared" si="10" ref="C56:C63">+C30*$C43</f>
        <v>4000</v>
      </c>
      <c r="D56" s="22">
        <f aca="true" t="shared" si="11" ref="D56:D65">+(D30*$C43)+C56</f>
        <v>8000</v>
      </c>
      <c r="E56" s="22">
        <f aca="true" t="shared" si="12" ref="E56:AL63">+(E30*$C43)+D56</f>
        <v>12000</v>
      </c>
      <c r="F56" s="22">
        <f t="shared" si="12"/>
        <v>16000</v>
      </c>
      <c r="G56" s="22">
        <f t="shared" si="12"/>
        <v>20000</v>
      </c>
      <c r="H56" s="22">
        <f t="shared" si="12"/>
        <v>24000</v>
      </c>
      <c r="I56" s="22">
        <f t="shared" si="12"/>
        <v>28000</v>
      </c>
      <c r="J56" s="22">
        <f t="shared" si="12"/>
        <v>32000</v>
      </c>
      <c r="K56" s="22">
        <f t="shared" si="12"/>
        <v>36000</v>
      </c>
      <c r="L56" s="22">
        <f t="shared" si="12"/>
        <v>40000</v>
      </c>
      <c r="M56" s="22">
        <f t="shared" si="12"/>
        <v>44000</v>
      </c>
      <c r="N56" s="22">
        <f t="shared" si="12"/>
        <v>48000</v>
      </c>
      <c r="O56" s="22">
        <f t="shared" si="12"/>
        <v>52000</v>
      </c>
      <c r="P56" s="22">
        <f t="shared" si="12"/>
        <v>56000</v>
      </c>
      <c r="Q56" s="22">
        <f t="shared" si="12"/>
        <v>60000</v>
      </c>
      <c r="R56" s="22">
        <f t="shared" si="12"/>
        <v>64000</v>
      </c>
      <c r="S56" s="22">
        <f t="shared" si="12"/>
        <v>68000</v>
      </c>
      <c r="T56" s="22">
        <f t="shared" si="12"/>
        <v>72000</v>
      </c>
      <c r="U56" s="22">
        <f t="shared" si="12"/>
        <v>76000</v>
      </c>
      <c r="V56" s="22">
        <f t="shared" si="12"/>
        <v>80000</v>
      </c>
      <c r="W56" s="22">
        <f t="shared" si="12"/>
        <v>84000</v>
      </c>
      <c r="X56" s="22">
        <f t="shared" si="12"/>
        <v>88000</v>
      </c>
      <c r="Y56" s="22">
        <f t="shared" si="12"/>
        <v>92000</v>
      </c>
      <c r="Z56" s="22">
        <f t="shared" si="12"/>
        <v>96000</v>
      </c>
      <c r="AA56" s="22">
        <f t="shared" si="12"/>
        <v>100000</v>
      </c>
      <c r="AB56" s="22">
        <f t="shared" si="12"/>
        <v>104000</v>
      </c>
      <c r="AC56" s="22">
        <f t="shared" si="12"/>
        <v>108000</v>
      </c>
      <c r="AD56" s="22">
        <f t="shared" si="12"/>
        <v>112000</v>
      </c>
      <c r="AE56" s="22">
        <f t="shared" si="12"/>
        <v>116000</v>
      </c>
      <c r="AF56" s="22">
        <f t="shared" si="12"/>
        <v>120000</v>
      </c>
      <c r="AG56" s="22">
        <f t="shared" si="12"/>
        <v>124000</v>
      </c>
      <c r="AH56" s="22">
        <f t="shared" si="12"/>
        <v>128000</v>
      </c>
      <c r="AI56" s="22">
        <f t="shared" si="12"/>
        <v>132000</v>
      </c>
      <c r="AJ56" s="22">
        <f t="shared" si="12"/>
        <v>136000</v>
      </c>
      <c r="AK56" s="22">
        <f t="shared" si="12"/>
        <v>140000</v>
      </c>
      <c r="AL56" s="22">
        <f t="shared" si="12"/>
        <v>144000</v>
      </c>
    </row>
    <row r="57" spans="2:38" ht="15">
      <c r="B57" s="14" t="str">
        <f aca="true" t="shared" si="13" ref="B57:B65">+B44</f>
        <v>Prodotto 2</v>
      </c>
      <c r="C57" s="22">
        <f t="shared" si="10"/>
        <v>7560</v>
      </c>
      <c r="D57" s="22">
        <f t="shared" si="11"/>
        <v>15120</v>
      </c>
      <c r="E57" s="22">
        <f aca="true" t="shared" si="14" ref="E57:S57">+(E31*$C44)+D57</f>
        <v>22680</v>
      </c>
      <c r="F57" s="22">
        <f t="shared" si="14"/>
        <v>30240</v>
      </c>
      <c r="G57" s="22">
        <f t="shared" si="14"/>
        <v>37800</v>
      </c>
      <c r="H57" s="22">
        <f t="shared" si="14"/>
        <v>45360</v>
      </c>
      <c r="I57" s="22">
        <f t="shared" si="14"/>
        <v>52920</v>
      </c>
      <c r="J57" s="22">
        <f t="shared" si="14"/>
        <v>60480</v>
      </c>
      <c r="K57" s="22">
        <f t="shared" si="14"/>
        <v>68040</v>
      </c>
      <c r="L57" s="22">
        <f t="shared" si="14"/>
        <v>75600</v>
      </c>
      <c r="M57" s="22">
        <f t="shared" si="14"/>
        <v>83160</v>
      </c>
      <c r="N57" s="22">
        <f t="shared" si="14"/>
        <v>90720</v>
      </c>
      <c r="O57" s="22">
        <f t="shared" si="14"/>
        <v>98280</v>
      </c>
      <c r="P57" s="22">
        <f t="shared" si="14"/>
        <v>105840</v>
      </c>
      <c r="Q57" s="22">
        <f t="shared" si="14"/>
        <v>113400</v>
      </c>
      <c r="R57" s="22">
        <f t="shared" si="14"/>
        <v>120960</v>
      </c>
      <c r="S57" s="22">
        <f t="shared" si="14"/>
        <v>128520</v>
      </c>
      <c r="T57" s="22">
        <f t="shared" si="12"/>
        <v>136080</v>
      </c>
      <c r="U57" s="22">
        <f t="shared" si="12"/>
        <v>143640</v>
      </c>
      <c r="V57" s="22">
        <f t="shared" si="12"/>
        <v>151200</v>
      </c>
      <c r="W57" s="22">
        <f t="shared" si="12"/>
        <v>158760</v>
      </c>
      <c r="X57" s="22">
        <f t="shared" si="12"/>
        <v>166320</v>
      </c>
      <c r="Y57" s="22">
        <f t="shared" si="12"/>
        <v>173880</v>
      </c>
      <c r="Z57" s="22">
        <f t="shared" si="12"/>
        <v>181440</v>
      </c>
      <c r="AA57" s="22">
        <f t="shared" si="12"/>
        <v>189000</v>
      </c>
      <c r="AB57" s="22">
        <f t="shared" si="12"/>
        <v>196560</v>
      </c>
      <c r="AC57" s="22">
        <f t="shared" si="12"/>
        <v>204120</v>
      </c>
      <c r="AD57" s="22">
        <f t="shared" si="12"/>
        <v>211680</v>
      </c>
      <c r="AE57" s="22">
        <f t="shared" si="12"/>
        <v>219240</v>
      </c>
      <c r="AF57" s="22">
        <f t="shared" si="12"/>
        <v>226800</v>
      </c>
      <c r="AG57" s="22">
        <f t="shared" si="12"/>
        <v>234360</v>
      </c>
      <c r="AH57" s="22">
        <f t="shared" si="12"/>
        <v>241920</v>
      </c>
      <c r="AI57" s="22">
        <f t="shared" si="12"/>
        <v>249480</v>
      </c>
      <c r="AJ57" s="22">
        <f t="shared" si="12"/>
        <v>257040</v>
      </c>
      <c r="AK57" s="22">
        <f t="shared" si="12"/>
        <v>264600</v>
      </c>
      <c r="AL57" s="22">
        <f t="shared" si="12"/>
        <v>272160</v>
      </c>
    </row>
    <row r="58" spans="2:38" ht="15">
      <c r="B58" s="14" t="str">
        <f t="shared" si="13"/>
        <v>Prodotto 3</v>
      </c>
      <c r="C58" s="22">
        <f t="shared" si="10"/>
        <v>6300</v>
      </c>
      <c r="D58" s="22">
        <f t="shared" si="11"/>
        <v>12600</v>
      </c>
      <c r="E58" s="22">
        <f t="shared" si="12"/>
        <v>18900</v>
      </c>
      <c r="F58" s="22">
        <f t="shared" si="12"/>
        <v>25200</v>
      </c>
      <c r="G58" s="22">
        <f t="shared" si="12"/>
        <v>31500</v>
      </c>
      <c r="H58" s="22">
        <f t="shared" si="12"/>
        <v>37800</v>
      </c>
      <c r="I58" s="22">
        <f t="shared" si="12"/>
        <v>44100</v>
      </c>
      <c r="J58" s="22">
        <f t="shared" si="12"/>
        <v>50400</v>
      </c>
      <c r="K58" s="22">
        <f t="shared" si="12"/>
        <v>56700</v>
      </c>
      <c r="L58" s="22">
        <f t="shared" si="12"/>
        <v>63000</v>
      </c>
      <c r="M58" s="22">
        <f t="shared" si="12"/>
        <v>69300</v>
      </c>
      <c r="N58" s="22">
        <f t="shared" si="12"/>
        <v>75600</v>
      </c>
      <c r="O58" s="22">
        <f t="shared" si="12"/>
        <v>81900</v>
      </c>
      <c r="P58" s="22">
        <f t="shared" si="12"/>
        <v>88200</v>
      </c>
      <c r="Q58" s="22">
        <f t="shared" si="12"/>
        <v>94500</v>
      </c>
      <c r="R58" s="22">
        <f t="shared" si="12"/>
        <v>100800</v>
      </c>
      <c r="S58" s="22">
        <f t="shared" si="12"/>
        <v>107100</v>
      </c>
      <c r="T58" s="22">
        <f t="shared" si="12"/>
        <v>113400</v>
      </c>
      <c r="U58" s="22">
        <f t="shared" si="12"/>
        <v>119700</v>
      </c>
      <c r="V58" s="22">
        <f t="shared" si="12"/>
        <v>126000</v>
      </c>
      <c r="W58" s="22">
        <f t="shared" si="12"/>
        <v>132300</v>
      </c>
      <c r="X58" s="22">
        <f t="shared" si="12"/>
        <v>138600</v>
      </c>
      <c r="Y58" s="22">
        <f t="shared" si="12"/>
        <v>144900</v>
      </c>
      <c r="Z58" s="22">
        <f t="shared" si="12"/>
        <v>151200</v>
      </c>
      <c r="AA58" s="22">
        <f t="shared" si="12"/>
        <v>157500</v>
      </c>
      <c r="AB58" s="22">
        <f t="shared" si="12"/>
        <v>163800</v>
      </c>
      <c r="AC58" s="22">
        <f t="shared" si="12"/>
        <v>170100</v>
      </c>
      <c r="AD58" s="22">
        <f t="shared" si="12"/>
        <v>176400</v>
      </c>
      <c r="AE58" s="22">
        <f t="shared" si="12"/>
        <v>182700</v>
      </c>
      <c r="AF58" s="22">
        <f t="shared" si="12"/>
        <v>189000</v>
      </c>
      <c r="AG58" s="22">
        <f t="shared" si="12"/>
        <v>195300</v>
      </c>
      <c r="AH58" s="22">
        <f t="shared" si="12"/>
        <v>201600</v>
      </c>
      <c r="AI58" s="22">
        <f t="shared" si="12"/>
        <v>207900</v>
      </c>
      <c r="AJ58" s="22">
        <f t="shared" si="12"/>
        <v>214200</v>
      </c>
      <c r="AK58" s="22">
        <f t="shared" si="12"/>
        <v>220500</v>
      </c>
      <c r="AL58" s="22">
        <f t="shared" si="12"/>
        <v>226800</v>
      </c>
    </row>
    <row r="59" spans="2:38" ht="15">
      <c r="B59" s="14" t="str">
        <f t="shared" si="13"/>
        <v>Prodotto 4</v>
      </c>
      <c r="C59" s="22">
        <f t="shared" si="10"/>
        <v>9000</v>
      </c>
      <c r="D59" s="22">
        <f t="shared" si="11"/>
        <v>18000</v>
      </c>
      <c r="E59" s="22">
        <f t="shared" si="12"/>
        <v>27000</v>
      </c>
      <c r="F59" s="22">
        <f t="shared" si="12"/>
        <v>36000</v>
      </c>
      <c r="G59" s="22">
        <f t="shared" si="12"/>
        <v>45000</v>
      </c>
      <c r="H59" s="22">
        <f t="shared" si="12"/>
        <v>54000</v>
      </c>
      <c r="I59" s="22">
        <f t="shared" si="12"/>
        <v>63000</v>
      </c>
      <c r="J59" s="22">
        <f t="shared" si="12"/>
        <v>72000</v>
      </c>
      <c r="K59" s="22">
        <f t="shared" si="12"/>
        <v>81000</v>
      </c>
      <c r="L59" s="22">
        <f t="shared" si="12"/>
        <v>90000</v>
      </c>
      <c r="M59" s="22">
        <f t="shared" si="12"/>
        <v>99000</v>
      </c>
      <c r="N59" s="22">
        <f t="shared" si="12"/>
        <v>108000</v>
      </c>
      <c r="O59" s="22">
        <f t="shared" si="12"/>
        <v>117000</v>
      </c>
      <c r="P59" s="22">
        <f t="shared" si="12"/>
        <v>126000</v>
      </c>
      <c r="Q59" s="22">
        <f t="shared" si="12"/>
        <v>135000</v>
      </c>
      <c r="R59" s="22">
        <f t="shared" si="12"/>
        <v>144000</v>
      </c>
      <c r="S59" s="22">
        <f t="shared" si="12"/>
        <v>153000</v>
      </c>
      <c r="T59" s="22">
        <f t="shared" si="12"/>
        <v>162000</v>
      </c>
      <c r="U59" s="22">
        <f t="shared" si="12"/>
        <v>171000</v>
      </c>
      <c r="V59" s="22">
        <f t="shared" si="12"/>
        <v>180000</v>
      </c>
      <c r="W59" s="22">
        <f t="shared" si="12"/>
        <v>189000</v>
      </c>
      <c r="X59" s="22">
        <f t="shared" si="12"/>
        <v>198000</v>
      </c>
      <c r="Y59" s="22">
        <f t="shared" si="12"/>
        <v>207000</v>
      </c>
      <c r="Z59" s="22">
        <f t="shared" si="12"/>
        <v>216000</v>
      </c>
      <c r="AA59" s="22">
        <f t="shared" si="12"/>
        <v>225000</v>
      </c>
      <c r="AB59" s="22">
        <f t="shared" si="12"/>
        <v>234000</v>
      </c>
      <c r="AC59" s="22">
        <f t="shared" si="12"/>
        <v>243000</v>
      </c>
      <c r="AD59" s="22">
        <f t="shared" si="12"/>
        <v>252000</v>
      </c>
      <c r="AE59" s="22">
        <f t="shared" si="12"/>
        <v>261000</v>
      </c>
      <c r="AF59" s="22">
        <f t="shared" si="12"/>
        <v>270000</v>
      </c>
      <c r="AG59" s="22">
        <f t="shared" si="12"/>
        <v>279000</v>
      </c>
      <c r="AH59" s="22">
        <f t="shared" si="12"/>
        <v>288000</v>
      </c>
      <c r="AI59" s="22">
        <f t="shared" si="12"/>
        <v>297000</v>
      </c>
      <c r="AJ59" s="22">
        <f t="shared" si="12"/>
        <v>306000</v>
      </c>
      <c r="AK59" s="22">
        <f t="shared" si="12"/>
        <v>315000</v>
      </c>
      <c r="AL59" s="22">
        <f t="shared" si="12"/>
        <v>324000</v>
      </c>
    </row>
    <row r="60" spans="2:38" ht="15">
      <c r="B60" s="14" t="str">
        <f t="shared" si="13"/>
        <v>Prodotto 5</v>
      </c>
      <c r="C60" s="22">
        <f t="shared" si="10"/>
        <v>1280</v>
      </c>
      <c r="D60" s="22">
        <f t="shared" si="11"/>
        <v>2560</v>
      </c>
      <c r="E60" s="22">
        <f t="shared" si="12"/>
        <v>3840</v>
      </c>
      <c r="F60" s="22">
        <f t="shared" si="12"/>
        <v>5120</v>
      </c>
      <c r="G60" s="22">
        <f t="shared" si="12"/>
        <v>6400</v>
      </c>
      <c r="H60" s="22">
        <f t="shared" si="12"/>
        <v>7680</v>
      </c>
      <c r="I60" s="22">
        <f t="shared" si="12"/>
        <v>8960</v>
      </c>
      <c r="J60" s="22">
        <f t="shared" si="12"/>
        <v>10240</v>
      </c>
      <c r="K60" s="22">
        <f t="shared" si="12"/>
        <v>11520</v>
      </c>
      <c r="L60" s="22">
        <f t="shared" si="12"/>
        <v>12800</v>
      </c>
      <c r="M60" s="22">
        <f t="shared" si="12"/>
        <v>14080</v>
      </c>
      <c r="N60" s="22">
        <f t="shared" si="12"/>
        <v>15360</v>
      </c>
      <c r="O60" s="22">
        <f t="shared" si="12"/>
        <v>16640</v>
      </c>
      <c r="P60" s="22">
        <f t="shared" si="12"/>
        <v>17920</v>
      </c>
      <c r="Q60" s="22">
        <f t="shared" si="12"/>
        <v>19200</v>
      </c>
      <c r="R60" s="22">
        <f t="shared" si="12"/>
        <v>20480</v>
      </c>
      <c r="S60" s="22">
        <f t="shared" si="12"/>
        <v>21760</v>
      </c>
      <c r="T60" s="22">
        <f t="shared" si="12"/>
        <v>23040</v>
      </c>
      <c r="U60" s="22">
        <f t="shared" si="12"/>
        <v>24320</v>
      </c>
      <c r="V60" s="22">
        <f t="shared" si="12"/>
        <v>25600</v>
      </c>
      <c r="W60" s="22">
        <f t="shared" si="12"/>
        <v>26880</v>
      </c>
      <c r="X60" s="22">
        <f t="shared" si="12"/>
        <v>28160</v>
      </c>
      <c r="Y60" s="22">
        <f t="shared" si="12"/>
        <v>29440</v>
      </c>
      <c r="Z60" s="22">
        <f t="shared" si="12"/>
        <v>30720</v>
      </c>
      <c r="AA60" s="22">
        <f t="shared" si="12"/>
        <v>32000</v>
      </c>
      <c r="AB60" s="22">
        <f t="shared" si="12"/>
        <v>33280</v>
      </c>
      <c r="AC60" s="22">
        <f t="shared" si="12"/>
        <v>34560</v>
      </c>
      <c r="AD60" s="22">
        <f t="shared" si="12"/>
        <v>35840</v>
      </c>
      <c r="AE60" s="22">
        <f t="shared" si="12"/>
        <v>37120</v>
      </c>
      <c r="AF60" s="22">
        <f t="shared" si="12"/>
        <v>38400</v>
      </c>
      <c r="AG60" s="22">
        <f t="shared" si="12"/>
        <v>39680</v>
      </c>
      <c r="AH60" s="22">
        <f t="shared" si="12"/>
        <v>40960</v>
      </c>
      <c r="AI60" s="22">
        <f t="shared" si="12"/>
        <v>42240</v>
      </c>
      <c r="AJ60" s="22">
        <f t="shared" si="12"/>
        <v>43520</v>
      </c>
      <c r="AK60" s="22">
        <f t="shared" si="12"/>
        <v>44800</v>
      </c>
      <c r="AL60" s="22">
        <f t="shared" si="12"/>
        <v>46080</v>
      </c>
    </row>
    <row r="61" spans="2:38" ht="15">
      <c r="B61" s="14" t="str">
        <f t="shared" si="13"/>
        <v>Prodotto 6</v>
      </c>
      <c r="C61" s="22">
        <f t="shared" si="10"/>
        <v>6720</v>
      </c>
      <c r="D61" s="22">
        <f t="shared" si="11"/>
        <v>13440</v>
      </c>
      <c r="E61" s="22">
        <f t="shared" si="12"/>
        <v>20160</v>
      </c>
      <c r="F61" s="22">
        <f t="shared" si="12"/>
        <v>26880</v>
      </c>
      <c r="G61" s="22">
        <f t="shared" si="12"/>
        <v>33600</v>
      </c>
      <c r="H61" s="22">
        <f t="shared" si="12"/>
        <v>40320</v>
      </c>
      <c r="I61" s="22">
        <f t="shared" si="12"/>
        <v>47040</v>
      </c>
      <c r="J61" s="22">
        <f t="shared" si="12"/>
        <v>53760</v>
      </c>
      <c r="K61" s="22">
        <f t="shared" si="12"/>
        <v>60480</v>
      </c>
      <c r="L61" s="22">
        <f t="shared" si="12"/>
        <v>67200</v>
      </c>
      <c r="M61" s="22">
        <f t="shared" si="12"/>
        <v>73920</v>
      </c>
      <c r="N61" s="22">
        <f t="shared" si="12"/>
        <v>80640</v>
      </c>
      <c r="O61" s="22">
        <f t="shared" si="12"/>
        <v>87360</v>
      </c>
      <c r="P61" s="22">
        <f t="shared" si="12"/>
        <v>94080</v>
      </c>
      <c r="Q61" s="22">
        <f t="shared" si="12"/>
        <v>100800</v>
      </c>
      <c r="R61" s="22">
        <f t="shared" si="12"/>
        <v>107520</v>
      </c>
      <c r="S61" s="22">
        <f t="shared" si="12"/>
        <v>114240</v>
      </c>
      <c r="T61" s="22">
        <f t="shared" si="12"/>
        <v>120960</v>
      </c>
      <c r="U61" s="22">
        <f t="shared" si="12"/>
        <v>127680</v>
      </c>
      <c r="V61" s="22">
        <f t="shared" si="12"/>
        <v>134400</v>
      </c>
      <c r="W61" s="22">
        <f t="shared" si="12"/>
        <v>141120</v>
      </c>
      <c r="X61" s="22">
        <f t="shared" si="12"/>
        <v>147840</v>
      </c>
      <c r="Y61" s="22">
        <f t="shared" si="12"/>
        <v>154560</v>
      </c>
      <c r="Z61" s="22">
        <f t="shared" si="12"/>
        <v>161280</v>
      </c>
      <c r="AA61" s="22">
        <f t="shared" si="12"/>
        <v>168000</v>
      </c>
      <c r="AB61" s="22">
        <f t="shared" si="12"/>
        <v>174720</v>
      </c>
      <c r="AC61" s="22">
        <f t="shared" si="12"/>
        <v>181440</v>
      </c>
      <c r="AD61" s="22">
        <f t="shared" si="12"/>
        <v>188160</v>
      </c>
      <c r="AE61" s="22">
        <f t="shared" si="12"/>
        <v>194880</v>
      </c>
      <c r="AF61" s="22">
        <f t="shared" si="12"/>
        <v>201600</v>
      </c>
      <c r="AG61" s="22">
        <f t="shared" si="12"/>
        <v>208320</v>
      </c>
      <c r="AH61" s="22">
        <f t="shared" si="12"/>
        <v>215040</v>
      </c>
      <c r="AI61" s="22">
        <f t="shared" si="12"/>
        <v>221760</v>
      </c>
      <c r="AJ61" s="22">
        <f t="shared" si="12"/>
        <v>228480</v>
      </c>
      <c r="AK61" s="22">
        <f t="shared" si="12"/>
        <v>235200</v>
      </c>
      <c r="AL61" s="22">
        <f t="shared" si="12"/>
        <v>241920</v>
      </c>
    </row>
    <row r="62" spans="2:38" ht="15">
      <c r="B62" s="14" t="str">
        <f t="shared" si="13"/>
        <v>Prodotto 7</v>
      </c>
      <c r="C62" s="22">
        <f t="shared" si="10"/>
        <v>13650</v>
      </c>
      <c r="D62" s="22">
        <f t="shared" si="11"/>
        <v>27300</v>
      </c>
      <c r="E62" s="22">
        <f t="shared" si="12"/>
        <v>40950</v>
      </c>
      <c r="F62" s="22">
        <f t="shared" si="12"/>
        <v>54600</v>
      </c>
      <c r="G62" s="22">
        <f t="shared" si="12"/>
        <v>68250</v>
      </c>
      <c r="H62" s="22">
        <f t="shared" si="12"/>
        <v>81900</v>
      </c>
      <c r="I62" s="22">
        <f t="shared" si="12"/>
        <v>95550</v>
      </c>
      <c r="J62" s="22">
        <f t="shared" si="12"/>
        <v>109200</v>
      </c>
      <c r="K62" s="22">
        <f t="shared" si="12"/>
        <v>122850</v>
      </c>
      <c r="L62" s="22">
        <f t="shared" si="12"/>
        <v>136500</v>
      </c>
      <c r="M62" s="22">
        <f t="shared" si="12"/>
        <v>150150</v>
      </c>
      <c r="N62" s="22">
        <f t="shared" si="12"/>
        <v>163800</v>
      </c>
      <c r="O62" s="22">
        <f t="shared" si="12"/>
        <v>177450</v>
      </c>
      <c r="P62" s="22">
        <f t="shared" si="12"/>
        <v>191100</v>
      </c>
      <c r="Q62" s="22">
        <f t="shared" si="12"/>
        <v>204750</v>
      </c>
      <c r="R62" s="22">
        <f t="shared" si="12"/>
        <v>218400</v>
      </c>
      <c r="S62" s="22">
        <f t="shared" si="12"/>
        <v>232050</v>
      </c>
      <c r="T62" s="22">
        <f t="shared" si="12"/>
        <v>245700</v>
      </c>
      <c r="U62" s="22">
        <f t="shared" si="12"/>
        <v>259350</v>
      </c>
      <c r="V62" s="22">
        <f t="shared" si="12"/>
        <v>273000</v>
      </c>
      <c r="W62" s="22">
        <f t="shared" si="12"/>
        <v>286650</v>
      </c>
      <c r="X62" s="22">
        <f t="shared" si="12"/>
        <v>300300</v>
      </c>
      <c r="Y62" s="22">
        <f t="shared" si="12"/>
        <v>313950</v>
      </c>
      <c r="Z62" s="22">
        <f t="shared" si="12"/>
        <v>327600</v>
      </c>
      <c r="AA62" s="22">
        <f t="shared" si="12"/>
        <v>341250</v>
      </c>
      <c r="AB62" s="22">
        <f t="shared" si="12"/>
        <v>354900</v>
      </c>
      <c r="AC62" s="22">
        <f t="shared" si="12"/>
        <v>368550</v>
      </c>
      <c r="AD62" s="22">
        <f t="shared" si="12"/>
        <v>382200</v>
      </c>
      <c r="AE62" s="22">
        <f t="shared" si="12"/>
        <v>395850</v>
      </c>
      <c r="AF62" s="22">
        <f t="shared" si="12"/>
        <v>409500</v>
      </c>
      <c r="AG62" s="22">
        <f t="shared" si="12"/>
        <v>423150</v>
      </c>
      <c r="AH62" s="22">
        <f t="shared" si="12"/>
        <v>436800</v>
      </c>
      <c r="AI62" s="22">
        <f t="shared" si="12"/>
        <v>450450</v>
      </c>
      <c r="AJ62" s="22">
        <f t="shared" si="12"/>
        <v>464100</v>
      </c>
      <c r="AK62" s="22">
        <f t="shared" si="12"/>
        <v>477750</v>
      </c>
      <c r="AL62" s="22">
        <f t="shared" si="12"/>
        <v>491400</v>
      </c>
    </row>
    <row r="63" spans="2:38" ht="15">
      <c r="B63" s="14" t="str">
        <f t="shared" si="13"/>
        <v>Prodotto 8</v>
      </c>
      <c r="C63" s="22">
        <f t="shared" si="10"/>
        <v>6300</v>
      </c>
      <c r="D63" s="22">
        <f t="shared" si="11"/>
        <v>12600</v>
      </c>
      <c r="E63" s="22">
        <f t="shared" si="12"/>
        <v>18900</v>
      </c>
      <c r="F63" s="22">
        <f t="shared" si="12"/>
        <v>25200</v>
      </c>
      <c r="G63" s="22">
        <f t="shared" si="12"/>
        <v>31500</v>
      </c>
      <c r="H63" s="22">
        <f t="shared" si="12"/>
        <v>37800</v>
      </c>
      <c r="I63" s="22">
        <f t="shared" si="12"/>
        <v>44100</v>
      </c>
      <c r="J63" s="22">
        <f t="shared" si="12"/>
        <v>50400</v>
      </c>
      <c r="K63" s="22">
        <f t="shared" si="12"/>
        <v>56700</v>
      </c>
      <c r="L63" s="22">
        <f t="shared" si="12"/>
        <v>63000</v>
      </c>
      <c r="M63" s="22">
        <f t="shared" si="12"/>
        <v>69300</v>
      </c>
      <c r="N63" s="22">
        <f t="shared" si="12"/>
        <v>75600</v>
      </c>
      <c r="O63" s="22">
        <f t="shared" si="12"/>
        <v>81900</v>
      </c>
      <c r="P63" s="22">
        <f t="shared" si="12"/>
        <v>88200</v>
      </c>
      <c r="Q63" s="22">
        <f t="shared" si="12"/>
        <v>94500</v>
      </c>
      <c r="R63" s="22">
        <f t="shared" si="12"/>
        <v>100800</v>
      </c>
      <c r="S63" s="22">
        <f t="shared" si="12"/>
        <v>107100</v>
      </c>
      <c r="T63" s="22">
        <f t="shared" si="12"/>
        <v>113400</v>
      </c>
      <c r="U63" s="22">
        <f t="shared" si="12"/>
        <v>119700</v>
      </c>
      <c r="V63" s="22">
        <f t="shared" si="12"/>
        <v>126000</v>
      </c>
      <c r="W63" s="22">
        <f t="shared" si="12"/>
        <v>132300</v>
      </c>
      <c r="X63" s="22">
        <f t="shared" si="12"/>
        <v>138600</v>
      </c>
      <c r="Y63" s="22">
        <f t="shared" si="12"/>
        <v>144900</v>
      </c>
      <c r="Z63" s="22">
        <f t="shared" si="12"/>
        <v>151200</v>
      </c>
      <c r="AA63" s="22">
        <f t="shared" si="12"/>
        <v>157500</v>
      </c>
      <c r="AB63" s="22">
        <f t="shared" si="12"/>
        <v>163800</v>
      </c>
      <c r="AC63" s="22">
        <f t="shared" si="12"/>
        <v>170100</v>
      </c>
      <c r="AD63" s="22">
        <f t="shared" si="12"/>
        <v>176400</v>
      </c>
      <c r="AE63" s="22">
        <f t="shared" si="12"/>
        <v>182700</v>
      </c>
      <c r="AF63" s="22">
        <f t="shared" si="12"/>
        <v>189000</v>
      </c>
      <c r="AG63" s="22">
        <f t="shared" si="12"/>
        <v>195300</v>
      </c>
      <c r="AH63" s="22">
        <f t="shared" si="12"/>
        <v>201600</v>
      </c>
      <c r="AI63" s="22">
        <f t="shared" si="12"/>
        <v>207900</v>
      </c>
      <c r="AJ63" s="22">
        <f t="shared" si="12"/>
        <v>214200</v>
      </c>
      <c r="AK63" s="22">
        <f aca="true" t="shared" si="15" ref="E63:AL65">+(AK37*$C50)+AJ63</f>
        <v>220500</v>
      </c>
      <c r="AL63" s="22">
        <f t="shared" si="15"/>
        <v>226800</v>
      </c>
    </row>
    <row r="64" spans="2:38" ht="15">
      <c r="B64" s="14" t="str">
        <f t="shared" si="13"/>
        <v>Prodotto 9</v>
      </c>
      <c r="C64" s="22">
        <f>+C38*$C51</f>
        <v>17640</v>
      </c>
      <c r="D64" s="22">
        <f t="shared" si="11"/>
        <v>35280</v>
      </c>
      <c r="E64" s="22">
        <f t="shared" si="15"/>
        <v>52920</v>
      </c>
      <c r="F64" s="22">
        <f t="shared" si="15"/>
        <v>70560</v>
      </c>
      <c r="G64" s="22">
        <f t="shared" si="15"/>
        <v>88200</v>
      </c>
      <c r="H64" s="22">
        <f t="shared" si="15"/>
        <v>105840</v>
      </c>
      <c r="I64" s="22">
        <f t="shared" si="15"/>
        <v>123480</v>
      </c>
      <c r="J64" s="22">
        <f t="shared" si="15"/>
        <v>141120</v>
      </c>
      <c r="K64" s="22">
        <f t="shared" si="15"/>
        <v>158760</v>
      </c>
      <c r="L64" s="22">
        <f t="shared" si="15"/>
        <v>176400</v>
      </c>
      <c r="M64" s="22">
        <f t="shared" si="15"/>
        <v>194040</v>
      </c>
      <c r="N64" s="22">
        <f t="shared" si="15"/>
        <v>211680</v>
      </c>
      <c r="O64" s="22">
        <f t="shared" si="15"/>
        <v>229320</v>
      </c>
      <c r="P64" s="22">
        <f t="shared" si="15"/>
        <v>246960</v>
      </c>
      <c r="Q64" s="22">
        <f t="shared" si="15"/>
        <v>264600</v>
      </c>
      <c r="R64" s="22">
        <f t="shared" si="15"/>
        <v>282240</v>
      </c>
      <c r="S64" s="22">
        <f t="shared" si="15"/>
        <v>299880</v>
      </c>
      <c r="T64" s="22">
        <f t="shared" si="15"/>
        <v>317520</v>
      </c>
      <c r="U64" s="22">
        <f t="shared" si="15"/>
        <v>335160</v>
      </c>
      <c r="V64" s="22">
        <f t="shared" si="15"/>
        <v>352800</v>
      </c>
      <c r="W64" s="22">
        <f t="shared" si="15"/>
        <v>370440</v>
      </c>
      <c r="X64" s="22">
        <f t="shared" si="15"/>
        <v>388080</v>
      </c>
      <c r="Y64" s="22">
        <f t="shared" si="15"/>
        <v>405720</v>
      </c>
      <c r="Z64" s="22">
        <f t="shared" si="15"/>
        <v>423360</v>
      </c>
      <c r="AA64" s="22">
        <f t="shared" si="15"/>
        <v>441000</v>
      </c>
      <c r="AB64" s="22">
        <f t="shared" si="15"/>
        <v>458640</v>
      </c>
      <c r="AC64" s="22">
        <f t="shared" si="15"/>
        <v>476280</v>
      </c>
      <c r="AD64" s="22">
        <f t="shared" si="15"/>
        <v>493920</v>
      </c>
      <c r="AE64" s="22">
        <f t="shared" si="15"/>
        <v>511560</v>
      </c>
      <c r="AF64" s="22">
        <f t="shared" si="15"/>
        <v>529200</v>
      </c>
      <c r="AG64" s="22">
        <f t="shared" si="15"/>
        <v>546840</v>
      </c>
      <c r="AH64" s="22">
        <f t="shared" si="15"/>
        <v>564480</v>
      </c>
      <c r="AI64" s="22">
        <f t="shared" si="15"/>
        <v>582120</v>
      </c>
      <c r="AJ64" s="22">
        <f t="shared" si="15"/>
        <v>599760</v>
      </c>
      <c r="AK64" s="22">
        <f t="shared" si="15"/>
        <v>617400</v>
      </c>
      <c r="AL64" s="22">
        <f t="shared" si="15"/>
        <v>635040</v>
      </c>
    </row>
    <row r="65" spans="2:38" ht="15">
      <c r="B65" s="14" t="str">
        <f t="shared" si="13"/>
        <v>Prodotto 10</v>
      </c>
      <c r="C65" s="22">
        <f>+C39*$C52</f>
        <v>15750</v>
      </c>
      <c r="D65" s="22">
        <f t="shared" si="11"/>
        <v>31500</v>
      </c>
      <c r="E65" s="22">
        <f t="shared" si="15"/>
        <v>47250</v>
      </c>
      <c r="F65" s="22">
        <f t="shared" si="15"/>
        <v>63000</v>
      </c>
      <c r="G65" s="22">
        <f t="shared" si="15"/>
        <v>78750</v>
      </c>
      <c r="H65" s="22">
        <f t="shared" si="15"/>
        <v>94500</v>
      </c>
      <c r="I65" s="22">
        <f t="shared" si="15"/>
        <v>110250</v>
      </c>
      <c r="J65" s="22">
        <f t="shared" si="15"/>
        <v>126000</v>
      </c>
      <c r="K65" s="22">
        <f t="shared" si="15"/>
        <v>141750</v>
      </c>
      <c r="L65" s="22">
        <f t="shared" si="15"/>
        <v>157500</v>
      </c>
      <c r="M65" s="22">
        <f t="shared" si="15"/>
        <v>173250</v>
      </c>
      <c r="N65" s="22">
        <f t="shared" si="15"/>
        <v>189000</v>
      </c>
      <c r="O65" s="22">
        <f t="shared" si="15"/>
        <v>204750</v>
      </c>
      <c r="P65" s="22">
        <f t="shared" si="15"/>
        <v>220500</v>
      </c>
      <c r="Q65" s="22">
        <f t="shared" si="15"/>
        <v>236250</v>
      </c>
      <c r="R65" s="22">
        <f t="shared" si="15"/>
        <v>252000</v>
      </c>
      <c r="S65" s="22">
        <f t="shared" si="15"/>
        <v>267750</v>
      </c>
      <c r="T65" s="22">
        <f t="shared" si="15"/>
        <v>283500</v>
      </c>
      <c r="U65" s="22">
        <f t="shared" si="15"/>
        <v>299250</v>
      </c>
      <c r="V65" s="22">
        <f t="shared" si="15"/>
        <v>315000</v>
      </c>
      <c r="W65" s="22">
        <f t="shared" si="15"/>
        <v>330750</v>
      </c>
      <c r="X65" s="22">
        <f t="shared" si="15"/>
        <v>346500</v>
      </c>
      <c r="Y65" s="22">
        <f t="shared" si="15"/>
        <v>362250</v>
      </c>
      <c r="Z65" s="22">
        <f t="shared" si="15"/>
        <v>378000</v>
      </c>
      <c r="AA65" s="22">
        <f t="shared" si="15"/>
        <v>393750</v>
      </c>
      <c r="AB65" s="22">
        <f t="shared" si="15"/>
        <v>409500</v>
      </c>
      <c r="AC65" s="22">
        <f t="shared" si="15"/>
        <v>425250</v>
      </c>
      <c r="AD65" s="22">
        <f t="shared" si="15"/>
        <v>441000</v>
      </c>
      <c r="AE65" s="22">
        <f t="shared" si="15"/>
        <v>456750</v>
      </c>
      <c r="AF65" s="22">
        <f t="shared" si="15"/>
        <v>472500</v>
      </c>
      <c r="AG65" s="22">
        <f t="shared" si="15"/>
        <v>488250</v>
      </c>
      <c r="AH65" s="22">
        <f t="shared" si="15"/>
        <v>504000</v>
      </c>
      <c r="AI65" s="22">
        <f t="shared" si="15"/>
        <v>519750</v>
      </c>
      <c r="AJ65" s="22">
        <f t="shared" si="15"/>
        <v>535500</v>
      </c>
      <c r="AK65" s="22">
        <f t="shared" si="15"/>
        <v>551250</v>
      </c>
      <c r="AL65" s="22">
        <f t="shared" si="15"/>
        <v>567000</v>
      </c>
    </row>
    <row r="66" spans="2:38" ht="15">
      <c r="B66" s="23" t="s">
        <v>236</v>
      </c>
      <c r="C66" s="24">
        <f>SUM(C56:C65)</f>
        <v>88200</v>
      </c>
      <c r="D66" s="24">
        <f aca="true" t="shared" si="16" ref="D66:AL66">SUM(D56:D65)</f>
        <v>176400</v>
      </c>
      <c r="E66" s="24">
        <f t="shared" si="16"/>
        <v>264600</v>
      </c>
      <c r="F66" s="24">
        <f t="shared" si="16"/>
        <v>352800</v>
      </c>
      <c r="G66" s="24">
        <f t="shared" si="16"/>
        <v>441000</v>
      </c>
      <c r="H66" s="24">
        <f t="shared" si="16"/>
        <v>529200</v>
      </c>
      <c r="I66" s="24">
        <f t="shared" si="16"/>
        <v>617400</v>
      </c>
      <c r="J66" s="24">
        <f t="shared" si="16"/>
        <v>705600</v>
      </c>
      <c r="K66" s="24">
        <f t="shared" si="16"/>
        <v>793800</v>
      </c>
      <c r="L66" s="24">
        <f t="shared" si="16"/>
        <v>882000</v>
      </c>
      <c r="M66" s="24">
        <f t="shared" si="16"/>
        <v>970200</v>
      </c>
      <c r="N66" s="24">
        <f t="shared" si="16"/>
        <v>1058400</v>
      </c>
      <c r="O66" s="24">
        <f t="shared" si="16"/>
        <v>1146600</v>
      </c>
      <c r="P66" s="24">
        <f t="shared" si="16"/>
        <v>1234800</v>
      </c>
      <c r="Q66" s="24">
        <f t="shared" si="16"/>
        <v>1323000</v>
      </c>
      <c r="R66" s="24">
        <f t="shared" si="16"/>
        <v>1411200</v>
      </c>
      <c r="S66" s="24">
        <f t="shared" si="16"/>
        <v>1499400</v>
      </c>
      <c r="T66" s="24">
        <f t="shared" si="16"/>
        <v>1587600</v>
      </c>
      <c r="U66" s="24">
        <f t="shared" si="16"/>
        <v>1675800</v>
      </c>
      <c r="V66" s="24">
        <f t="shared" si="16"/>
        <v>1764000</v>
      </c>
      <c r="W66" s="24">
        <f t="shared" si="16"/>
        <v>1852200</v>
      </c>
      <c r="X66" s="24">
        <f t="shared" si="16"/>
        <v>1940400</v>
      </c>
      <c r="Y66" s="24">
        <f t="shared" si="16"/>
        <v>2028600</v>
      </c>
      <c r="Z66" s="24">
        <f t="shared" si="16"/>
        <v>2116800</v>
      </c>
      <c r="AA66" s="24">
        <f t="shared" si="16"/>
        <v>2205000</v>
      </c>
      <c r="AB66" s="24">
        <f t="shared" si="16"/>
        <v>2293200</v>
      </c>
      <c r="AC66" s="24">
        <f t="shared" si="16"/>
        <v>2381400</v>
      </c>
      <c r="AD66" s="24">
        <f t="shared" si="16"/>
        <v>2469600</v>
      </c>
      <c r="AE66" s="24">
        <f t="shared" si="16"/>
        <v>2557800</v>
      </c>
      <c r="AF66" s="24">
        <f t="shared" si="16"/>
        <v>2646000</v>
      </c>
      <c r="AG66" s="24">
        <f t="shared" si="16"/>
        <v>2734200</v>
      </c>
      <c r="AH66" s="24">
        <f t="shared" si="16"/>
        <v>2822400</v>
      </c>
      <c r="AI66" s="24">
        <f t="shared" si="16"/>
        <v>2910600</v>
      </c>
      <c r="AJ66" s="24">
        <f t="shared" si="16"/>
        <v>2998800</v>
      </c>
      <c r="AK66" s="24">
        <f t="shared" si="16"/>
        <v>3087000</v>
      </c>
      <c r="AL66" s="24">
        <f t="shared" si="16"/>
        <v>3175200</v>
      </c>
    </row>
    <row r="67" spans="3:38" ht="15"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  <c r="T67" s="28"/>
      <c r="U67" s="28"/>
      <c r="V67" s="28"/>
      <c r="W67" s="28"/>
      <c r="X67" s="28"/>
      <c r="Y67" s="28"/>
      <c r="Z67" s="28"/>
      <c r="AA67" s="28"/>
      <c r="AB67" s="28"/>
      <c r="AC67" s="28"/>
      <c r="AD67" s="28"/>
      <c r="AE67" s="28"/>
      <c r="AF67" s="28"/>
      <c r="AG67" s="28"/>
      <c r="AH67" s="28"/>
      <c r="AI67" s="28"/>
      <c r="AJ67" s="28"/>
      <c r="AK67" s="28"/>
      <c r="AL67" s="28"/>
    </row>
    <row r="68" spans="1:38" ht="15">
      <c r="A68" s="21" t="s">
        <v>234</v>
      </c>
      <c r="B68" s="17" t="s">
        <v>237</v>
      </c>
      <c r="C68" s="22" t="str">
        <f>+C55</f>
        <v>A1 m1</v>
      </c>
      <c r="D68" s="22" t="str">
        <f aca="true" t="shared" si="17" ref="D68:AL68">+D55</f>
        <v>A1 m2</v>
      </c>
      <c r="E68" s="22" t="str">
        <f t="shared" si="17"/>
        <v>A1 m3</v>
      </c>
      <c r="F68" s="22" t="str">
        <f t="shared" si="17"/>
        <v>A1 m4</v>
      </c>
      <c r="G68" s="22" t="str">
        <f t="shared" si="17"/>
        <v>A1 m5</v>
      </c>
      <c r="H68" s="22" t="str">
        <f t="shared" si="17"/>
        <v>A1 m6</v>
      </c>
      <c r="I68" s="22" t="str">
        <f t="shared" si="17"/>
        <v>A1 m7</v>
      </c>
      <c r="J68" s="22" t="str">
        <f t="shared" si="17"/>
        <v>A1 m8</v>
      </c>
      <c r="K68" s="22" t="str">
        <f t="shared" si="17"/>
        <v>A1 m9</v>
      </c>
      <c r="L68" s="22" t="str">
        <f t="shared" si="17"/>
        <v>A1 m10</v>
      </c>
      <c r="M68" s="22" t="str">
        <f t="shared" si="17"/>
        <v>A1 m11</v>
      </c>
      <c r="N68" s="22" t="str">
        <f t="shared" si="17"/>
        <v>A1 m12</v>
      </c>
      <c r="O68" s="22" t="str">
        <f t="shared" si="17"/>
        <v>A2 m1</v>
      </c>
      <c r="P68" s="22" t="str">
        <f t="shared" si="17"/>
        <v>A2 m2</v>
      </c>
      <c r="Q68" s="22" t="str">
        <f t="shared" si="17"/>
        <v>A2 m3</v>
      </c>
      <c r="R68" s="22" t="str">
        <f t="shared" si="17"/>
        <v>A2 m4</v>
      </c>
      <c r="S68" s="22" t="str">
        <f t="shared" si="17"/>
        <v>A2 m5</v>
      </c>
      <c r="T68" s="22" t="str">
        <f t="shared" si="17"/>
        <v>A2 m6</v>
      </c>
      <c r="U68" s="22" t="str">
        <f t="shared" si="17"/>
        <v>A2 m7</v>
      </c>
      <c r="V68" s="22" t="str">
        <f t="shared" si="17"/>
        <v>A2 m8</v>
      </c>
      <c r="W68" s="22" t="str">
        <f t="shared" si="17"/>
        <v>A2 m9</v>
      </c>
      <c r="X68" s="22" t="str">
        <f t="shared" si="17"/>
        <v>A2 m10</v>
      </c>
      <c r="Y68" s="22" t="str">
        <f t="shared" si="17"/>
        <v>A2 m11</v>
      </c>
      <c r="Z68" s="22" t="str">
        <f t="shared" si="17"/>
        <v>A2 m12</v>
      </c>
      <c r="AA68" s="22" t="str">
        <f t="shared" si="17"/>
        <v>A3 m1</v>
      </c>
      <c r="AB68" s="22" t="str">
        <f t="shared" si="17"/>
        <v>A3 m2</v>
      </c>
      <c r="AC68" s="22" t="str">
        <f t="shared" si="17"/>
        <v>A3 m3</v>
      </c>
      <c r="AD68" s="22" t="str">
        <f t="shared" si="17"/>
        <v>A3 m4</v>
      </c>
      <c r="AE68" s="22" t="str">
        <f t="shared" si="17"/>
        <v>A3 m5</v>
      </c>
      <c r="AF68" s="22" t="str">
        <f t="shared" si="17"/>
        <v>A3 m6</v>
      </c>
      <c r="AG68" s="22" t="str">
        <f t="shared" si="17"/>
        <v>A3 m7</v>
      </c>
      <c r="AH68" s="22" t="str">
        <f t="shared" si="17"/>
        <v>A3 m8</v>
      </c>
      <c r="AI68" s="22" t="str">
        <f t="shared" si="17"/>
        <v>A3 m9</v>
      </c>
      <c r="AJ68" s="22" t="str">
        <f t="shared" si="17"/>
        <v>A3 m10</v>
      </c>
      <c r="AK68" s="22" t="str">
        <f t="shared" si="17"/>
        <v>A3 m11</v>
      </c>
      <c r="AL68" s="22" t="str">
        <f t="shared" si="17"/>
        <v>A3 m12</v>
      </c>
    </row>
    <row r="69" spans="2:38" ht="15">
      <c r="B69" s="28" t="str">
        <f>+B56</f>
        <v>Prodotto 1</v>
      </c>
      <c r="C69" s="22">
        <f>+C30*($D43/360)</f>
        <v>20000</v>
      </c>
      <c r="D69" s="22">
        <f>+D30*($D43/360)</f>
        <v>20000</v>
      </c>
      <c r="E69" s="22">
        <f>+E30*($D43/360)</f>
        <v>20000</v>
      </c>
      <c r="F69" s="22">
        <f>+F30*($D43/360)</f>
        <v>20000</v>
      </c>
      <c r="G69" s="22">
        <f aca="true" t="shared" si="18" ref="G69:AL69">+G30*($D43/360)</f>
        <v>20000</v>
      </c>
      <c r="H69" s="22">
        <f t="shared" si="18"/>
        <v>20000</v>
      </c>
      <c r="I69" s="22">
        <f t="shared" si="18"/>
        <v>20000</v>
      </c>
      <c r="J69" s="22">
        <f t="shared" si="18"/>
        <v>20000</v>
      </c>
      <c r="K69" s="22">
        <f t="shared" si="18"/>
        <v>20000</v>
      </c>
      <c r="L69" s="22">
        <f t="shared" si="18"/>
        <v>20000</v>
      </c>
      <c r="M69" s="22">
        <f t="shared" si="18"/>
        <v>20000</v>
      </c>
      <c r="N69" s="22">
        <f t="shared" si="18"/>
        <v>20000</v>
      </c>
      <c r="O69" s="22">
        <f t="shared" si="18"/>
        <v>20000</v>
      </c>
      <c r="P69" s="22">
        <f t="shared" si="18"/>
        <v>20000</v>
      </c>
      <c r="Q69" s="22">
        <f t="shared" si="18"/>
        <v>20000</v>
      </c>
      <c r="R69" s="22">
        <f t="shared" si="18"/>
        <v>20000</v>
      </c>
      <c r="S69" s="22">
        <f t="shared" si="18"/>
        <v>20000</v>
      </c>
      <c r="T69" s="22">
        <f t="shared" si="18"/>
        <v>20000</v>
      </c>
      <c r="U69" s="22">
        <f t="shared" si="18"/>
        <v>20000</v>
      </c>
      <c r="V69" s="22">
        <f t="shared" si="18"/>
        <v>20000</v>
      </c>
      <c r="W69" s="22">
        <f t="shared" si="18"/>
        <v>20000</v>
      </c>
      <c r="X69" s="22">
        <f t="shared" si="18"/>
        <v>20000</v>
      </c>
      <c r="Y69" s="22">
        <f t="shared" si="18"/>
        <v>20000</v>
      </c>
      <c r="Z69" s="22">
        <f t="shared" si="18"/>
        <v>20000</v>
      </c>
      <c r="AA69" s="22">
        <f t="shared" si="18"/>
        <v>20000</v>
      </c>
      <c r="AB69" s="22">
        <f t="shared" si="18"/>
        <v>20000</v>
      </c>
      <c r="AC69" s="22">
        <f t="shared" si="18"/>
        <v>20000</v>
      </c>
      <c r="AD69" s="22">
        <f t="shared" si="18"/>
        <v>20000</v>
      </c>
      <c r="AE69" s="22">
        <f t="shared" si="18"/>
        <v>20000</v>
      </c>
      <c r="AF69" s="22">
        <f t="shared" si="18"/>
        <v>20000</v>
      </c>
      <c r="AG69" s="22">
        <f t="shared" si="18"/>
        <v>20000</v>
      </c>
      <c r="AH69" s="22">
        <f t="shared" si="18"/>
        <v>20000</v>
      </c>
      <c r="AI69" s="22">
        <f t="shared" si="18"/>
        <v>20000</v>
      </c>
      <c r="AJ69" s="22">
        <f t="shared" si="18"/>
        <v>20000</v>
      </c>
      <c r="AK69" s="22">
        <f t="shared" si="18"/>
        <v>20000</v>
      </c>
      <c r="AL69" s="22">
        <f t="shared" si="18"/>
        <v>20000</v>
      </c>
    </row>
    <row r="70" spans="2:38" ht="15">
      <c r="B70" s="28" t="str">
        <f aca="true" t="shared" si="19" ref="B70:B78">+B57</f>
        <v>Prodotto 2</v>
      </c>
      <c r="C70" s="22">
        <f aca="true" t="shared" si="20" ref="C70:D78">+C31*($D44/360)</f>
        <v>20000</v>
      </c>
      <c r="D70" s="22">
        <f t="shared" si="20"/>
        <v>20000</v>
      </c>
      <c r="E70" s="22">
        <f aca="true" t="shared" si="21" ref="E70:F78">+E31*($D44/360)</f>
        <v>20000</v>
      </c>
      <c r="F70" s="22">
        <f t="shared" si="21"/>
        <v>20000</v>
      </c>
      <c r="G70" s="22">
        <f aca="true" t="shared" si="22" ref="G70:AL70">+G31*($D44/360)</f>
        <v>20000</v>
      </c>
      <c r="H70" s="22">
        <f t="shared" si="22"/>
        <v>20000</v>
      </c>
      <c r="I70" s="22">
        <f t="shared" si="22"/>
        <v>20000</v>
      </c>
      <c r="J70" s="22">
        <f t="shared" si="22"/>
        <v>20000</v>
      </c>
      <c r="K70" s="22">
        <f t="shared" si="22"/>
        <v>20000</v>
      </c>
      <c r="L70" s="22">
        <f t="shared" si="22"/>
        <v>20000</v>
      </c>
      <c r="M70" s="22">
        <f t="shared" si="22"/>
        <v>20000</v>
      </c>
      <c r="N70" s="22">
        <f t="shared" si="22"/>
        <v>20000</v>
      </c>
      <c r="O70" s="22">
        <f t="shared" si="22"/>
        <v>20000</v>
      </c>
      <c r="P70" s="22">
        <f t="shared" si="22"/>
        <v>20000</v>
      </c>
      <c r="Q70" s="22">
        <f t="shared" si="22"/>
        <v>20000</v>
      </c>
      <c r="R70" s="22">
        <f t="shared" si="22"/>
        <v>20000</v>
      </c>
      <c r="S70" s="22">
        <f t="shared" si="22"/>
        <v>20000</v>
      </c>
      <c r="T70" s="22">
        <f t="shared" si="22"/>
        <v>20000</v>
      </c>
      <c r="U70" s="22">
        <f t="shared" si="22"/>
        <v>20000</v>
      </c>
      <c r="V70" s="22">
        <f t="shared" si="22"/>
        <v>20000</v>
      </c>
      <c r="W70" s="22">
        <f t="shared" si="22"/>
        <v>20000</v>
      </c>
      <c r="X70" s="22">
        <f t="shared" si="22"/>
        <v>20000</v>
      </c>
      <c r="Y70" s="22">
        <f t="shared" si="22"/>
        <v>20000</v>
      </c>
      <c r="Z70" s="22">
        <f t="shared" si="22"/>
        <v>20000</v>
      </c>
      <c r="AA70" s="22">
        <f t="shared" si="22"/>
        <v>20000</v>
      </c>
      <c r="AB70" s="22">
        <f t="shared" si="22"/>
        <v>20000</v>
      </c>
      <c r="AC70" s="22">
        <f t="shared" si="22"/>
        <v>20000</v>
      </c>
      <c r="AD70" s="22">
        <f t="shared" si="22"/>
        <v>20000</v>
      </c>
      <c r="AE70" s="22">
        <f t="shared" si="22"/>
        <v>20000</v>
      </c>
      <c r="AF70" s="22">
        <f t="shared" si="22"/>
        <v>20000</v>
      </c>
      <c r="AG70" s="22">
        <f t="shared" si="22"/>
        <v>20000</v>
      </c>
      <c r="AH70" s="22">
        <f t="shared" si="22"/>
        <v>20000</v>
      </c>
      <c r="AI70" s="22">
        <f t="shared" si="22"/>
        <v>20000</v>
      </c>
      <c r="AJ70" s="22">
        <f t="shared" si="22"/>
        <v>20000</v>
      </c>
      <c r="AK70" s="22">
        <f t="shared" si="22"/>
        <v>20000</v>
      </c>
      <c r="AL70" s="22">
        <f t="shared" si="22"/>
        <v>20000</v>
      </c>
    </row>
    <row r="71" spans="2:38" ht="15">
      <c r="B71" s="28" t="str">
        <f t="shared" si="19"/>
        <v>Prodotto 3</v>
      </c>
      <c r="C71" s="22">
        <f t="shared" si="20"/>
        <v>1666.6666666666665</v>
      </c>
      <c r="D71" s="22">
        <f t="shared" si="20"/>
        <v>1666.6666666666665</v>
      </c>
      <c r="E71" s="22">
        <f t="shared" si="21"/>
        <v>1666.6666666666665</v>
      </c>
      <c r="F71" s="22">
        <f t="shared" si="21"/>
        <v>1666.6666666666665</v>
      </c>
      <c r="G71" s="22">
        <f aca="true" t="shared" si="23" ref="G71:AL71">+G32*($D45/360)</f>
        <v>1666.6666666666665</v>
      </c>
      <c r="H71" s="22">
        <f t="shared" si="23"/>
        <v>1666.6666666666665</v>
      </c>
      <c r="I71" s="22">
        <f t="shared" si="23"/>
        <v>1666.6666666666665</v>
      </c>
      <c r="J71" s="22">
        <f t="shared" si="23"/>
        <v>1666.6666666666665</v>
      </c>
      <c r="K71" s="22">
        <f t="shared" si="23"/>
        <v>1666.6666666666665</v>
      </c>
      <c r="L71" s="22">
        <f t="shared" si="23"/>
        <v>1666.6666666666665</v>
      </c>
      <c r="M71" s="22">
        <f t="shared" si="23"/>
        <v>1666.6666666666665</v>
      </c>
      <c r="N71" s="22">
        <f t="shared" si="23"/>
        <v>1666.6666666666665</v>
      </c>
      <c r="O71" s="22">
        <f t="shared" si="23"/>
        <v>1666.6666666666665</v>
      </c>
      <c r="P71" s="22">
        <f t="shared" si="23"/>
        <v>1666.6666666666665</v>
      </c>
      <c r="Q71" s="22">
        <f t="shared" si="23"/>
        <v>1666.6666666666665</v>
      </c>
      <c r="R71" s="22">
        <f t="shared" si="23"/>
        <v>1666.6666666666665</v>
      </c>
      <c r="S71" s="22">
        <f t="shared" si="23"/>
        <v>1666.6666666666665</v>
      </c>
      <c r="T71" s="22">
        <f t="shared" si="23"/>
        <v>1666.6666666666665</v>
      </c>
      <c r="U71" s="22">
        <f t="shared" si="23"/>
        <v>1666.6666666666665</v>
      </c>
      <c r="V71" s="22">
        <f t="shared" si="23"/>
        <v>1666.6666666666665</v>
      </c>
      <c r="W71" s="22">
        <f t="shared" si="23"/>
        <v>1666.6666666666665</v>
      </c>
      <c r="X71" s="22">
        <f t="shared" si="23"/>
        <v>1666.6666666666665</v>
      </c>
      <c r="Y71" s="22">
        <f t="shared" si="23"/>
        <v>1666.6666666666665</v>
      </c>
      <c r="Z71" s="22">
        <f t="shared" si="23"/>
        <v>1666.6666666666665</v>
      </c>
      <c r="AA71" s="22">
        <f t="shared" si="23"/>
        <v>1666.6666666666665</v>
      </c>
      <c r="AB71" s="22">
        <f t="shared" si="23"/>
        <v>1666.6666666666665</v>
      </c>
      <c r="AC71" s="22">
        <f t="shared" si="23"/>
        <v>1666.6666666666665</v>
      </c>
      <c r="AD71" s="22">
        <f t="shared" si="23"/>
        <v>1666.6666666666665</v>
      </c>
      <c r="AE71" s="22">
        <f t="shared" si="23"/>
        <v>1666.6666666666665</v>
      </c>
      <c r="AF71" s="22">
        <f t="shared" si="23"/>
        <v>1666.6666666666665</v>
      </c>
      <c r="AG71" s="22">
        <f t="shared" si="23"/>
        <v>1666.6666666666665</v>
      </c>
      <c r="AH71" s="22">
        <f t="shared" si="23"/>
        <v>1666.6666666666665</v>
      </c>
      <c r="AI71" s="22">
        <f t="shared" si="23"/>
        <v>1666.6666666666665</v>
      </c>
      <c r="AJ71" s="22">
        <f t="shared" si="23"/>
        <v>1666.6666666666665</v>
      </c>
      <c r="AK71" s="22">
        <f t="shared" si="23"/>
        <v>1666.6666666666665</v>
      </c>
      <c r="AL71" s="22">
        <f t="shared" si="23"/>
        <v>1666.6666666666665</v>
      </c>
    </row>
    <row r="72" spans="2:38" ht="15">
      <c r="B72" s="28" t="str">
        <f t="shared" si="19"/>
        <v>Prodotto 4</v>
      </c>
      <c r="C72" s="22">
        <f t="shared" si="20"/>
        <v>7500</v>
      </c>
      <c r="D72" s="22">
        <f t="shared" si="20"/>
        <v>7500</v>
      </c>
      <c r="E72" s="22">
        <f t="shared" si="21"/>
        <v>7500</v>
      </c>
      <c r="F72" s="22">
        <f t="shared" si="21"/>
        <v>7500</v>
      </c>
      <c r="G72" s="22">
        <f aca="true" t="shared" si="24" ref="G72:AL72">+G33*($D46/360)</f>
        <v>7500</v>
      </c>
      <c r="H72" s="22">
        <f t="shared" si="24"/>
        <v>7500</v>
      </c>
      <c r="I72" s="22">
        <f t="shared" si="24"/>
        <v>7500</v>
      </c>
      <c r="J72" s="22">
        <f t="shared" si="24"/>
        <v>7500</v>
      </c>
      <c r="K72" s="22">
        <f t="shared" si="24"/>
        <v>7500</v>
      </c>
      <c r="L72" s="22">
        <f t="shared" si="24"/>
        <v>7500</v>
      </c>
      <c r="M72" s="22">
        <f t="shared" si="24"/>
        <v>7500</v>
      </c>
      <c r="N72" s="22">
        <f t="shared" si="24"/>
        <v>7500</v>
      </c>
      <c r="O72" s="22">
        <f t="shared" si="24"/>
        <v>7500</v>
      </c>
      <c r="P72" s="22">
        <f t="shared" si="24"/>
        <v>7500</v>
      </c>
      <c r="Q72" s="22">
        <f t="shared" si="24"/>
        <v>7500</v>
      </c>
      <c r="R72" s="22">
        <f t="shared" si="24"/>
        <v>7500</v>
      </c>
      <c r="S72" s="22">
        <f t="shared" si="24"/>
        <v>7500</v>
      </c>
      <c r="T72" s="22">
        <f t="shared" si="24"/>
        <v>7500</v>
      </c>
      <c r="U72" s="22">
        <f t="shared" si="24"/>
        <v>7500</v>
      </c>
      <c r="V72" s="22">
        <f t="shared" si="24"/>
        <v>7500</v>
      </c>
      <c r="W72" s="22">
        <f t="shared" si="24"/>
        <v>7500</v>
      </c>
      <c r="X72" s="22">
        <f t="shared" si="24"/>
        <v>7500</v>
      </c>
      <c r="Y72" s="22">
        <f t="shared" si="24"/>
        <v>7500</v>
      </c>
      <c r="Z72" s="22">
        <f t="shared" si="24"/>
        <v>7500</v>
      </c>
      <c r="AA72" s="22">
        <f t="shared" si="24"/>
        <v>7500</v>
      </c>
      <c r="AB72" s="22">
        <f t="shared" si="24"/>
        <v>7500</v>
      </c>
      <c r="AC72" s="22">
        <f t="shared" si="24"/>
        <v>7500</v>
      </c>
      <c r="AD72" s="22">
        <f t="shared" si="24"/>
        <v>7500</v>
      </c>
      <c r="AE72" s="22">
        <f t="shared" si="24"/>
        <v>7500</v>
      </c>
      <c r="AF72" s="22">
        <f t="shared" si="24"/>
        <v>7500</v>
      </c>
      <c r="AG72" s="22">
        <f t="shared" si="24"/>
        <v>7500</v>
      </c>
      <c r="AH72" s="22">
        <f t="shared" si="24"/>
        <v>7500</v>
      </c>
      <c r="AI72" s="22">
        <f t="shared" si="24"/>
        <v>7500</v>
      </c>
      <c r="AJ72" s="22">
        <f t="shared" si="24"/>
        <v>7500</v>
      </c>
      <c r="AK72" s="22">
        <f t="shared" si="24"/>
        <v>7500</v>
      </c>
      <c r="AL72" s="22">
        <f t="shared" si="24"/>
        <v>7500</v>
      </c>
    </row>
    <row r="73" spans="2:38" ht="15">
      <c r="B73" s="28" t="str">
        <f t="shared" si="19"/>
        <v>Prodotto 5</v>
      </c>
      <c r="C73" s="22">
        <f t="shared" si="20"/>
        <v>5333.333333333333</v>
      </c>
      <c r="D73" s="22">
        <f t="shared" si="20"/>
        <v>5333.333333333333</v>
      </c>
      <c r="E73" s="22">
        <f t="shared" si="21"/>
        <v>5333.333333333333</v>
      </c>
      <c r="F73" s="22">
        <f t="shared" si="21"/>
        <v>5333.333333333333</v>
      </c>
      <c r="G73" s="22">
        <f aca="true" t="shared" si="25" ref="G73:AL73">+G34*($D47/360)</f>
        <v>5333.333333333333</v>
      </c>
      <c r="H73" s="22">
        <f t="shared" si="25"/>
        <v>5333.333333333333</v>
      </c>
      <c r="I73" s="22">
        <f t="shared" si="25"/>
        <v>5333.333333333333</v>
      </c>
      <c r="J73" s="22">
        <f t="shared" si="25"/>
        <v>5333.333333333333</v>
      </c>
      <c r="K73" s="22">
        <f t="shared" si="25"/>
        <v>5333.333333333333</v>
      </c>
      <c r="L73" s="22">
        <f t="shared" si="25"/>
        <v>5333.333333333333</v>
      </c>
      <c r="M73" s="22">
        <f t="shared" si="25"/>
        <v>5333.333333333333</v>
      </c>
      <c r="N73" s="22">
        <f t="shared" si="25"/>
        <v>5333.333333333333</v>
      </c>
      <c r="O73" s="22">
        <f t="shared" si="25"/>
        <v>5333.333333333333</v>
      </c>
      <c r="P73" s="22">
        <f t="shared" si="25"/>
        <v>5333.333333333333</v>
      </c>
      <c r="Q73" s="22">
        <f t="shared" si="25"/>
        <v>5333.333333333333</v>
      </c>
      <c r="R73" s="22">
        <f t="shared" si="25"/>
        <v>5333.333333333333</v>
      </c>
      <c r="S73" s="22">
        <f t="shared" si="25"/>
        <v>5333.333333333333</v>
      </c>
      <c r="T73" s="22">
        <f t="shared" si="25"/>
        <v>5333.333333333333</v>
      </c>
      <c r="U73" s="22">
        <f t="shared" si="25"/>
        <v>5333.333333333333</v>
      </c>
      <c r="V73" s="22">
        <f t="shared" si="25"/>
        <v>5333.333333333333</v>
      </c>
      <c r="W73" s="22">
        <f t="shared" si="25"/>
        <v>5333.333333333333</v>
      </c>
      <c r="X73" s="22">
        <f t="shared" si="25"/>
        <v>5333.333333333333</v>
      </c>
      <c r="Y73" s="22">
        <f t="shared" si="25"/>
        <v>5333.333333333333</v>
      </c>
      <c r="Z73" s="22">
        <f t="shared" si="25"/>
        <v>5333.333333333333</v>
      </c>
      <c r="AA73" s="22">
        <f t="shared" si="25"/>
        <v>5333.333333333333</v>
      </c>
      <c r="AB73" s="22">
        <f t="shared" si="25"/>
        <v>5333.333333333333</v>
      </c>
      <c r="AC73" s="22">
        <f t="shared" si="25"/>
        <v>5333.333333333333</v>
      </c>
      <c r="AD73" s="22">
        <f t="shared" si="25"/>
        <v>5333.333333333333</v>
      </c>
      <c r="AE73" s="22">
        <f t="shared" si="25"/>
        <v>5333.333333333333</v>
      </c>
      <c r="AF73" s="22">
        <f t="shared" si="25"/>
        <v>5333.333333333333</v>
      </c>
      <c r="AG73" s="22">
        <f t="shared" si="25"/>
        <v>5333.333333333333</v>
      </c>
      <c r="AH73" s="22">
        <f t="shared" si="25"/>
        <v>5333.333333333333</v>
      </c>
      <c r="AI73" s="22">
        <f t="shared" si="25"/>
        <v>5333.333333333333</v>
      </c>
      <c r="AJ73" s="22">
        <f t="shared" si="25"/>
        <v>5333.333333333333</v>
      </c>
      <c r="AK73" s="22">
        <f t="shared" si="25"/>
        <v>5333.333333333333</v>
      </c>
      <c r="AL73" s="22">
        <f t="shared" si="25"/>
        <v>5333.333333333333</v>
      </c>
    </row>
    <row r="74" spans="2:38" ht="15">
      <c r="B74" s="28" t="str">
        <f t="shared" si="19"/>
        <v>Prodotto 6</v>
      </c>
      <c r="C74" s="22">
        <f t="shared" si="20"/>
        <v>5333.333333333333</v>
      </c>
      <c r="D74" s="22">
        <f t="shared" si="20"/>
        <v>5333.333333333333</v>
      </c>
      <c r="E74" s="22">
        <f t="shared" si="21"/>
        <v>5333.333333333333</v>
      </c>
      <c r="F74" s="22">
        <f t="shared" si="21"/>
        <v>5333.333333333333</v>
      </c>
      <c r="G74" s="22">
        <f aca="true" t="shared" si="26" ref="G74:AL74">+G35*($D48/360)</f>
        <v>5333.333333333333</v>
      </c>
      <c r="H74" s="22">
        <f t="shared" si="26"/>
        <v>5333.333333333333</v>
      </c>
      <c r="I74" s="22">
        <f t="shared" si="26"/>
        <v>5333.333333333333</v>
      </c>
      <c r="J74" s="22">
        <f t="shared" si="26"/>
        <v>5333.333333333333</v>
      </c>
      <c r="K74" s="22">
        <f t="shared" si="26"/>
        <v>5333.333333333333</v>
      </c>
      <c r="L74" s="22">
        <f t="shared" si="26"/>
        <v>5333.333333333333</v>
      </c>
      <c r="M74" s="22">
        <f t="shared" si="26"/>
        <v>5333.333333333333</v>
      </c>
      <c r="N74" s="22">
        <f t="shared" si="26"/>
        <v>5333.333333333333</v>
      </c>
      <c r="O74" s="22">
        <f t="shared" si="26"/>
        <v>5333.333333333333</v>
      </c>
      <c r="P74" s="22">
        <f t="shared" si="26"/>
        <v>5333.333333333333</v>
      </c>
      <c r="Q74" s="22">
        <f t="shared" si="26"/>
        <v>5333.333333333333</v>
      </c>
      <c r="R74" s="22">
        <f t="shared" si="26"/>
        <v>5333.333333333333</v>
      </c>
      <c r="S74" s="22">
        <f t="shared" si="26"/>
        <v>5333.333333333333</v>
      </c>
      <c r="T74" s="22">
        <f t="shared" si="26"/>
        <v>5333.333333333333</v>
      </c>
      <c r="U74" s="22">
        <f t="shared" si="26"/>
        <v>5333.333333333333</v>
      </c>
      <c r="V74" s="22">
        <f t="shared" si="26"/>
        <v>5333.333333333333</v>
      </c>
      <c r="W74" s="22">
        <f t="shared" si="26"/>
        <v>5333.333333333333</v>
      </c>
      <c r="X74" s="22">
        <f t="shared" si="26"/>
        <v>5333.333333333333</v>
      </c>
      <c r="Y74" s="22">
        <f t="shared" si="26"/>
        <v>5333.333333333333</v>
      </c>
      <c r="Z74" s="22">
        <f t="shared" si="26"/>
        <v>5333.333333333333</v>
      </c>
      <c r="AA74" s="22">
        <f t="shared" si="26"/>
        <v>5333.333333333333</v>
      </c>
      <c r="AB74" s="22">
        <f t="shared" si="26"/>
        <v>5333.333333333333</v>
      </c>
      <c r="AC74" s="22">
        <f t="shared" si="26"/>
        <v>5333.333333333333</v>
      </c>
      <c r="AD74" s="22">
        <f t="shared" si="26"/>
        <v>5333.333333333333</v>
      </c>
      <c r="AE74" s="22">
        <f t="shared" si="26"/>
        <v>5333.333333333333</v>
      </c>
      <c r="AF74" s="22">
        <f t="shared" si="26"/>
        <v>5333.333333333333</v>
      </c>
      <c r="AG74" s="22">
        <f t="shared" si="26"/>
        <v>5333.333333333333</v>
      </c>
      <c r="AH74" s="22">
        <f t="shared" si="26"/>
        <v>5333.333333333333</v>
      </c>
      <c r="AI74" s="22">
        <f t="shared" si="26"/>
        <v>5333.333333333333</v>
      </c>
      <c r="AJ74" s="22">
        <f t="shared" si="26"/>
        <v>5333.333333333333</v>
      </c>
      <c r="AK74" s="22">
        <f t="shared" si="26"/>
        <v>5333.333333333333</v>
      </c>
      <c r="AL74" s="22">
        <f t="shared" si="26"/>
        <v>5333.333333333333</v>
      </c>
    </row>
    <row r="75" spans="2:38" ht="15">
      <c r="B75" s="28" t="str">
        <f t="shared" si="19"/>
        <v>Prodotto 7</v>
      </c>
      <c r="C75" s="22">
        <f t="shared" si="20"/>
        <v>32500</v>
      </c>
      <c r="D75" s="22">
        <f t="shared" si="20"/>
        <v>32500</v>
      </c>
      <c r="E75" s="22">
        <f t="shared" si="21"/>
        <v>32500</v>
      </c>
      <c r="F75" s="22">
        <f t="shared" si="21"/>
        <v>32500</v>
      </c>
      <c r="G75" s="22">
        <f aca="true" t="shared" si="27" ref="G75:AL75">+G36*($D49/360)</f>
        <v>32500</v>
      </c>
      <c r="H75" s="22">
        <f t="shared" si="27"/>
        <v>32500</v>
      </c>
      <c r="I75" s="22">
        <f t="shared" si="27"/>
        <v>32500</v>
      </c>
      <c r="J75" s="22">
        <f t="shared" si="27"/>
        <v>32500</v>
      </c>
      <c r="K75" s="22">
        <f t="shared" si="27"/>
        <v>32500</v>
      </c>
      <c r="L75" s="22">
        <f t="shared" si="27"/>
        <v>32500</v>
      </c>
      <c r="M75" s="22">
        <f t="shared" si="27"/>
        <v>32500</v>
      </c>
      <c r="N75" s="22">
        <f t="shared" si="27"/>
        <v>32500</v>
      </c>
      <c r="O75" s="22">
        <f t="shared" si="27"/>
        <v>32500</v>
      </c>
      <c r="P75" s="22">
        <f t="shared" si="27"/>
        <v>32500</v>
      </c>
      <c r="Q75" s="22">
        <f t="shared" si="27"/>
        <v>32500</v>
      </c>
      <c r="R75" s="22">
        <f t="shared" si="27"/>
        <v>32500</v>
      </c>
      <c r="S75" s="22">
        <f t="shared" si="27"/>
        <v>32500</v>
      </c>
      <c r="T75" s="22">
        <f t="shared" si="27"/>
        <v>32500</v>
      </c>
      <c r="U75" s="22">
        <f t="shared" si="27"/>
        <v>32500</v>
      </c>
      <c r="V75" s="22">
        <f t="shared" si="27"/>
        <v>32500</v>
      </c>
      <c r="W75" s="22">
        <f t="shared" si="27"/>
        <v>32500</v>
      </c>
      <c r="X75" s="22">
        <f t="shared" si="27"/>
        <v>32500</v>
      </c>
      <c r="Y75" s="22">
        <f t="shared" si="27"/>
        <v>32500</v>
      </c>
      <c r="Z75" s="22">
        <f t="shared" si="27"/>
        <v>32500</v>
      </c>
      <c r="AA75" s="22">
        <f t="shared" si="27"/>
        <v>32500</v>
      </c>
      <c r="AB75" s="22">
        <f t="shared" si="27"/>
        <v>32500</v>
      </c>
      <c r="AC75" s="22">
        <f t="shared" si="27"/>
        <v>32500</v>
      </c>
      <c r="AD75" s="22">
        <f t="shared" si="27"/>
        <v>32500</v>
      </c>
      <c r="AE75" s="22">
        <f t="shared" si="27"/>
        <v>32500</v>
      </c>
      <c r="AF75" s="22">
        <f t="shared" si="27"/>
        <v>32500</v>
      </c>
      <c r="AG75" s="22">
        <f t="shared" si="27"/>
        <v>32500</v>
      </c>
      <c r="AH75" s="22">
        <f t="shared" si="27"/>
        <v>32500</v>
      </c>
      <c r="AI75" s="22">
        <f t="shared" si="27"/>
        <v>32500</v>
      </c>
      <c r="AJ75" s="22">
        <f t="shared" si="27"/>
        <v>32500</v>
      </c>
      <c r="AK75" s="22">
        <f t="shared" si="27"/>
        <v>32500</v>
      </c>
      <c r="AL75" s="22">
        <f t="shared" si="27"/>
        <v>32500</v>
      </c>
    </row>
    <row r="76" spans="2:38" ht="15">
      <c r="B76" s="28" t="str">
        <f t="shared" si="19"/>
        <v>Prodotto 8</v>
      </c>
      <c r="C76" s="22">
        <f t="shared" si="20"/>
        <v>15000</v>
      </c>
      <c r="D76" s="22">
        <f t="shared" si="20"/>
        <v>15000</v>
      </c>
      <c r="E76" s="22">
        <f t="shared" si="21"/>
        <v>15000</v>
      </c>
      <c r="F76" s="22">
        <f t="shared" si="21"/>
        <v>15000</v>
      </c>
      <c r="G76" s="22">
        <f aca="true" t="shared" si="28" ref="G76:AL76">+G37*($D50/360)</f>
        <v>15000</v>
      </c>
      <c r="H76" s="22">
        <f t="shared" si="28"/>
        <v>15000</v>
      </c>
      <c r="I76" s="22">
        <f t="shared" si="28"/>
        <v>15000</v>
      </c>
      <c r="J76" s="22">
        <f t="shared" si="28"/>
        <v>15000</v>
      </c>
      <c r="K76" s="22">
        <f t="shared" si="28"/>
        <v>15000</v>
      </c>
      <c r="L76" s="22">
        <f t="shared" si="28"/>
        <v>15000</v>
      </c>
      <c r="M76" s="22">
        <f t="shared" si="28"/>
        <v>15000</v>
      </c>
      <c r="N76" s="22">
        <f t="shared" si="28"/>
        <v>15000</v>
      </c>
      <c r="O76" s="22">
        <f t="shared" si="28"/>
        <v>15000</v>
      </c>
      <c r="P76" s="22">
        <f t="shared" si="28"/>
        <v>15000</v>
      </c>
      <c r="Q76" s="22">
        <f t="shared" si="28"/>
        <v>15000</v>
      </c>
      <c r="R76" s="22">
        <f t="shared" si="28"/>
        <v>15000</v>
      </c>
      <c r="S76" s="22">
        <f t="shared" si="28"/>
        <v>15000</v>
      </c>
      <c r="T76" s="22">
        <f t="shared" si="28"/>
        <v>15000</v>
      </c>
      <c r="U76" s="22">
        <f t="shared" si="28"/>
        <v>15000</v>
      </c>
      <c r="V76" s="22">
        <f t="shared" si="28"/>
        <v>15000</v>
      </c>
      <c r="W76" s="22">
        <f t="shared" si="28"/>
        <v>15000</v>
      </c>
      <c r="X76" s="22">
        <f t="shared" si="28"/>
        <v>15000</v>
      </c>
      <c r="Y76" s="22">
        <f t="shared" si="28"/>
        <v>15000</v>
      </c>
      <c r="Z76" s="22">
        <f t="shared" si="28"/>
        <v>15000</v>
      </c>
      <c r="AA76" s="22">
        <f t="shared" si="28"/>
        <v>15000</v>
      </c>
      <c r="AB76" s="22">
        <f t="shared" si="28"/>
        <v>15000</v>
      </c>
      <c r="AC76" s="22">
        <f t="shared" si="28"/>
        <v>15000</v>
      </c>
      <c r="AD76" s="22">
        <f t="shared" si="28"/>
        <v>15000</v>
      </c>
      <c r="AE76" s="22">
        <f t="shared" si="28"/>
        <v>15000</v>
      </c>
      <c r="AF76" s="22">
        <f t="shared" si="28"/>
        <v>15000</v>
      </c>
      <c r="AG76" s="22">
        <f t="shared" si="28"/>
        <v>15000</v>
      </c>
      <c r="AH76" s="22">
        <f t="shared" si="28"/>
        <v>15000</v>
      </c>
      <c r="AI76" s="22">
        <f t="shared" si="28"/>
        <v>15000</v>
      </c>
      <c r="AJ76" s="22">
        <f t="shared" si="28"/>
        <v>15000</v>
      </c>
      <c r="AK76" s="22">
        <f t="shared" si="28"/>
        <v>15000</v>
      </c>
      <c r="AL76" s="22">
        <f t="shared" si="28"/>
        <v>15000</v>
      </c>
    </row>
    <row r="77" spans="2:38" ht="15">
      <c r="B77" s="28" t="str">
        <f t="shared" si="19"/>
        <v>Prodotto 9</v>
      </c>
      <c r="C77" s="22">
        <f t="shared" si="20"/>
        <v>84000</v>
      </c>
      <c r="D77" s="22">
        <f t="shared" si="20"/>
        <v>84000</v>
      </c>
      <c r="E77" s="22">
        <f t="shared" si="21"/>
        <v>84000</v>
      </c>
      <c r="F77" s="22">
        <f t="shared" si="21"/>
        <v>84000</v>
      </c>
      <c r="G77" s="22">
        <f aca="true" t="shared" si="29" ref="G77:AL77">+G38*($D51/360)</f>
        <v>84000</v>
      </c>
      <c r="H77" s="22">
        <f t="shared" si="29"/>
        <v>84000</v>
      </c>
      <c r="I77" s="22">
        <f t="shared" si="29"/>
        <v>84000</v>
      </c>
      <c r="J77" s="22">
        <f t="shared" si="29"/>
        <v>84000</v>
      </c>
      <c r="K77" s="22">
        <f t="shared" si="29"/>
        <v>84000</v>
      </c>
      <c r="L77" s="22">
        <f t="shared" si="29"/>
        <v>84000</v>
      </c>
      <c r="M77" s="22">
        <f t="shared" si="29"/>
        <v>84000</v>
      </c>
      <c r="N77" s="22">
        <f t="shared" si="29"/>
        <v>84000</v>
      </c>
      <c r="O77" s="22">
        <f t="shared" si="29"/>
        <v>84000</v>
      </c>
      <c r="P77" s="22">
        <f t="shared" si="29"/>
        <v>84000</v>
      </c>
      <c r="Q77" s="22">
        <f t="shared" si="29"/>
        <v>84000</v>
      </c>
      <c r="R77" s="22">
        <f t="shared" si="29"/>
        <v>84000</v>
      </c>
      <c r="S77" s="22">
        <f t="shared" si="29"/>
        <v>84000</v>
      </c>
      <c r="T77" s="22">
        <f t="shared" si="29"/>
        <v>84000</v>
      </c>
      <c r="U77" s="22">
        <f t="shared" si="29"/>
        <v>84000</v>
      </c>
      <c r="V77" s="22">
        <f t="shared" si="29"/>
        <v>84000</v>
      </c>
      <c r="W77" s="22">
        <f t="shared" si="29"/>
        <v>84000</v>
      </c>
      <c r="X77" s="22">
        <f t="shared" si="29"/>
        <v>84000</v>
      </c>
      <c r="Y77" s="22">
        <f t="shared" si="29"/>
        <v>84000</v>
      </c>
      <c r="Z77" s="22">
        <f t="shared" si="29"/>
        <v>84000</v>
      </c>
      <c r="AA77" s="22">
        <f t="shared" si="29"/>
        <v>84000</v>
      </c>
      <c r="AB77" s="22">
        <f t="shared" si="29"/>
        <v>84000</v>
      </c>
      <c r="AC77" s="22">
        <f t="shared" si="29"/>
        <v>84000</v>
      </c>
      <c r="AD77" s="22">
        <f t="shared" si="29"/>
        <v>84000</v>
      </c>
      <c r="AE77" s="22">
        <f t="shared" si="29"/>
        <v>84000</v>
      </c>
      <c r="AF77" s="22">
        <f t="shared" si="29"/>
        <v>84000</v>
      </c>
      <c r="AG77" s="22">
        <f t="shared" si="29"/>
        <v>84000</v>
      </c>
      <c r="AH77" s="22">
        <f t="shared" si="29"/>
        <v>84000</v>
      </c>
      <c r="AI77" s="22">
        <f t="shared" si="29"/>
        <v>84000</v>
      </c>
      <c r="AJ77" s="22">
        <f t="shared" si="29"/>
        <v>84000</v>
      </c>
      <c r="AK77" s="22">
        <f t="shared" si="29"/>
        <v>84000</v>
      </c>
      <c r="AL77" s="22">
        <f t="shared" si="29"/>
        <v>84000</v>
      </c>
    </row>
    <row r="78" spans="2:38" ht="15">
      <c r="B78" s="28" t="str">
        <f t="shared" si="19"/>
        <v>Prodotto 10</v>
      </c>
      <c r="C78" s="22">
        <f t="shared" si="20"/>
        <v>12500</v>
      </c>
      <c r="D78" s="22">
        <f t="shared" si="20"/>
        <v>12500</v>
      </c>
      <c r="E78" s="22">
        <f t="shared" si="21"/>
        <v>12500</v>
      </c>
      <c r="F78" s="22">
        <f t="shared" si="21"/>
        <v>12500</v>
      </c>
      <c r="G78" s="22">
        <f aca="true" t="shared" si="30" ref="G78:AL78">+G39*($D52/360)</f>
        <v>12500</v>
      </c>
      <c r="H78" s="22">
        <f t="shared" si="30"/>
        <v>12500</v>
      </c>
      <c r="I78" s="22">
        <f t="shared" si="30"/>
        <v>12500</v>
      </c>
      <c r="J78" s="22">
        <f t="shared" si="30"/>
        <v>12500</v>
      </c>
      <c r="K78" s="22">
        <f t="shared" si="30"/>
        <v>12500</v>
      </c>
      <c r="L78" s="22">
        <f t="shared" si="30"/>
        <v>12500</v>
      </c>
      <c r="M78" s="22">
        <f t="shared" si="30"/>
        <v>12500</v>
      </c>
      <c r="N78" s="22">
        <f t="shared" si="30"/>
        <v>12500</v>
      </c>
      <c r="O78" s="22">
        <f t="shared" si="30"/>
        <v>12500</v>
      </c>
      <c r="P78" s="22">
        <f t="shared" si="30"/>
        <v>12500</v>
      </c>
      <c r="Q78" s="22">
        <f t="shared" si="30"/>
        <v>12500</v>
      </c>
      <c r="R78" s="22">
        <f t="shared" si="30"/>
        <v>12500</v>
      </c>
      <c r="S78" s="22">
        <f t="shared" si="30"/>
        <v>12500</v>
      </c>
      <c r="T78" s="22">
        <f t="shared" si="30"/>
        <v>12500</v>
      </c>
      <c r="U78" s="22">
        <f t="shared" si="30"/>
        <v>12500</v>
      </c>
      <c r="V78" s="22">
        <f t="shared" si="30"/>
        <v>12500</v>
      </c>
      <c r="W78" s="22">
        <f t="shared" si="30"/>
        <v>12500</v>
      </c>
      <c r="X78" s="22">
        <f t="shared" si="30"/>
        <v>12500</v>
      </c>
      <c r="Y78" s="22">
        <f t="shared" si="30"/>
        <v>12500</v>
      </c>
      <c r="Z78" s="22">
        <f t="shared" si="30"/>
        <v>12500</v>
      </c>
      <c r="AA78" s="22">
        <f t="shared" si="30"/>
        <v>12500</v>
      </c>
      <c r="AB78" s="22">
        <f t="shared" si="30"/>
        <v>12500</v>
      </c>
      <c r="AC78" s="22">
        <f t="shared" si="30"/>
        <v>12500</v>
      </c>
      <c r="AD78" s="22">
        <f t="shared" si="30"/>
        <v>12500</v>
      </c>
      <c r="AE78" s="22">
        <f t="shared" si="30"/>
        <v>12500</v>
      </c>
      <c r="AF78" s="22">
        <f t="shared" si="30"/>
        <v>12500</v>
      </c>
      <c r="AG78" s="22">
        <f t="shared" si="30"/>
        <v>12500</v>
      </c>
      <c r="AH78" s="22">
        <f t="shared" si="30"/>
        <v>12500</v>
      </c>
      <c r="AI78" s="22">
        <f t="shared" si="30"/>
        <v>12500</v>
      </c>
      <c r="AJ78" s="22">
        <f t="shared" si="30"/>
        <v>12500</v>
      </c>
      <c r="AK78" s="22">
        <f t="shared" si="30"/>
        <v>12500</v>
      </c>
      <c r="AL78" s="22">
        <f t="shared" si="30"/>
        <v>12500</v>
      </c>
    </row>
    <row r="79" spans="2:38" ht="15">
      <c r="B79" s="23" t="s">
        <v>238</v>
      </c>
      <c r="C79" s="24">
        <f>SUM(C69:C78)</f>
        <v>203833.33333333334</v>
      </c>
      <c r="D79" s="24">
        <f aca="true" t="shared" si="31" ref="D79:AL79">SUM(D69:D78)</f>
        <v>203833.33333333334</v>
      </c>
      <c r="E79" s="24">
        <f t="shared" si="31"/>
        <v>203833.33333333334</v>
      </c>
      <c r="F79" s="24">
        <f t="shared" si="31"/>
        <v>203833.33333333334</v>
      </c>
      <c r="G79" s="24">
        <f t="shared" si="31"/>
        <v>203833.33333333334</v>
      </c>
      <c r="H79" s="24">
        <f t="shared" si="31"/>
        <v>203833.33333333334</v>
      </c>
      <c r="I79" s="24">
        <f t="shared" si="31"/>
        <v>203833.33333333334</v>
      </c>
      <c r="J79" s="24">
        <f t="shared" si="31"/>
        <v>203833.33333333334</v>
      </c>
      <c r="K79" s="24">
        <f t="shared" si="31"/>
        <v>203833.33333333334</v>
      </c>
      <c r="L79" s="24">
        <f t="shared" si="31"/>
        <v>203833.33333333334</v>
      </c>
      <c r="M79" s="24">
        <f t="shared" si="31"/>
        <v>203833.33333333334</v>
      </c>
      <c r="N79" s="24">
        <f t="shared" si="31"/>
        <v>203833.33333333334</v>
      </c>
      <c r="O79" s="24">
        <f t="shared" si="31"/>
        <v>203833.33333333334</v>
      </c>
      <c r="P79" s="24">
        <f t="shared" si="31"/>
        <v>203833.33333333334</v>
      </c>
      <c r="Q79" s="24">
        <f t="shared" si="31"/>
        <v>203833.33333333334</v>
      </c>
      <c r="R79" s="24">
        <f t="shared" si="31"/>
        <v>203833.33333333334</v>
      </c>
      <c r="S79" s="24">
        <f t="shared" si="31"/>
        <v>203833.33333333334</v>
      </c>
      <c r="T79" s="24">
        <f t="shared" si="31"/>
        <v>203833.33333333334</v>
      </c>
      <c r="U79" s="24">
        <f t="shared" si="31"/>
        <v>203833.33333333334</v>
      </c>
      <c r="V79" s="24">
        <f t="shared" si="31"/>
        <v>203833.33333333334</v>
      </c>
      <c r="W79" s="24">
        <f t="shared" si="31"/>
        <v>203833.33333333334</v>
      </c>
      <c r="X79" s="24">
        <f t="shared" si="31"/>
        <v>203833.33333333334</v>
      </c>
      <c r="Y79" s="24">
        <f t="shared" si="31"/>
        <v>203833.33333333334</v>
      </c>
      <c r="Z79" s="24">
        <f t="shared" si="31"/>
        <v>203833.33333333334</v>
      </c>
      <c r="AA79" s="24">
        <f t="shared" si="31"/>
        <v>203833.33333333334</v>
      </c>
      <c r="AB79" s="24">
        <f t="shared" si="31"/>
        <v>203833.33333333334</v>
      </c>
      <c r="AC79" s="24">
        <f t="shared" si="31"/>
        <v>203833.33333333334</v>
      </c>
      <c r="AD79" s="24">
        <f t="shared" si="31"/>
        <v>203833.33333333334</v>
      </c>
      <c r="AE79" s="24">
        <f t="shared" si="31"/>
        <v>203833.33333333334</v>
      </c>
      <c r="AF79" s="24">
        <f t="shared" si="31"/>
        <v>203833.33333333334</v>
      </c>
      <c r="AG79" s="24">
        <f t="shared" si="31"/>
        <v>203833.33333333334</v>
      </c>
      <c r="AH79" s="24">
        <f t="shared" si="31"/>
        <v>203833.33333333334</v>
      </c>
      <c r="AI79" s="24">
        <f t="shared" si="31"/>
        <v>203833.33333333334</v>
      </c>
      <c r="AJ79" s="24">
        <f t="shared" si="31"/>
        <v>203833.33333333334</v>
      </c>
      <c r="AK79" s="24">
        <f t="shared" si="31"/>
        <v>203833.33333333334</v>
      </c>
      <c r="AL79" s="24">
        <f t="shared" si="31"/>
        <v>203833.33333333334</v>
      </c>
    </row>
    <row r="80" ht="15">
      <c r="C80" s="28"/>
    </row>
    <row r="81" ht="15">
      <c r="CU81" s="16">
        <v>0</v>
      </c>
    </row>
    <row r="82" spans="1:99" ht="30">
      <c r="A82" s="13" t="s">
        <v>216</v>
      </c>
      <c r="B82" s="14" t="s">
        <v>239</v>
      </c>
      <c r="C82" s="29" t="s">
        <v>240</v>
      </c>
      <c r="D82" s="20">
        <v>90</v>
      </c>
      <c r="BH82" s="16">
        <v>0</v>
      </c>
      <c r="CU82" s="30">
        <v>30</v>
      </c>
    </row>
    <row r="83" spans="60:99" ht="15">
      <c r="BH83" s="16">
        <v>30</v>
      </c>
      <c r="CU83" s="30">
        <v>60</v>
      </c>
    </row>
    <row r="84" spans="60:99" ht="15">
      <c r="BH84" s="16">
        <v>60</v>
      </c>
      <c r="CU84" s="30">
        <v>90</v>
      </c>
    </row>
    <row r="85" spans="1:99" ht="15">
      <c r="A85" s="21" t="s">
        <v>234</v>
      </c>
      <c r="B85" s="17" t="s">
        <v>241</v>
      </c>
      <c r="C85" s="22" t="str">
        <f>+C68</f>
        <v>A1 m1</v>
      </c>
      <c r="D85" s="22" t="str">
        <f aca="true" t="shared" si="32" ref="D85:AL85">+D68</f>
        <v>A1 m2</v>
      </c>
      <c r="E85" s="22" t="str">
        <f t="shared" si="32"/>
        <v>A1 m3</v>
      </c>
      <c r="F85" s="22" t="str">
        <f t="shared" si="32"/>
        <v>A1 m4</v>
      </c>
      <c r="G85" s="22" t="str">
        <f t="shared" si="32"/>
        <v>A1 m5</v>
      </c>
      <c r="H85" s="22" t="str">
        <f t="shared" si="32"/>
        <v>A1 m6</v>
      </c>
      <c r="I85" s="22" t="str">
        <f t="shared" si="32"/>
        <v>A1 m7</v>
      </c>
      <c r="J85" s="22" t="str">
        <f t="shared" si="32"/>
        <v>A1 m8</v>
      </c>
      <c r="K85" s="22" t="str">
        <f t="shared" si="32"/>
        <v>A1 m9</v>
      </c>
      <c r="L85" s="22" t="str">
        <f t="shared" si="32"/>
        <v>A1 m10</v>
      </c>
      <c r="M85" s="22" t="str">
        <f t="shared" si="32"/>
        <v>A1 m11</v>
      </c>
      <c r="N85" s="22" t="str">
        <f t="shared" si="32"/>
        <v>A1 m12</v>
      </c>
      <c r="O85" s="22" t="str">
        <f t="shared" si="32"/>
        <v>A2 m1</v>
      </c>
      <c r="P85" s="22" t="str">
        <f t="shared" si="32"/>
        <v>A2 m2</v>
      </c>
      <c r="Q85" s="22" t="str">
        <f t="shared" si="32"/>
        <v>A2 m3</v>
      </c>
      <c r="R85" s="22" t="str">
        <f t="shared" si="32"/>
        <v>A2 m4</v>
      </c>
      <c r="S85" s="22" t="str">
        <f t="shared" si="32"/>
        <v>A2 m5</v>
      </c>
      <c r="T85" s="22" t="str">
        <f t="shared" si="32"/>
        <v>A2 m6</v>
      </c>
      <c r="U85" s="22" t="str">
        <f t="shared" si="32"/>
        <v>A2 m7</v>
      </c>
      <c r="V85" s="22" t="str">
        <f t="shared" si="32"/>
        <v>A2 m8</v>
      </c>
      <c r="W85" s="22" t="str">
        <f t="shared" si="32"/>
        <v>A2 m9</v>
      </c>
      <c r="X85" s="22" t="str">
        <f t="shared" si="32"/>
        <v>A2 m10</v>
      </c>
      <c r="Y85" s="22" t="str">
        <f t="shared" si="32"/>
        <v>A2 m11</v>
      </c>
      <c r="Z85" s="22" t="str">
        <f t="shared" si="32"/>
        <v>A2 m12</v>
      </c>
      <c r="AA85" s="22" t="str">
        <f t="shared" si="32"/>
        <v>A3 m1</v>
      </c>
      <c r="AB85" s="22" t="str">
        <f t="shared" si="32"/>
        <v>A3 m2</v>
      </c>
      <c r="AC85" s="22" t="str">
        <f t="shared" si="32"/>
        <v>A3 m3</v>
      </c>
      <c r="AD85" s="22" t="str">
        <f t="shared" si="32"/>
        <v>A3 m4</v>
      </c>
      <c r="AE85" s="22" t="str">
        <f t="shared" si="32"/>
        <v>A3 m5</v>
      </c>
      <c r="AF85" s="22" t="str">
        <f t="shared" si="32"/>
        <v>A3 m6</v>
      </c>
      <c r="AG85" s="22" t="str">
        <f t="shared" si="32"/>
        <v>A3 m7</v>
      </c>
      <c r="AH85" s="22" t="str">
        <f t="shared" si="32"/>
        <v>A3 m8</v>
      </c>
      <c r="AI85" s="22" t="str">
        <f t="shared" si="32"/>
        <v>A3 m9</v>
      </c>
      <c r="AJ85" s="22" t="str">
        <f t="shared" si="32"/>
        <v>A3 m10</v>
      </c>
      <c r="AK85" s="22" t="str">
        <f t="shared" si="32"/>
        <v>A3 m11</v>
      </c>
      <c r="AL85" s="22" t="str">
        <f t="shared" si="32"/>
        <v>A3 m12</v>
      </c>
      <c r="BH85" s="16">
        <v>90</v>
      </c>
      <c r="CU85" s="30">
        <v>120</v>
      </c>
    </row>
    <row r="86" spans="2:60" ht="15">
      <c r="B86" s="14" t="str">
        <f>+B69</f>
        <v>Prodotto 1</v>
      </c>
      <c r="C86" s="22">
        <f aca="true" t="shared" si="33" ref="C86:C95">+IF($D$82=0,0,(C30*(1+$C43)))</f>
        <v>44000</v>
      </c>
      <c r="D86" s="22">
        <f aca="true" t="shared" si="34" ref="D86:D95">+IF($D$82=0,0,IF($D$82=30,(C30*(1+$C43)),(C30+D30)*(1+$C43)))</f>
        <v>88000</v>
      </c>
      <c r="E86" s="22">
        <f aca="true" t="shared" si="35" ref="E86:E95">+IF($D$82=0,0,IF($D$82=30,(D30*(1+$C43)),IF($D$82=60,((D30+E30)*(1+$C43)),(C30+D30+E30)*(1+$C43))))</f>
        <v>132000</v>
      </c>
      <c r="F86" s="22">
        <f aca="true" t="shared" si="36" ref="F86:F95">+IF($D$82=0,0,IF($D$82=30,(E30*(1+$C43)),IF($D$82=60,((E30+F30)*(1+$C43)),IF($D$82=90,((D30+E30+F30)*(1+$C43)),(C30+D30+E30+F30)*(1+$C43)))))</f>
        <v>132000</v>
      </c>
      <c r="G86" s="22">
        <f aca="true" t="shared" si="37" ref="G86:G95">+IF($D$82=0,0,IF($D$82=30,(F30*(1+$C43)),IF($D$82=60,((F30+G30)*(1+$C43)),IF($D$82=90,((E30+F30+G30)*(1+$C43)),(D30+E30+F30+G30)*(1+$C43)))))</f>
        <v>132000</v>
      </c>
      <c r="H86" s="22">
        <f aca="true" t="shared" si="38" ref="H86:H95">+IF($D$82=0,0,IF($D$82=30,(G30*(1+$C43)),IF($D$82=60,((G30+H30)*(1+$C43)),IF($D$82=90,((F30+G30+H30)*(1+$C43)),(E30+F30+G30+H30)*(1+$C43)))))</f>
        <v>132000</v>
      </c>
      <c r="I86" s="22">
        <f aca="true" t="shared" si="39" ref="I86:I95">+IF($D$82=0,0,IF($D$82=30,(H30*(1+$C43)),IF($D$82=60,((H30+I30)*(1+$C43)),IF($D$82=90,((G30+H30+I30)*(1+$C43)),(F30+G30+H30+I30)*(1+$C43)))))</f>
        <v>132000</v>
      </c>
      <c r="J86" s="22">
        <f aca="true" t="shared" si="40" ref="J86:J95">+IF($D$82=0,0,IF($D$82=30,(I30*(1+$C43)),IF($D$82=60,((I30+J30)*(1+$C43)),IF($D$82=90,((H30+I30+J30)*(1+$C43)),(G30+H30+I30+J30)*(1+$C43)))))</f>
        <v>132000</v>
      </c>
      <c r="K86" s="22">
        <f aca="true" t="shared" si="41" ref="K86:K95">+IF($D$82=0,0,IF($D$82=30,(J30*(1+$C43)),IF($D$82=60,((J30+K30)*(1+$C43)),IF($D$82=90,((I30+J30+K30)*(1+$C43)),(H30+I30+J30+K30)*(1+$C43)))))</f>
        <v>132000</v>
      </c>
      <c r="L86" s="22">
        <f aca="true" t="shared" si="42" ref="L86:L95">+IF($D$82=0,0,IF($D$82=30,(K30*(1+$C43)),IF($D$82=60,((K30+L30)*(1+$C43)),IF($D$82=90,((J30+K30+L30)*(1+$C43)),(I30+J30+K30+L30)*(1+$C43)))))</f>
        <v>132000</v>
      </c>
      <c r="M86" s="22">
        <f aca="true" t="shared" si="43" ref="M86:M95">+IF($D$82=0,0,IF($D$82=30,(L30*(1+$C43)),IF($D$82=60,((L30+M30)*(1+$C43)),IF($D$82=90,((K30+L30+M30)*(1+$C43)),(J30+K30+L30+M30)*(1+$C43)))))</f>
        <v>132000</v>
      </c>
      <c r="N86" s="22">
        <f aca="true" t="shared" si="44" ref="N86:N95">+IF($D$82=0,0,IF($D$82=30,(M30*(1+$C43)),IF($D$82=60,((M30+N30)*(1+$C43)),IF($D$82=90,((L30+M30+N30)*(1+$C43)),(K30+L30+M30+N30)*(1+$C43)))))</f>
        <v>132000</v>
      </c>
      <c r="O86" s="22">
        <f aca="true" t="shared" si="45" ref="O86:O95">+IF($D$82=0,0,IF($D$82=30,(M30*(1+$C43)),IF($D$82=60,((M30+O30)*(1+$C43)),IF($D$82=90,((L30+M30+O30)*(1+$C43)),(K30+L30+M30+O30)*(1+$C43)))))</f>
        <v>132000</v>
      </c>
      <c r="P86" s="22">
        <f aca="true" t="shared" si="46" ref="P86:P95">+IF($D$82=0,0,IF($D$82=30,(O30*(1+$C43)),IF($D$82=60,((O30+P30)*(1+$C43)),IF($D$82=90,((M30+O30+P30)*(1+$C43)),(L30+M30+O30+P30)*(1+$C43)))))</f>
        <v>132000</v>
      </c>
      <c r="Q86" s="22">
        <f aca="true" t="shared" si="47" ref="Q86:Q95">+IF($D$82=0,0,IF($D$82=30,(P30*(1+$C43)),IF($D$82=60,((P30+Q30)*(1+$C43)),IF($D$82=90,((O30+P30+Q30)*(1+$C43)),(M30+O30+P30+Q30)*(1+$C43)))))</f>
        <v>132000</v>
      </c>
      <c r="R86" s="22">
        <f aca="true" t="shared" si="48" ref="R86:R95">+IF($D$82=0,0,IF($D$82=30,(Q30*(1+$C43)),IF($D$82=60,((Q30+R30)*(1+$C43)),IF($D$82=90,((P30+Q30+R30)*(1+$C43)),(O30+P30+Q30+R30)*(1+$C43)))))</f>
        <v>132000</v>
      </c>
      <c r="S86" s="22">
        <f aca="true" t="shared" si="49" ref="S86:S95">+IF($D$82=0,0,IF($D$82=30,(R30*(1+$C43)),IF($D$82=60,((R30+S30)*(1+$C43)),IF($D$82=90,((Q30+R30+S30)*(1+$C43)),(P30+Q30+R30+S30)*(1+$C43)))))</f>
        <v>132000</v>
      </c>
      <c r="T86" s="22">
        <f aca="true" t="shared" si="50" ref="T86:T95">+IF($D$82=0,0,IF($D$82=30,(S30*(1+$C43)),IF($D$82=60,((S30+T30)*(1+$C43)),IF($D$82=90,((R30+S30+T30)*(1+$C43)),(Q30+R30+S30+T30)*(1+$C43)))))</f>
        <v>132000</v>
      </c>
      <c r="U86" s="22">
        <f aca="true" t="shared" si="51" ref="U86:U95">+IF($D$82=0,0,IF($D$82=30,(T30*(1+$C43)),IF($D$82=60,((T30+U30)*(1+$C43)),IF($D$82=90,((S30+T30+U30)*(1+$C43)),(R30+S30+T30+U30)*(1+$C43)))))</f>
        <v>132000</v>
      </c>
      <c r="V86" s="22">
        <f aca="true" t="shared" si="52" ref="V86:V95">+IF($D$82=0,0,IF($D$82=30,(U30*(1+$C43)),IF($D$82=60,((U30+V30)*(1+$C43)),IF($D$82=90,((T30+U30+V30)*(1+$C43)),(S30+T30+U30+V30)*(1+$C43)))))</f>
        <v>132000</v>
      </c>
      <c r="W86" s="22">
        <f aca="true" t="shared" si="53" ref="W86:W95">+IF($D$82=0,0,IF($D$82=30,(V30*(1+$C43)),IF($D$82=60,((V30+W30)*(1+$C43)),IF($D$82=90,((U30+V30+W30)*(1+$C43)),(T30+U30+V30+W30)*(1+$C43)))))</f>
        <v>132000</v>
      </c>
      <c r="X86" s="22">
        <f aca="true" t="shared" si="54" ref="X86:X95">+IF($D$82=0,0,IF($D$82=30,(W30*(1+$C43)),IF($D$82=60,((W30+X30)*(1+$C43)),IF($D$82=90,((V30+W30+X30)*(1+$C43)),(U30+V30+W30+X30)*(1+$C43)))))</f>
        <v>132000</v>
      </c>
      <c r="Y86" s="22">
        <f aca="true" t="shared" si="55" ref="Y86:Y95">+IF($D$82=0,0,IF($D$82=30,(X30*(1+$C43)),IF($D$82=60,((X30+Y30)*(1+$C43)),IF($D$82=90,((W30+X30+Y30)*(1+$C43)),(V30+W30+X30+Y30)*(1+$C43)))))</f>
        <v>132000</v>
      </c>
      <c r="Z86" s="22">
        <f aca="true" t="shared" si="56" ref="Z86:Z95">+IF($D$82=0,0,IF($D$82=30,(Y30*(1+$C43)),IF($D$82=60,((Y30+Z30)*(1+$C43)),IF($D$82=90,((X30+Y30+Z30)*(1+$C43)),(W30+X30+Y30+Z30)*(1+$C43)))))</f>
        <v>132000</v>
      </c>
      <c r="AA86" s="22">
        <f aca="true" t="shared" si="57" ref="AA86:AA95">+IF($D$82=0,0,IF($D$82=30,(Z30*(1+$C43)),IF($D$82=60,((Z30+AA30)*(1+$C43)),IF($D$82=90,((Y30+Z30+AA30)*(1+$C43)),(X30+Y30+Z30+AA30)*(1+$C43)))))</f>
        <v>132000</v>
      </c>
      <c r="AB86" s="22">
        <f aca="true" t="shared" si="58" ref="AB86:AB95">+IF($D$82=0,0,IF($D$82=30,(AA30*(1+$C43)),IF($D$82=60,((AA30+AB30)*(1+$C43)),IF($D$82=90,((Z30+AA30+AB30)*(1+$C43)),(Y30+Z30+AA30+AB30)*(1+$C43)))))</f>
        <v>132000</v>
      </c>
      <c r="AC86" s="22">
        <f aca="true" t="shared" si="59" ref="AC86:AC95">+IF($D$82=0,0,IF($D$82=30,(AB30*(1+$C43)),IF($D$82=60,((AB30+AC30)*(1+$C43)),IF($D$82=90,((AA30+AB30+AC30)*(1+$C43)),(Z30+AA30+AB30+AC30)*(1+$C43)))))</f>
        <v>132000</v>
      </c>
      <c r="AD86" s="22">
        <f aca="true" t="shared" si="60" ref="AD86:AD95">+IF($D$82=0,0,IF($D$82=30,(AC30*(1+$C43)),IF($D$82=60,((AC30+AD30)*(1+$C43)),IF($D$82=90,((AB30+AC30+AD30)*(1+$C43)),(AA30+AB30+AC30+AD30)*(1+$C43)))))</f>
        <v>132000</v>
      </c>
      <c r="AE86" s="22">
        <f aca="true" t="shared" si="61" ref="AE86:AE95">+IF($D$82=0,0,IF($D$82=30,(AD30*(1+$C43)),IF($D$82=60,((AD30+AE30)*(1+$C43)),IF($D$82=90,((AC30+AD30+AE30)*(1+$C43)),(AB30+AC30+AD30+AE30)*(1+$C43)))))</f>
        <v>132000</v>
      </c>
      <c r="AF86" s="22">
        <f aca="true" t="shared" si="62" ref="AF86:AF95">+IF($D$82=0,0,IF($D$82=30,(AE30*(1+$C43)),IF($D$82=60,((AE30+AF30)*(1+$C43)),IF($D$82=90,((AD30+AE30+AF30)*(1+$C43)),(AC30+AD30+AE30+AF30)*(1+$C43)))))</f>
        <v>132000</v>
      </c>
      <c r="AG86" s="22">
        <f aca="true" t="shared" si="63" ref="AG86:AG95">+IF($D$82=0,0,IF($D$82=30,(AF30*(1+$C43)),IF($D$82=60,((AF30+AG30)*(1+$C43)),IF($D$82=90,((AE30+AF30+AG30)*(1+$C43)),(AD30+AE30+AF30+AG30)*(1+$C43)))))</f>
        <v>132000</v>
      </c>
      <c r="AH86" s="22">
        <f aca="true" t="shared" si="64" ref="AH86:AH95">+IF($D$82=0,0,IF($D$82=30,(AG30*(1+$C43)),IF($D$82=60,((AG30+AH30)*(1+$C43)),IF($D$82=90,((AF30+AG30+AH30)*(1+$C43)),(AE30+AF30+AG30+AH30)*(1+$C43)))))</f>
        <v>132000</v>
      </c>
      <c r="AI86" s="22">
        <f aca="true" t="shared" si="65" ref="AI86:AI95">+IF($D$82=0,0,IF($D$82=30,(AH30*(1+$C43)),IF($D$82=60,((AH30+AI30)*(1+$C43)),IF($D$82=90,((AG30+AH30+AI30)*(1+$C43)),(AF30+AG30+AH30+AI30)*(1+$C43)))))</f>
        <v>132000</v>
      </c>
      <c r="AJ86" s="22">
        <f aca="true" t="shared" si="66" ref="AJ86:AJ95">+IF($D$82=0,0,IF($D$82=30,(AI30*(1+$C43)),IF($D$82=60,((AI30+AJ30)*(1+$C43)),IF($D$82=90,((AH30+AI30+AJ30)*(1+$C43)),(AG30+AH30+AI30+AJ30)*(1+$C43)))))</f>
        <v>132000</v>
      </c>
      <c r="AK86" s="22">
        <f aca="true" t="shared" si="67" ref="AK86:AK95">+IF($D$82=0,0,IF($D$82=30,(AJ30*(1+$C43)),IF($D$82=60,((AJ30+AK30)*(1+$C43)),IF($D$82=90,((AI30+AJ30+AK30)*(1+$C43)),(AH30+AI30+AJ30+AK30)*(1+$C43)))))</f>
        <v>132000</v>
      </c>
      <c r="AL86" s="22">
        <f aca="true" t="shared" si="68" ref="AL86:AL95">+IF($D$82=0,0,IF($D$82=30,(AK30*(1+$C43)),IF($D$82=60,((AK30+AL30)*(1+$C43)),IF($D$82=90,((AJ30+AK30+AL30)*(1+$C43)),(AI30+AJ30+AK30+AL30)*(1+$C43)))))</f>
        <v>132000</v>
      </c>
      <c r="BH86" s="16">
        <v>120</v>
      </c>
    </row>
    <row r="87" spans="2:38" ht="15">
      <c r="B87" s="14" t="str">
        <f aca="true" t="shared" si="69" ref="B87:B95">+B70</f>
        <v>Prodotto 2</v>
      </c>
      <c r="C87" s="22">
        <f t="shared" si="33"/>
        <v>43560</v>
      </c>
      <c r="D87" s="22">
        <f t="shared" si="34"/>
        <v>87120</v>
      </c>
      <c r="E87" s="22">
        <f t="shared" si="35"/>
        <v>130680</v>
      </c>
      <c r="F87" s="22">
        <f t="shared" si="36"/>
        <v>130680</v>
      </c>
      <c r="G87" s="22">
        <f t="shared" si="37"/>
        <v>130680</v>
      </c>
      <c r="H87" s="22">
        <f t="shared" si="38"/>
        <v>130680</v>
      </c>
      <c r="I87" s="22">
        <f t="shared" si="39"/>
        <v>130680</v>
      </c>
      <c r="J87" s="22">
        <f t="shared" si="40"/>
        <v>130680</v>
      </c>
      <c r="K87" s="22">
        <f t="shared" si="41"/>
        <v>130680</v>
      </c>
      <c r="L87" s="22">
        <f t="shared" si="42"/>
        <v>130680</v>
      </c>
      <c r="M87" s="22">
        <f t="shared" si="43"/>
        <v>130680</v>
      </c>
      <c r="N87" s="22">
        <f t="shared" si="44"/>
        <v>130680</v>
      </c>
      <c r="O87" s="22">
        <f t="shared" si="45"/>
        <v>130680</v>
      </c>
      <c r="P87" s="22">
        <f t="shared" si="46"/>
        <v>130680</v>
      </c>
      <c r="Q87" s="22">
        <f t="shared" si="47"/>
        <v>130680</v>
      </c>
      <c r="R87" s="22">
        <f t="shared" si="48"/>
        <v>130680</v>
      </c>
      <c r="S87" s="22">
        <f t="shared" si="49"/>
        <v>130680</v>
      </c>
      <c r="T87" s="22">
        <f t="shared" si="50"/>
        <v>130680</v>
      </c>
      <c r="U87" s="22">
        <f t="shared" si="51"/>
        <v>130680</v>
      </c>
      <c r="V87" s="22">
        <f t="shared" si="52"/>
        <v>130680</v>
      </c>
      <c r="W87" s="22">
        <f t="shared" si="53"/>
        <v>130680</v>
      </c>
      <c r="X87" s="22">
        <f t="shared" si="54"/>
        <v>130680</v>
      </c>
      <c r="Y87" s="22">
        <f t="shared" si="55"/>
        <v>130680</v>
      </c>
      <c r="Z87" s="22">
        <f t="shared" si="56"/>
        <v>130680</v>
      </c>
      <c r="AA87" s="22">
        <f t="shared" si="57"/>
        <v>130680</v>
      </c>
      <c r="AB87" s="22">
        <f t="shared" si="58"/>
        <v>130680</v>
      </c>
      <c r="AC87" s="22">
        <f t="shared" si="59"/>
        <v>130680</v>
      </c>
      <c r="AD87" s="22">
        <f t="shared" si="60"/>
        <v>130680</v>
      </c>
      <c r="AE87" s="22">
        <f t="shared" si="61"/>
        <v>130680</v>
      </c>
      <c r="AF87" s="22">
        <f t="shared" si="62"/>
        <v>130680</v>
      </c>
      <c r="AG87" s="22">
        <f t="shared" si="63"/>
        <v>130680</v>
      </c>
      <c r="AH87" s="22">
        <f t="shared" si="64"/>
        <v>130680</v>
      </c>
      <c r="AI87" s="22">
        <f t="shared" si="65"/>
        <v>130680</v>
      </c>
      <c r="AJ87" s="22">
        <f t="shared" si="66"/>
        <v>130680</v>
      </c>
      <c r="AK87" s="22">
        <f t="shared" si="67"/>
        <v>130680</v>
      </c>
      <c r="AL87" s="22">
        <f t="shared" si="68"/>
        <v>130680</v>
      </c>
    </row>
    <row r="88" spans="2:38" ht="15">
      <c r="B88" s="14" t="str">
        <f t="shared" si="69"/>
        <v>Prodotto 3</v>
      </c>
      <c r="C88" s="22">
        <f t="shared" si="33"/>
        <v>36300</v>
      </c>
      <c r="D88" s="22">
        <f t="shared" si="34"/>
        <v>72600</v>
      </c>
      <c r="E88" s="22">
        <f t="shared" si="35"/>
        <v>108900</v>
      </c>
      <c r="F88" s="22">
        <f t="shared" si="36"/>
        <v>108900</v>
      </c>
      <c r="G88" s="22">
        <f t="shared" si="37"/>
        <v>108900</v>
      </c>
      <c r="H88" s="22">
        <f t="shared" si="38"/>
        <v>108900</v>
      </c>
      <c r="I88" s="22">
        <f t="shared" si="39"/>
        <v>108900</v>
      </c>
      <c r="J88" s="22">
        <f t="shared" si="40"/>
        <v>108900</v>
      </c>
      <c r="K88" s="22">
        <f t="shared" si="41"/>
        <v>108900</v>
      </c>
      <c r="L88" s="22">
        <f t="shared" si="42"/>
        <v>108900</v>
      </c>
      <c r="M88" s="22">
        <f t="shared" si="43"/>
        <v>108900</v>
      </c>
      <c r="N88" s="22">
        <f t="shared" si="44"/>
        <v>108900</v>
      </c>
      <c r="O88" s="22">
        <f t="shared" si="45"/>
        <v>108900</v>
      </c>
      <c r="P88" s="22">
        <f t="shared" si="46"/>
        <v>108900</v>
      </c>
      <c r="Q88" s="22">
        <f t="shared" si="47"/>
        <v>108900</v>
      </c>
      <c r="R88" s="22">
        <f t="shared" si="48"/>
        <v>108900</v>
      </c>
      <c r="S88" s="22">
        <f t="shared" si="49"/>
        <v>108900</v>
      </c>
      <c r="T88" s="22">
        <f t="shared" si="50"/>
        <v>108900</v>
      </c>
      <c r="U88" s="22">
        <f t="shared" si="51"/>
        <v>108900</v>
      </c>
      <c r="V88" s="22">
        <f t="shared" si="52"/>
        <v>108900</v>
      </c>
      <c r="W88" s="22">
        <f t="shared" si="53"/>
        <v>108900</v>
      </c>
      <c r="X88" s="22">
        <f t="shared" si="54"/>
        <v>108900</v>
      </c>
      <c r="Y88" s="22">
        <f t="shared" si="55"/>
        <v>108900</v>
      </c>
      <c r="Z88" s="22">
        <f t="shared" si="56"/>
        <v>108900</v>
      </c>
      <c r="AA88" s="22">
        <f t="shared" si="57"/>
        <v>108900</v>
      </c>
      <c r="AB88" s="22">
        <f t="shared" si="58"/>
        <v>108900</v>
      </c>
      <c r="AC88" s="22">
        <f t="shared" si="59"/>
        <v>108900</v>
      </c>
      <c r="AD88" s="22">
        <f t="shared" si="60"/>
        <v>108900</v>
      </c>
      <c r="AE88" s="22">
        <f t="shared" si="61"/>
        <v>108900</v>
      </c>
      <c r="AF88" s="22">
        <f t="shared" si="62"/>
        <v>108900</v>
      </c>
      <c r="AG88" s="22">
        <f t="shared" si="63"/>
        <v>108900</v>
      </c>
      <c r="AH88" s="22">
        <f t="shared" si="64"/>
        <v>108900</v>
      </c>
      <c r="AI88" s="22">
        <f t="shared" si="65"/>
        <v>108900</v>
      </c>
      <c r="AJ88" s="22">
        <f t="shared" si="66"/>
        <v>108900</v>
      </c>
      <c r="AK88" s="22">
        <f t="shared" si="67"/>
        <v>108900</v>
      </c>
      <c r="AL88" s="22">
        <f t="shared" si="68"/>
        <v>108900</v>
      </c>
    </row>
    <row r="89" spans="2:38" ht="15">
      <c r="B89" s="14" t="str">
        <f t="shared" si="69"/>
        <v>Prodotto 4</v>
      </c>
      <c r="C89" s="22">
        <f t="shared" si="33"/>
        <v>99000.00000000001</v>
      </c>
      <c r="D89" s="22">
        <f t="shared" si="34"/>
        <v>198000.00000000003</v>
      </c>
      <c r="E89" s="22">
        <f t="shared" si="35"/>
        <v>297000</v>
      </c>
      <c r="F89" s="22">
        <f t="shared" si="36"/>
        <v>297000</v>
      </c>
      <c r="G89" s="22">
        <f t="shared" si="37"/>
        <v>297000</v>
      </c>
      <c r="H89" s="22">
        <f t="shared" si="38"/>
        <v>297000</v>
      </c>
      <c r="I89" s="22">
        <f t="shared" si="39"/>
        <v>297000</v>
      </c>
      <c r="J89" s="22">
        <f t="shared" si="40"/>
        <v>297000</v>
      </c>
      <c r="K89" s="22">
        <f t="shared" si="41"/>
        <v>297000</v>
      </c>
      <c r="L89" s="22">
        <f t="shared" si="42"/>
        <v>297000</v>
      </c>
      <c r="M89" s="22">
        <f t="shared" si="43"/>
        <v>297000</v>
      </c>
      <c r="N89" s="22">
        <f t="shared" si="44"/>
        <v>297000</v>
      </c>
      <c r="O89" s="22">
        <f t="shared" si="45"/>
        <v>297000</v>
      </c>
      <c r="P89" s="22">
        <f t="shared" si="46"/>
        <v>297000</v>
      </c>
      <c r="Q89" s="22">
        <f t="shared" si="47"/>
        <v>297000</v>
      </c>
      <c r="R89" s="22">
        <f t="shared" si="48"/>
        <v>297000</v>
      </c>
      <c r="S89" s="22">
        <f t="shared" si="49"/>
        <v>297000</v>
      </c>
      <c r="T89" s="22">
        <f t="shared" si="50"/>
        <v>297000</v>
      </c>
      <c r="U89" s="22">
        <f t="shared" si="51"/>
        <v>297000</v>
      </c>
      <c r="V89" s="22">
        <f t="shared" si="52"/>
        <v>297000</v>
      </c>
      <c r="W89" s="22">
        <f t="shared" si="53"/>
        <v>297000</v>
      </c>
      <c r="X89" s="22">
        <f t="shared" si="54"/>
        <v>297000</v>
      </c>
      <c r="Y89" s="22">
        <f t="shared" si="55"/>
        <v>297000</v>
      </c>
      <c r="Z89" s="22">
        <f t="shared" si="56"/>
        <v>297000</v>
      </c>
      <c r="AA89" s="22">
        <f t="shared" si="57"/>
        <v>297000</v>
      </c>
      <c r="AB89" s="22">
        <f t="shared" si="58"/>
        <v>297000</v>
      </c>
      <c r="AC89" s="22">
        <f t="shared" si="59"/>
        <v>297000</v>
      </c>
      <c r="AD89" s="22">
        <f t="shared" si="60"/>
        <v>297000</v>
      </c>
      <c r="AE89" s="22">
        <f t="shared" si="61"/>
        <v>297000</v>
      </c>
      <c r="AF89" s="22">
        <f t="shared" si="62"/>
        <v>297000</v>
      </c>
      <c r="AG89" s="22">
        <f t="shared" si="63"/>
        <v>297000</v>
      </c>
      <c r="AH89" s="22">
        <f t="shared" si="64"/>
        <v>297000</v>
      </c>
      <c r="AI89" s="22">
        <f t="shared" si="65"/>
        <v>297000</v>
      </c>
      <c r="AJ89" s="22">
        <f t="shared" si="66"/>
        <v>297000</v>
      </c>
      <c r="AK89" s="22">
        <f t="shared" si="67"/>
        <v>297000</v>
      </c>
      <c r="AL89" s="22">
        <f t="shared" si="68"/>
        <v>297000</v>
      </c>
    </row>
    <row r="90" spans="2:38" ht="15">
      <c r="B90" s="14" t="str">
        <f t="shared" si="69"/>
        <v>Prodotto 5</v>
      </c>
      <c r="C90" s="22">
        <f t="shared" si="33"/>
        <v>33280</v>
      </c>
      <c r="D90" s="22">
        <f t="shared" si="34"/>
        <v>66560</v>
      </c>
      <c r="E90" s="22">
        <f t="shared" si="35"/>
        <v>99840</v>
      </c>
      <c r="F90" s="22">
        <f t="shared" si="36"/>
        <v>99840</v>
      </c>
      <c r="G90" s="22">
        <f t="shared" si="37"/>
        <v>99840</v>
      </c>
      <c r="H90" s="22">
        <f t="shared" si="38"/>
        <v>99840</v>
      </c>
      <c r="I90" s="22">
        <f t="shared" si="39"/>
        <v>99840</v>
      </c>
      <c r="J90" s="22">
        <f t="shared" si="40"/>
        <v>99840</v>
      </c>
      <c r="K90" s="22">
        <f t="shared" si="41"/>
        <v>99840</v>
      </c>
      <c r="L90" s="22">
        <f t="shared" si="42"/>
        <v>99840</v>
      </c>
      <c r="M90" s="22">
        <f t="shared" si="43"/>
        <v>99840</v>
      </c>
      <c r="N90" s="22">
        <f t="shared" si="44"/>
        <v>99840</v>
      </c>
      <c r="O90" s="22">
        <f t="shared" si="45"/>
        <v>99840</v>
      </c>
      <c r="P90" s="22">
        <f t="shared" si="46"/>
        <v>99840</v>
      </c>
      <c r="Q90" s="22">
        <f t="shared" si="47"/>
        <v>99840</v>
      </c>
      <c r="R90" s="22">
        <f t="shared" si="48"/>
        <v>99840</v>
      </c>
      <c r="S90" s="22">
        <f t="shared" si="49"/>
        <v>99840</v>
      </c>
      <c r="T90" s="22">
        <f t="shared" si="50"/>
        <v>99840</v>
      </c>
      <c r="U90" s="22">
        <f t="shared" si="51"/>
        <v>99840</v>
      </c>
      <c r="V90" s="22">
        <f t="shared" si="52"/>
        <v>99840</v>
      </c>
      <c r="W90" s="22">
        <f t="shared" si="53"/>
        <v>99840</v>
      </c>
      <c r="X90" s="22">
        <f t="shared" si="54"/>
        <v>99840</v>
      </c>
      <c r="Y90" s="22">
        <f t="shared" si="55"/>
        <v>99840</v>
      </c>
      <c r="Z90" s="22">
        <f t="shared" si="56"/>
        <v>99840</v>
      </c>
      <c r="AA90" s="22">
        <f t="shared" si="57"/>
        <v>99840</v>
      </c>
      <c r="AB90" s="22">
        <f t="shared" si="58"/>
        <v>99840</v>
      </c>
      <c r="AC90" s="22">
        <f t="shared" si="59"/>
        <v>99840</v>
      </c>
      <c r="AD90" s="22">
        <f t="shared" si="60"/>
        <v>99840</v>
      </c>
      <c r="AE90" s="22">
        <f t="shared" si="61"/>
        <v>99840</v>
      </c>
      <c r="AF90" s="22">
        <f t="shared" si="62"/>
        <v>99840</v>
      </c>
      <c r="AG90" s="22">
        <f t="shared" si="63"/>
        <v>99840</v>
      </c>
      <c r="AH90" s="22">
        <f t="shared" si="64"/>
        <v>99840</v>
      </c>
      <c r="AI90" s="22">
        <f t="shared" si="65"/>
        <v>99840</v>
      </c>
      <c r="AJ90" s="22">
        <f t="shared" si="66"/>
        <v>99840</v>
      </c>
      <c r="AK90" s="22">
        <f t="shared" si="67"/>
        <v>99840</v>
      </c>
      <c r="AL90" s="22">
        <f t="shared" si="68"/>
        <v>99840</v>
      </c>
    </row>
    <row r="91" spans="2:38" ht="15">
      <c r="B91" s="14" t="str">
        <f t="shared" si="69"/>
        <v>Prodotto 6</v>
      </c>
      <c r="C91" s="22">
        <f t="shared" si="33"/>
        <v>38720</v>
      </c>
      <c r="D91" s="22">
        <f t="shared" si="34"/>
        <v>77440</v>
      </c>
      <c r="E91" s="22">
        <f t="shared" si="35"/>
        <v>116160</v>
      </c>
      <c r="F91" s="22">
        <f t="shared" si="36"/>
        <v>116160</v>
      </c>
      <c r="G91" s="22">
        <f t="shared" si="37"/>
        <v>116160</v>
      </c>
      <c r="H91" s="22">
        <f t="shared" si="38"/>
        <v>116160</v>
      </c>
      <c r="I91" s="22">
        <f t="shared" si="39"/>
        <v>116160</v>
      </c>
      <c r="J91" s="22">
        <f t="shared" si="40"/>
        <v>116160</v>
      </c>
      <c r="K91" s="22">
        <f t="shared" si="41"/>
        <v>116160</v>
      </c>
      <c r="L91" s="22">
        <f t="shared" si="42"/>
        <v>116160</v>
      </c>
      <c r="M91" s="22">
        <f t="shared" si="43"/>
        <v>116160</v>
      </c>
      <c r="N91" s="22">
        <f t="shared" si="44"/>
        <v>116160</v>
      </c>
      <c r="O91" s="22">
        <f t="shared" si="45"/>
        <v>116160</v>
      </c>
      <c r="P91" s="22">
        <f t="shared" si="46"/>
        <v>116160</v>
      </c>
      <c r="Q91" s="22">
        <f t="shared" si="47"/>
        <v>116160</v>
      </c>
      <c r="R91" s="22">
        <f t="shared" si="48"/>
        <v>116160</v>
      </c>
      <c r="S91" s="22">
        <f t="shared" si="49"/>
        <v>116160</v>
      </c>
      <c r="T91" s="22">
        <f t="shared" si="50"/>
        <v>116160</v>
      </c>
      <c r="U91" s="22">
        <f t="shared" si="51"/>
        <v>116160</v>
      </c>
      <c r="V91" s="22">
        <f t="shared" si="52"/>
        <v>116160</v>
      </c>
      <c r="W91" s="22">
        <f t="shared" si="53"/>
        <v>116160</v>
      </c>
      <c r="X91" s="22">
        <f t="shared" si="54"/>
        <v>116160</v>
      </c>
      <c r="Y91" s="22">
        <f t="shared" si="55"/>
        <v>116160</v>
      </c>
      <c r="Z91" s="22">
        <f t="shared" si="56"/>
        <v>116160</v>
      </c>
      <c r="AA91" s="22">
        <f t="shared" si="57"/>
        <v>116160</v>
      </c>
      <c r="AB91" s="22">
        <f t="shared" si="58"/>
        <v>116160</v>
      </c>
      <c r="AC91" s="22">
        <f t="shared" si="59"/>
        <v>116160</v>
      </c>
      <c r="AD91" s="22">
        <f t="shared" si="60"/>
        <v>116160</v>
      </c>
      <c r="AE91" s="22">
        <f t="shared" si="61"/>
        <v>116160</v>
      </c>
      <c r="AF91" s="22">
        <f t="shared" si="62"/>
        <v>116160</v>
      </c>
      <c r="AG91" s="22">
        <f t="shared" si="63"/>
        <v>116160</v>
      </c>
      <c r="AH91" s="22">
        <f t="shared" si="64"/>
        <v>116160</v>
      </c>
      <c r="AI91" s="22">
        <f t="shared" si="65"/>
        <v>116160</v>
      </c>
      <c r="AJ91" s="22">
        <f t="shared" si="66"/>
        <v>116160</v>
      </c>
      <c r="AK91" s="22">
        <f t="shared" si="67"/>
        <v>116160</v>
      </c>
      <c r="AL91" s="22">
        <f t="shared" si="68"/>
        <v>116160</v>
      </c>
    </row>
    <row r="92" spans="2:38" ht="15">
      <c r="B92" s="14" t="str">
        <f t="shared" si="69"/>
        <v>Prodotto 7</v>
      </c>
      <c r="C92" s="22">
        <f t="shared" si="33"/>
        <v>78650</v>
      </c>
      <c r="D92" s="22">
        <f t="shared" si="34"/>
        <v>157300</v>
      </c>
      <c r="E92" s="22">
        <f t="shared" si="35"/>
        <v>235950</v>
      </c>
      <c r="F92" s="22">
        <f t="shared" si="36"/>
        <v>235950</v>
      </c>
      <c r="G92" s="22">
        <f t="shared" si="37"/>
        <v>235950</v>
      </c>
      <c r="H92" s="22">
        <f t="shared" si="38"/>
        <v>235950</v>
      </c>
      <c r="I92" s="22">
        <f t="shared" si="39"/>
        <v>235950</v>
      </c>
      <c r="J92" s="22">
        <f t="shared" si="40"/>
        <v>235950</v>
      </c>
      <c r="K92" s="22">
        <f t="shared" si="41"/>
        <v>235950</v>
      </c>
      <c r="L92" s="22">
        <f t="shared" si="42"/>
        <v>235950</v>
      </c>
      <c r="M92" s="22">
        <f t="shared" si="43"/>
        <v>235950</v>
      </c>
      <c r="N92" s="22">
        <f t="shared" si="44"/>
        <v>235950</v>
      </c>
      <c r="O92" s="22">
        <f t="shared" si="45"/>
        <v>235950</v>
      </c>
      <c r="P92" s="22">
        <f t="shared" si="46"/>
        <v>235950</v>
      </c>
      <c r="Q92" s="22">
        <f t="shared" si="47"/>
        <v>235950</v>
      </c>
      <c r="R92" s="22">
        <f t="shared" si="48"/>
        <v>235950</v>
      </c>
      <c r="S92" s="22">
        <f t="shared" si="49"/>
        <v>235950</v>
      </c>
      <c r="T92" s="22">
        <f t="shared" si="50"/>
        <v>235950</v>
      </c>
      <c r="U92" s="22">
        <f t="shared" si="51"/>
        <v>235950</v>
      </c>
      <c r="V92" s="22">
        <f t="shared" si="52"/>
        <v>235950</v>
      </c>
      <c r="W92" s="22">
        <f t="shared" si="53"/>
        <v>235950</v>
      </c>
      <c r="X92" s="22">
        <f t="shared" si="54"/>
        <v>235950</v>
      </c>
      <c r="Y92" s="22">
        <f t="shared" si="55"/>
        <v>235950</v>
      </c>
      <c r="Z92" s="22">
        <f t="shared" si="56"/>
        <v>235950</v>
      </c>
      <c r="AA92" s="22">
        <f t="shared" si="57"/>
        <v>235950</v>
      </c>
      <c r="AB92" s="22">
        <f t="shared" si="58"/>
        <v>235950</v>
      </c>
      <c r="AC92" s="22">
        <f t="shared" si="59"/>
        <v>235950</v>
      </c>
      <c r="AD92" s="22">
        <f t="shared" si="60"/>
        <v>235950</v>
      </c>
      <c r="AE92" s="22">
        <f t="shared" si="61"/>
        <v>235950</v>
      </c>
      <c r="AF92" s="22">
        <f t="shared" si="62"/>
        <v>235950</v>
      </c>
      <c r="AG92" s="22">
        <f t="shared" si="63"/>
        <v>235950</v>
      </c>
      <c r="AH92" s="22">
        <f t="shared" si="64"/>
        <v>235950</v>
      </c>
      <c r="AI92" s="22">
        <f t="shared" si="65"/>
        <v>235950</v>
      </c>
      <c r="AJ92" s="22">
        <f t="shared" si="66"/>
        <v>235950</v>
      </c>
      <c r="AK92" s="22">
        <f t="shared" si="67"/>
        <v>235950</v>
      </c>
      <c r="AL92" s="22">
        <f t="shared" si="68"/>
        <v>235950</v>
      </c>
    </row>
    <row r="93" spans="2:38" ht="15">
      <c r="B93" s="14" t="str">
        <f t="shared" si="69"/>
        <v>Prodotto 8</v>
      </c>
      <c r="C93" s="22">
        <f t="shared" si="33"/>
        <v>36300</v>
      </c>
      <c r="D93" s="22">
        <f t="shared" si="34"/>
        <v>72600</v>
      </c>
      <c r="E93" s="22">
        <f t="shared" si="35"/>
        <v>108900</v>
      </c>
      <c r="F93" s="22">
        <f t="shared" si="36"/>
        <v>108900</v>
      </c>
      <c r="G93" s="22">
        <f t="shared" si="37"/>
        <v>108900</v>
      </c>
      <c r="H93" s="22">
        <f t="shared" si="38"/>
        <v>108900</v>
      </c>
      <c r="I93" s="22">
        <f t="shared" si="39"/>
        <v>108900</v>
      </c>
      <c r="J93" s="22">
        <f t="shared" si="40"/>
        <v>108900</v>
      </c>
      <c r="K93" s="22">
        <f t="shared" si="41"/>
        <v>108900</v>
      </c>
      <c r="L93" s="22">
        <f t="shared" si="42"/>
        <v>108900</v>
      </c>
      <c r="M93" s="22">
        <f t="shared" si="43"/>
        <v>108900</v>
      </c>
      <c r="N93" s="22">
        <f t="shared" si="44"/>
        <v>108900</v>
      </c>
      <c r="O93" s="22">
        <f t="shared" si="45"/>
        <v>108900</v>
      </c>
      <c r="P93" s="22">
        <f t="shared" si="46"/>
        <v>108900</v>
      </c>
      <c r="Q93" s="22">
        <f t="shared" si="47"/>
        <v>108900</v>
      </c>
      <c r="R93" s="22">
        <f t="shared" si="48"/>
        <v>108900</v>
      </c>
      <c r="S93" s="22">
        <f t="shared" si="49"/>
        <v>108900</v>
      </c>
      <c r="T93" s="22">
        <f t="shared" si="50"/>
        <v>108900</v>
      </c>
      <c r="U93" s="22">
        <f t="shared" si="51"/>
        <v>108900</v>
      </c>
      <c r="V93" s="22">
        <f t="shared" si="52"/>
        <v>108900</v>
      </c>
      <c r="W93" s="22">
        <f t="shared" si="53"/>
        <v>108900</v>
      </c>
      <c r="X93" s="22">
        <f t="shared" si="54"/>
        <v>108900</v>
      </c>
      <c r="Y93" s="22">
        <f t="shared" si="55"/>
        <v>108900</v>
      </c>
      <c r="Z93" s="22">
        <f t="shared" si="56"/>
        <v>108900</v>
      </c>
      <c r="AA93" s="22">
        <f t="shared" si="57"/>
        <v>108900</v>
      </c>
      <c r="AB93" s="22">
        <f t="shared" si="58"/>
        <v>108900</v>
      </c>
      <c r="AC93" s="22">
        <f t="shared" si="59"/>
        <v>108900</v>
      </c>
      <c r="AD93" s="22">
        <f t="shared" si="60"/>
        <v>108900</v>
      </c>
      <c r="AE93" s="22">
        <f t="shared" si="61"/>
        <v>108900</v>
      </c>
      <c r="AF93" s="22">
        <f t="shared" si="62"/>
        <v>108900</v>
      </c>
      <c r="AG93" s="22">
        <f t="shared" si="63"/>
        <v>108900</v>
      </c>
      <c r="AH93" s="22">
        <f t="shared" si="64"/>
        <v>108900</v>
      </c>
      <c r="AI93" s="22">
        <f t="shared" si="65"/>
        <v>108900</v>
      </c>
      <c r="AJ93" s="22">
        <f t="shared" si="66"/>
        <v>108900</v>
      </c>
      <c r="AK93" s="22">
        <f t="shared" si="67"/>
        <v>108900</v>
      </c>
      <c r="AL93" s="22">
        <f t="shared" si="68"/>
        <v>108900</v>
      </c>
    </row>
    <row r="94" spans="2:38" ht="15">
      <c r="B94" s="14" t="str">
        <f t="shared" si="69"/>
        <v>Prodotto 9</v>
      </c>
      <c r="C94" s="22">
        <f t="shared" si="33"/>
        <v>101640</v>
      </c>
      <c r="D94" s="22">
        <f t="shared" si="34"/>
        <v>203280</v>
      </c>
      <c r="E94" s="22">
        <f t="shared" si="35"/>
        <v>304920</v>
      </c>
      <c r="F94" s="22">
        <f t="shared" si="36"/>
        <v>304920</v>
      </c>
      <c r="G94" s="22">
        <f t="shared" si="37"/>
        <v>304920</v>
      </c>
      <c r="H94" s="22">
        <f t="shared" si="38"/>
        <v>304920</v>
      </c>
      <c r="I94" s="22">
        <f t="shared" si="39"/>
        <v>304920</v>
      </c>
      <c r="J94" s="22">
        <f t="shared" si="40"/>
        <v>304920</v>
      </c>
      <c r="K94" s="22">
        <f t="shared" si="41"/>
        <v>304920</v>
      </c>
      <c r="L94" s="22">
        <f t="shared" si="42"/>
        <v>304920</v>
      </c>
      <c r="M94" s="22">
        <f t="shared" si="43"/>
        <v>304920</v>
      </c>
      <c r="N94" s="22">
        <f t="shared" si="44"/>
        <v>304920</v>
      </c>
      <c r="O94" s="22">
        <f t="shared" si="45"/>
        <v>304920</v>
      </c>
      <c r="P94" s="22">
        <f t="shared" si="46"/>
        <v>304920</v>
      </c>
      <c r="Q94" s="22">
        <f t="shared" si="47"/>
        <v>304920</v>
      </c>
      <c r="R94" s="22">
        <f t="shared" si="48"/>
        <v>304920</v>
      </c>
      <c r="S94" s="22">
        <f t="shared" si="49"/>
        <v>304920</v>
      </c>
      <c r="T94" s="22">
        <f t="shared" si="50"/>
        <v>304920</v>
      </c>
      <c r="U94" s="22">
        <f t="shared" si="51"/>
        <v>304920</v>
      </c>
      <c r="V94" s="22">
        <f t="shared" si="52"/>
        <v>304920</v>
      </c>
      <c r="W94" s="22">
        <f t="shared" si="53"/>
        <v>304920</v>
      </c>
      <c r="X94" s="22">
        <f t="shared" si="54"/>
        <v>304920</v>
      </c>
      <c r="Y94" s="22">
        <f t="shared" si="55"/>
        <v>304920</v>
      </c>
      <c r="Z94" s="22">
        <f t="shared" si="56"/>
        <v>304920</v>
      </c>
      <c r="AA94" s="22">
        <f t="shared" si="57"/>
        <v>304920</v>
      </c>
      <c r="AB94" s="22">
        <f t="shared" si="58"/>
        <v>304920</v>
      </c>
      <c r="AC94" s="22">
        <f t="shared" si="59"/>
        <v>304920</v>
      </c>
      <c r="AD94" s="22">
        <f t="shared" si="60"/>
        <v>304920</v>
      </c>
      <c r="AE94" s="22">
        <f t="shared" si="61"/>
        <v>304920</v>
      </c>
      <c r="AF94" s="22">
        <f t="shared" si="62"/>
        <v>304920</v>
      </c>
      <c r="AG94" s="22">
        <f t="shared" si="63"/>
        <v>304920</v>
      </c>
      <c r="AH94" s="22">
        <f t="shared" si="64"/>
        <v>304920</v>
      </c>
      <c r="AI94" s="22">
        <f t="shared" si="65"/>
        <v>304920</v>
      </c>
      <c r="AJ94" s="22">
        <f t="shared" si="66"/>
        <v>304920</v>
      </c>
      <c r="AK94" s="22">
        <f t="shared" si="67"/>
        <v>304920</v>
      </c>
      <c r="AL94" s="22">
        <f t="shared" si="68"/>
        <v>304920</v>
      </c>
    </row>
    <row r="95" spans="2:38" ht="15">
      <c r="B95" s="14" t="str">
        <f t="shared" si="69"/>
        <v>Prodotto 10</v>
      </c>
      <c r="C95" s="22">
        <f t="shared" si="33"/>
        <v>90750</v>
      </c>
      <c r="D95" s="22">
        <f t="shared" si="34"/>
        <v>181500</v>
      </c>
      <c r="E95" s="22">
        <f t="shared" si="35"/>
        <v>272250</v>
      </c>
      <c r="F95" s="22">
        <f t="shared" si="36"/>
        <v>272250</v>
      </c>
      <c r="G95" s="22">
        <f t="shared" si="37"/>
        <v>272250</v>
      </c>
      <c r="H95" s="22">
        <f t="shared" si="38"/>
        <v>272250</v>
      </c>
      <c r="I95" s="22">
        <f t="shared" si="39"/>
        <v>272250</v>
      </c>
      <c r="J95" s="22">
        <f t="shared" si="40"/>
        <v>272250</v>
      </c>
      <c r="K95" s="22">
        <f t="shared" si="41"/>
        <v>272250</v>
      </c>
      <c r="L95" s="22">
        <f t="shared" si="42"/>
        <v>272250</v>
      </c>
      <c r="M95" s="22">
        <f t="shared" si="43"/>
        <v>272250</v>
      </c>
      <c r="N95" s="22">
        <f t="shared" si="44"/>
        <v>272250</v>
      </c>
      <c r="O95" s="22">
        <f t="shared" si="45"/>
        <v>272250</v>
      </c>
      <c r="P95" s="22">
        <f t="shared" si="46"/>
        <v>272250</v>
      </c>
      <c r="Q95" s="22">
        <f t="shared" si="47"/>
        <v>272250</v>
      </c>
      <c r="R95" s="22">
        <f t="shared" si="48"/>
        <v>272250</v>
      </c>
      <c r="S95" s="22">
        <f t="shared" si="49"/>
        <v>272250</v>
      </c>
      <c r="T95" s="22">
        <f t="shared" si="50"/>
        <v>272250</v>
      </c>
      <c r="U95" s="22">
        <f t="shared" si="51"/>
        <v>272250</v>
      </c>
      <c r="V95" s="22">
        <f t="shared" si="52"/>
        <v>272250</v>
      </c>
      <c r="W95" s="22">
        <f t="shared" si="53"/>
        <v>272250</v>
      </c>
      <c r="X95" s="22">
        <f t="shared" si="54"/>
        <v>272250</v>
      </c>
      <c r="Y95" s="22">
        <f t="shared" si="55"/>
        <v>272250</v>
      </c>
      <c r="Z95" s="22">
        <f t="shared" si="56"/>
        <v>272250</v>
      </c>
      <c r="AA95" s="22">
        <f t="shared" si="57"/>
        <v>272250</v>
      </c>
      <c r="AB95" s="22">
        <f t="shared" si="58"/>
        <v>272250</v>
      </c>
      <c r="AC95" s="22">
        <f t="shared" si="59"/>
        <v>272250</v>
      </c>
      <c r="AD95" s="22">
        <f t="shared" si="60"/>
        <v>272250</v>
      </c>
      <c r="AE95" s="22">
        <f t="shared" si="61"/>
        <v>272250</v>
      </c>
      <c r="AF95" s="22">
        <f t="shared" si="62"/>
        <v>272250</v>
      </c>
      <c r="AG95" s="22">
        <f t="shared" si="63"/>
        <v>272250</v>
      </c>
      <c r="AH95" s="22">
        <f t="shared" si="64"/>
        <v>272250</v>
      </c>
      <c r="AI95" s="22">
        <f t="shared" si="65"/>
        <v>272250</v>
      </c>
      <c r="AJ95" s="22">
        <f t="shared" si="66"/>
        <v>272250</v>
      </c>
      <c r="AK95" s="22">
        <f t="shared" si="67"/>
        <v>272250</v>
      </c>
      <c r="AL95" s="22">
        <f t="shared" si="68"/>
        <v>272250</v>
      </c>
    </row>
    <row r="96" spans="2:38" ht="15">
      <c r="B96" s="23" t="s">
        <v>242</v>
      </c>
      <c r="C96" s="24">
        <f>SUM(C86:C95)</f>
        <v>602200</v>
      </c>
      <c r="D96" s="24">
        <f aca="true" t="shared" si="70" ref="D96:AL96">SUM(D86:D95)</f>
        <v>1204400</v>
      </c>
      <c r="E96" s="24">
        <f t="shared" si="70"/>
        <v>1806600</v>
      </c>
      <c r="F96" s="24">
        <f t="shared" si="70"/>
        <v>1806600</v>
      </c>
      <c r="G96" s="24">
        <f t="shared" si="70"/>
        <v>1806600</v>
      </c>
      <c r="H96" s="24">
        <f t="shared" si="70"/>
        <v>1806600</v>
      </c>
      <c r="I96" s="24">
        <f t="shared" si="70"/>
        <v>1806600</v>
      </c>
      <c r="J96" s="24">
        <f t="shared" si="70"/>
        <v>1806600</v>
      </c>
      <c r="K96" s="24">
        <f t="shared" si="70"/>
        <v>1806600</v>
      </c>
      <c r="L96" s="24">
        <f t="shared" si="70"/>
        <v>1806600</v>
      </c>
      <c r="M96" s="24">
        <f t="shared" si="70"/>
        <v>1806600</v>
      </c>
      <c r="N96" s="24">
        <f t="shared" si="70"/>
        <v>1806600</v>
      </c>
      <c r="O96" s="24">
        <f t="shared" si="70"/>
        <v>1806600</v>
      </c>
      <c r="P96" s="24">
        <f t="shared" si="70"/>
        <v>1806600</v>
      </c>
      <c r="Q96" s="24">
        <f t="shared" si="70"/>
        <v>1806600</v>
      </c>
      <c r="R96" s="24">
        <f t="shared" si="70"/>
        <v>1806600</v>
      </c>
      <c r="S96" s="24">
        <f t="shared" si="70"/>
        <v>1806600</v>
      </c>
      <c r="T96" s="24">
        <f t="shared" si="70"/>
        <v>1806600</v>
      </c>
      <c r="U96" s="24">
        <f t="shared" si="70"/>
        <v>1806600</v>
      </c>
      <c r="V96" s="24">
        <f t="shared" si="70"/>
        <v>1806600</v>
      </c>
      <c r="W96" s="24">
        <f t="shared" si="70"/>
        <v>1806600</v>
      </c>
      <c r="X96" s="24">
        <f t="shared" si="70"/>
        <v>1806600</v>
      </c>
      <c r="Y96" s="24">
        <f t="shared" si="70"/>
        <v>1806600</v>
      </c>
      <c r="Z96" s="24">
        <f t="shared" si="70"/>
        <v>1806600</v>
      </c>
      <c r="AA96" s="24">
        <f t="shared" si="70"/>
        <v>1806600</v>
      </c>
      <c r="AB96" s="24">
        <f t="shared" si="70"/>
        <v>1806600</v>
      </c>
      <c r="AC96" s="24">
        <f t="shared" si="70"/>
        <v>1806600</v>
      </c>
      <c r="AD96" s="24">
        <f t="shared" si="70"/>
        <v>1806600</v>
      </c>
      <c r="AE96" s="24">
        <f t="shared" si="70"/>
        <v>1806600</v>
      </c>
      <c r="AF96" s="24">
        <f t="shared" si="70"/>
        <v>1806600</v>
      </c>
      <c r="AG96" s="24">
        <f t="shared" si="70"/>
        <v>1806600</v>
      </c>
      <c r="AH96" s="24">
        <f t="shared" si="70"/>
        <v>1806600</v>
      </c>
      <c r="AI96" s="24">
        <f t="shared" si="70"/>
        <v>1806600</v>
      </c>
      <c r="AJ96" s="24">
        <f t="shared" si="70"/>
        <v>1806600</v>
      </c>
      <c r="AK96" s="24">
        <f t="shared" si="70"/>
        <v>1806600</v>
      </c>
      <c r="AL96" s="24">
        <f t="shared" si="70"/>
        <v>1806600</v>
      </c>
    </row>
    <row r="98" spans="1:99" ht="15">
      <c r="A98" s="21" t="s">
        <v>234</v>
      </c>
      <c r="B98" s="17" t="s">
        <v>243</v>
      </c>
      <c r="C98" s="22" t="str">
        <f>+C3</f>
        <v>A1 m1</v>
      </c>
      <c r="D98" s="22" t="str">
        <f aca="true" t="shared" si="71" ref="D98:AL98">+D3</f>
        <v>A1 m2</v>
      </c>
      <c r="E98" s="22" t="str">
        <f t="shared" si="71"/>
        <v>A1 m3</v>
      </c>
      <c r="F98" s="22" t="str">
        <f t="shared" si="71"/>
        <v>A1 m4</v>
      </c>
      <c r="G98" s="22" t="str">
        <f t="shared" si="71"/>
        <v>A1 m5</v>
      </c>
      <c r="H98" s="22" t="str">
        <f t="shared" si="71"/>
        <v>A1 m6</v>
      </c>
      <c r="I98" s="22" t="str">
        <f t="shared" si="71"/>
        <v>A1 m7</v>
      </c>
      <c r="J98" s="22" t="str">
        <f t="shared" si="71"/>
        <v>A1 m8</v>
      </c>
      <c r="K98" s="22" t="str">
        <f t="shared" si="71"/>
        <v>A1 m9</v>
      </c>
      <c r="L98" s="22" t="str">
        <f t="shared" si="71"/>
        <v>A1 m10</v>
      </c>
      <c r="M98" s="22" t="str">
        <f t="shared" si="71"/>
        <v>A1 m11</v>
      </c>
      <c r="N98" s="22" t="str">
        <f t="shared" si="71"/>
        <v>A1 m12</v>
      </c>
      <c r="O98" s="22" t="str">
        <f t="shared" si="71"/>
        <v>A2 m1</v>
      </c>
      <c r="P98" s="22" t="str">
        <f t="shared" si="71"/>
        <v>A2 m2</v>
      </c>
      <c r="Q98" s="22" t="str">
        <f t="shared" si="71"/>
        <v>A2 m3</v>
      </c>
      <c r="R98" s="22" t="str">
        <f t="shared" si="71"/>
        <v>A2 m4</v>
      </c>
      <c r="S98" s="22" t="str">
        <f t="shared" si="71"/>
        <v>A2 m5</v>
      </c>
      <c r="T98" s="22" t="str">
        <f t="shared" si="71"/>
        <v>A2 m6</v>
      </c>
      <c r="U98" s="22" t="str">
        <f t="shared" si="71"/>
        <v>A2 m7</v>
      </c>
      <c r="V98" s="22" t="str">
        <f t="shared" si="71"/>
        <v>A2 m8</v>
      </c>
      <c r="W98" s="22" t="str">
        <f t="shared" si="71"/>
        <v>A2 m9</v>
      </c>
      <c r="X98" s="22" t="str">
        <f t="shared" si="71"/>
        <v>A2 m10</v>
      </c>
      <c r="Y98" s="22" t="str">
        <f t="shared" si="71"/>
        <v>A2 m11</v>
      </c>
      <c r="Z98" s="22" t="str">
        <f t="shared" si="71"/>
        <v>A2 m12</v>
      </c>
      <c r="AA98" s="22" t="str">
        <f t="shared" si="71"/>
        <v>A3 m1</v>
      </c>
      <c r="AB98" s="22" t="str">
        <f t="shared" si="71"/>
        <v>A3 m2</v>
      </c>
      <c r="AC98" s="22" t="str">
        <f t="shared" si="71"/>
        <v>A3 m3</v>
      </c>
      <c r="AD98" s="22" t="str">
        <f t="shared" si="71"/>
        <v>A3 m4</v>
      </c>
      <c r="AE98" s="22" t="str">
        <f t="shared" si="71"/>
        <v>A3 m5</v>
      </c>
      <c r="AF98" s="22" t="str">
        <f t="shared" si="71"/>
        <v>A3 m6</v>
      </c>
      <c r="AG98" s="22" t="str">
        <f t="shared" si="71"/>
        <v>A3 m7</v>
      </c>
      <c r="AH98" s="22" t="str">
        <f t="shared" si="71"/>
        <v>A3 m8</v>
      </c>
      <c r="AI98" s="22" t="str">
        <f t="shared" si="71"/>
        <v>A3 m9</v>
      </c>
      <c r="AJ98" s="22" t="str">
        <f t="shared" si="71"/>
        <v>A3 m10</v>
      </c>
      <c r="AK98" s="22" t="str">
        <f t="shared" si="71"/>
        <v>A3 m11</v>
      </c>
      <c r="AL98" s="22" t="str">
        <f t="shared" si="71"/>
        <v>A3 m12</v>
      </c>
      <c r="CU98" s="30">
        <v>120</v>
      </c>
    </row>
    <row r="99" spans="2:38" ht="15">
      <c r="B99" s="14" t="str">
        <f>+B4</f>
        <v>Prodotto 1</v>
      </c>
      <c r="C99" s="22">
        <f>+C30+C56-C86</f>
        <v>0</v>
      </c>
      <c r="D99" s="22">
        <f>+D30-D86+C86+C99+D56-C56</f>
        <v>0</v>
      </c>
      <c r="E99" s="22">
        <f>+E30-E86+D86+D99+E56-D56</f>
        <v>0</v>
      </c>
      <c r="F99" s="22">
        <f>+F30-F86+E86+E99+F56-E56</f>
        <v>44000</v>
      </c>
      <c r="G99" s="22">
        <f>+G30-G86+F86+F99+G56-F56</f>
        <v>88000</v>
      </c>
      <c r="H99" s="22">
        <f aca="true" t="shared" si="72" ref="H99:AL99">+H30-H86+G86+G99+H56-G56</f>
        <v>132000</v>
      </c>
      <c r="I99" s="22">
        <f t="shared" si="72"/>
        <v>176000</v>
      </c>
      <c r="J99" s="22">
        <f t="shared" si="72"/>
        <v>220000</v>
      </c>
      <c r="K99" s="22">
        <f t="shared" si="72"/>
        <v>264000</v>
      </c>
      <c r="L99" s="22">
        <f t="shared" si="72"/>
        <v>308000</v>
      </c>
      <c r="M99" s="22">
        <f t="shared" si="72"/>
        <v>352000</v>
      </c>
      <c r="N99" s="22">
        <f t="shared" si="72"/>
        <v>396000</v>
      </c>
      <c r="O99" s="22">
        <f t="shared" si="72"/>
        <v>440000</v>
      </c>
      <c r="P99" s="22">
        <f t="shared" si="72"/>
        <v>484000</v>
      </c>
      <c r="Q99" s="22">
        <f t="shared" si="72"/>
        <v>528000</v>
      </c>
      <c r="R99" s="22">
        <f t="shared" si="72"/>
        <v>572000</v>
      </c>
      <c r="S99" s="22">
        <f t="shared" si="72"/>
        <v>616000</v>
      </c>
      <c r="T99" s="22">
        <f t="shared" si="72"/>
        <v>660000</v>
      </c>
      <c r="U99" s="22">
        <f t="shared" si="72"/>
        <v>704000</v>
      </c>
      <c r="V99" s="22">
        <f t="shared" si="72"/>
        <v>748000</v>
      </c>
      <c r="W99" s="22">
        <f t="shared" si="72"/>
        <v>792000</v>
      </c>
      <c r="X99" s="22">
        <f t="shared" si="72"/>
        <v>836000</v>
      </c>
      <c r="Y99" s="22">
        <f t="shared" si="72"/>
        <v>880000</v>
      </c>
      <c r="Z99" s="22">
        <f t="shared" si="72"/>
        <v>924000</v>
      </c>
      <c r="AA99" s="22">
        <f t="shared" si="72"/>
        <v>968000</v>
      </c>
      <c r="AB99" s="22">
        <f t="shared" si="72"/>
        <v>1012000</v>
      </c>
      <c r="AC99" s="22">
        <f t="shared" si="72"/>
        <v>1056000</v>
      </c>
      <c r="AD99" s="22">
        <f t="shared" si="72"/>
        <v>1100000</v>
      </c>
      <c r="AE99" s="22">
        <f t="shared" si="72"/>
        <v>1144000</v>
      </c>
      <c r="AF99" s="22">
        <f t="shared" si="72"/>
        <v>1188000</v>
      </c>
      <c r="AG99" s="22">
        <f t="shared" si="72"/>
        <v>1232000</v>
      </c>
      <c r="AH99" s="22">
        <f t="shared" si="72"/>
        <v>1276000</v>
      </c>
      <c r="AI99" s="22">
        <f t="shared" si="72"/>
        <v>1320000</v>
      </c>
      <c r="AJ99" s="22">
        <f t="shared" si="72"/>
        <v>1364000</v>
      </c>
      <c r="AK99" s="22">
        <f t="shared" si="72"/>
        <v>1408000</v>
      </c>
      <c r="AL99" s="22">
        <f t="shared" si="72"/>
        <v>1452000</v>
      </c>
    </row>
    <row r="100" spans="2:38" ht="15">
      <c r="B100" s="14" t="str">
        <f aca="true" t="shared" si="73" ref="B100:B108">+B5</f>
        <v>Prodotto 2</v>
      </c>
      <c r="C100" s="22">
        <f aca="true" t="shared" si="74" ref="C100:C108">+C31+C57-C87</f>
        <v>0</v>
      </c>
      <c r="D100" s="22">
        <f aca="true" t="shared" si="75" ref="D100:E108">+D31-D87+C87+C100+D57-C57</f>
        <v>0</v>
      </c>
      <c r="E100" s="22">
        <f t="shared" si="75"/>
        <v>0</v>
      </c>
      <c r="F100" s="22">
        <f aca="true" t="shared" si="76" ref="F100:I108">+F31-F87+E87+E100+F57-E57</f>
        <v>43560</v>
      </c>
      <c r="G100" s="22">
        <f t="shared" si="76"/>
        <v>87120</v>
      </c>
      <c r="H100" s="22">
        <f t="shared" si="76"/>
        <v>130680</v>
      </c>
      <c r="I100" s="22">
        <f t="shared" si="76"/>
        <v>174240</v>
      </c>
      <c r="J100" s="22">
        <f aca="true" t="shared" si="77" ref="J100:AL100">+J31-J87+I87+I100+J57-I57</f>
        <v>217800</v>
      </c>
      <c r="K100" s="22">
        <f t="shared" si="77"/>
        <v>261360</v>
      </c>
      <c r="L100" s="22">
        <f t="shared" si="77"/>
        <v>304920</v>
      </c>
      <c r="M100" s="22">
        <f t="shared" si="77"/>
        <v>348480</v>
      </c>
      <c r="N100" s="22">
        <f t="shared" si="77"/>
        <v>392040</v>
      </c>
      <c r="O100" s="22">
        <f t="shared" si="77"/>
        <v>435600</v>
      </c>
      <c r="P100" s="22">
        <f t="shared" si="77"/>
        <v>479160</v>
      </c>
      <c r="Q100" s="22">
        <f t="shared" si="77"/>
        <v>522720</v>
      </c>
      <c r="R100" s="22">
        <f t="shared" si="77"/>
        <v>566280</v>
      </c>
      <c r="S100" s="22">
        <f t="shared" si="77"/>
        <v>609840</v>
      </c>
      <c r="T100" s="22">
        <f t="shared" si="77"/>
        <v>653400</v>
      </c>
      <c r="U100" s="22">
        <f t="shared" si="77"/>
        <v>696960</v>
      </c>
      <c r="V100" s="22">
        <f t="shared" si="77"/>
        <v>740520</v>
      </c>
      <c r="W100" s="22">
        <f t="shared" si="77"/>
        <v>784080</v>
      </c>
      <c r="X100" s="22">
        <f t="shared" si="77"/>
        <v>827640</v>
      </c>
      <c r="Y100" s="22">
        <f t="shared" si="77"/>
        <v>871200</v>
      </c>
      <c r="Z100" s="22">
        <f t="shared" si="77"/>
        <v>914760</v>
      </c>
      <c r="AA100" s="22">
        <f t="shared" si="77"/>
        <v>958320</v>
      </c>
      <c r="AB100" s="22">
        <f t="shared" si="77"/>
        <v>1001880</v>
      </c>
      <c r="AC100" s="22">
        <f t="shared" si="77"/>
        <v>1045440</v>
      </c>
      <c r="AD100" s="22">
        <f t="shared" si="77"/>
        <v>1089000</v>
      </c>
      <c r="AE100" s="22">
        <f t="shared" si="77"/>
        <v>1132560</v>
      </c>
      <c r="AF100" s="22">
        <f t="shared" si="77"/>
        <v>1176120</v>
      </c>
      <c r="AG100" s="22">
        <f t="shared" si="77"/>
        <v>1219680</v>
      </c>
      <c r="AH100" s="22">
        <f t="shared" si="77"/>
        <v>1263240</v>
      </c>
      <c r="AI100" s="22">
        <f t="shared" si="77"/>
        <v>1306800</v>
      </c>
      <c r="AJ100" s="22">
        <f t="shared" si="77"/>
        <v>1350360</v>
      </c>
      <c r="AK100" s="22">
        <f t="shared" si="77"/>
        <v>1393920</v>
      </c>
      <c r="AL100" s="22">
        <f t="shared" si="77"/>
        <v>1437480</v>
      </c>
    </row>
    <row r="101" spans="2:38" ht="15">
      <c r="B101" s="14" t="str">
        <f t="shared" si="73"/>
        <v>Prodotto 3</v>
      </c>
      <c r="C101" s="22">
        <f t="shared" si="74"/>
        <v>0</v>
      </c>
      <c r="D101" s="22">
        <f t="shared" si="75"/>
        <v>0</v>
      </c>
      <c r="E101" s="22">
        <f t="shared" si="75"/>
        <v>0</v>
      </c>
      <c r="F101" s="22">
        <f t="shared" si="76"/>
        <v>36300</v>
      </c>
      <c r="G101" s="22">
        <f t="shared" si="76"/>
        <v>72600</v>
      </c>
      <c r="H101" s="22">
        <f t="shared" si="76"/>
        <v>108900</v>
      </c>
      <c r="I101" s="22">
        <f t="shared" si="76"/>
        <v>145200</v>
      </c>
      <c r="J101" s="22">
        <f aca="true" t="shared" si="78" ref="J101:AL101">+J32-J88+I88+I101+J58-I58</f>
        <v>181500</v>
      </c>
      <c r="K101" s="22">
        <f t="shared" si="78"/>
        <v>217800</v>
      </c>
      <c r="L101" s="22">
        <f t="shared" si="78"/>
        <v>254100</v>
      </c>
      <c r="M101" s="22">
        <f t="shared" si="78"/>
        <v>290400</v>
      </c>
      <c r="N101" s="22">
        <f t="shared" si="78"/>
        <v>326700</v>
      </c>
      <c r="O101" s="22">
        <f t="shared" si="78"/>
        <v>363000</v>
      </c>
      <c r="P101" s="22">
        <f t="shared" si="78"/>
        <v>399300</v>
      </c>
      <c r="Q101" s="22">
        <f t="shared" si="78"/>
        <v>435600</v>
      </c>
      <c r="R101" s="22">
        <f t="shared" si="78"/>
        <v>471900</v>
      </c>
      <c r="S101" s="22">
        <f t="shared" si="78"/>
        <v>508200</v>
      </c>
      <c r="T101" s="22">
        <f t="shared" si="78"/>
        <v>544500</v>
      </c>
      <c r="U101" s="22">
        <f t="shared" si="78"/>
        <v>580800</v>
      </c>
      <c r="V101" s="22">
        <f t="shared" si="78"/>
        <v>617100</v>
      </c>
      <c r="W101" s="22">
        <f t="shared" si="78"/>
        <v>653400</v>
      </c>
      <c r="X101" s="22">
        <f t="shared" si="78"/>
        <v>689700</v>
      </c>
      <c r="Y101" s="22">
        <f t="shared" si="78"/>
        <v>726000</v>
      </c>
      <c r="Z101" s="22">
        <f t="shared" si="78"/>
        <v>762300</v>
      </c>
      <c r="AA101" s="22">
        <f t="shared" si="78"/>
        <v>798600</v>
      </c>
      <c r="AB101" s="22">
        <f t="shared" si="78"/>
        <v>834900</v>
      </c>
      <c r="AC101" s="22">
        <f t="shared" si="78"/>
        <v>871200</v>
      </c>
      <c r="AD101" s="22">
        <f t="shared" si="78"/>
        <v>907500</v>
      </c>
      <c r="AE101" s="22">
        <f t="shared" si="78"/>
        <v>943800</v>
      </c>
      <c r="AF101" s="22">
        <f t="shared" si="78"/>
        <v>980100</v>
      </c>
      <c r="AG101" s="22">
        <f t="shared" si="78"/>
        <v>1016400</v>
      </c>
      <c r="AH101" s="22">
        <f t="shared" si="78"/>
        <v>1052700</v>
      </c>
      <c r="AI101" s="22">
        <f t="shared" si="78"/>
        <v>1089000</v>
      </c>
      <c r="AJ101" s="22">
        <f t="shared" si="78"/>
        <v>1125300</v>
      </c>
      <c r="AK101" s="22">
        <f t="shared" si="78"/>
        <v>1161600</v>
      </c>
      <c r="AL101" s="22">
        <f t="shared" si="78"/>
        <v>1197900</v>
      </c>
    </row>
    <row r="102" spans="2:38" ht="15">
      <c r="B102" s="14" t="str">
        <f t="shared" si="73"/>
        <v>Prodotto 4</v>
      </c>
      <c r="C102" s="22">
        <f t="shared" si="74"/>
        <v>0</v>
      </c>
      <c r="D102" s="22">
        <f t="shared" si="75"/>
        <v>-1.4551915228366852E-11</v>
      </c>
      <c r="E102" s="22">
        <f t="shared" si="75"/>
        <v>0</v>
      </c>
      <c r="F102" s="22">
        <f t="shared" si="76"/>
        <v>99000</v>
      </c>
      <c r="G102" s="22">
        <f t="shared" si="76"/>
        <v>198000</v>
      </c>
      <c r="H102" s="22">
        <f t="shared" si="76"/>
        <v>297000</v>
      </c>
      <c r="I102" s="22">
        <f t="shared" si="76"/>
        <v>396000</v>
      </c>
      <c r="J102" s="22">
        <f aca="true" t="shared" si="79" ref="J102:AL102">+J33-J89+I89+I102+J59-I59</f>
        <v>495000</v>
      </c>
      <c r="K102" s="22">
        <f t="shared" si="79"/>
        <v>594000</v>
      </c>
      <c r="L102" s="22">
        <f t="shared" si="79"/>
        <v>693000</v>
      </c>
      <c r="M102" s="22">
        <f t="shared" si="79"/>
        <v>792000</v>
      </c>
      <c r="N102" s="22">
        <f t="shared" si="79"/>
        <v>891000</v>
      </c>
      <c r="O102" s="22">
        <f t="shared" si="79"/>
        <v>990000</v>
      </c>
      <c r="P102" s="22">
        <f t="shared" si="79"/>
        <v>1089000</v>
      </c>
      <c r="Q102" s="22">
        <f t="shared" si="79"/>
        <v>1188000</v>
      </c>
      <c r="R102" s="22">
        <f t="shared" si="79"/>
        <v>1287000</v>
      </c>
      <c r="S102" s="22">
        <f t="shared" si="79"/>
        <v>1386000</v>
      </c>
      <c r="T102" s="22">
        <f t="shared" si="79"/>
        <v>1485000</v>
      </c>
      <c r="U102" s="22">
        <f t="shared" si="79"/>
        <v>1584000</v>
      </c>
      <c r="V102" s="22">
        <f t="shared" si="79"/>
        <v>1683000</v>
      </c>
      <c r="W102" s="22">
        <f t="shared" si="79"/>
        <v>1782000</v>
      </c>
      <c r="X102" s="22">
        <f t="shared" si="79"/>
        <v>1881000</v>
      </c>
      <c r="Y102" s="22">
        <f t="shared" si="79"/>
        <v>1980000</v>
      </c>
      <c r="Z102" s="22">
        <f t="shared" si="79"/>
        <v>2079000</v>
      </c>
      <c r="AA102" s="22">
        <f t="shared" si="79"/>
        <v>2178000</v>
      </c>
      <c r="AB102" s="22">
        <f t="shared" si="79"/>
        <v>2277000</v>
      </c>
      <c r="AC102" s="22">
        <f t="shared" si="79"/>
        <v>2376000</v>
      </c>
      <c r="AD102" s="22">
        <f t="shared" si="79"/>
        <v>2475000</v>
      </c>
      <c r="AE102" s="22">
        <f t="shared" si="79"/>
        <v>2574000</v>
      </c>
      <c r="AF102" s="22">
        <f t="shared" si="79"/>
        <v>2673000</v>
      </c>
      <c r="AG102" s="22">
        <f t="shared" si="79"/>
        <v>2772000</v>
      </c>
      <c r="AH102" s="22">
        <f t="shared" si="79"/>
        <v>2871000</v>
      </c>
      <c r="AI102" s="22">
        <f t="shared" si="79"/>
        <v>2970000</v>
      </c>
      <c r="AJ102" s="22">
        <f t="shared" si="79"/>
        <v>3069000</v>
      </c>
      <c r="AK102" s="22">
        <f t="shared" si="79"/>
        <v>3168000</v>
      </c>
      <c r="AL102" s="22">
        <f t="shared" si="79"/>
        <v>3267000</v>
      </c>
    </row>
    <row r="103" spans="2:38" ht="15">
      <c r="B103" s="14" t="str">
        <f t="shared" si="73"/>
        <v>Prodotto 5</v>
      </c>
      <c r="C103" s="22">
        <f t="shared" si="74"/>
        <v>0</v>
      </c>
      <c r="D103" s="22">
        <f t="shared" si="75"/>
        <v>0</v>
      </c>
      <c r="E103" s="22">
        <f t="shared" si="75"/>
        <v>0</v>
      </c>
      <c r="F103" s="22">
        <f t="shared" si="76"/>
        <v>33280</v>
      </c>
      <c r="G103" s="22">
        <f t="shared" si="76"/>
        <v>66560</v>
      </c>
      <c r="H103" s="22">
        <f t="shared" si="76"/>
        <v>99840</v>
      </c>
      <c r="I103" s="22">
        <f t="shared" si="76"/>
        <v>133120</v>
      </c>
      <c r="J103" s="22">
        <f aca="true" t="shared" si="80" ref="J103:AL103">+J34-J90+I90+I103+J60-I60</f>
        <v>166400</v>
      </c>
      <c r="K103" s="22">
        <f t="shared" si="80"/>
        <v>199680</v>
      </c>
      <c r="L103" s="22">
        <f t="shared" si="80"/>
        <v>232960</v>
      </c>
      <c r="M103" s="22">
        <f t="shared" si="80"/>
        <v>266240</v>
      </c>
      <c r="N103" s="22">
        <f t="shared" si="80"/>
        <v>299520</v>
      </c>
      <c r="O103" s="22">
        <f t="shared" si="80"/>
        <v>332800</v>
      </c>
      <c r="P103" s="22">
        <f t="shared" si="80"/>
        <v>366080</v>
      </c>
      <c r="Q103" s="22">
        <f t="shared" si="80"/>
        <v>399360</v>
      </c>
      <c r="R103" s="22">
        <f t="shared" si="80"/>
        <v>432640</v>
      </c>
      <c r="S103" s="22">
        <f t="shared" si="80"/>
        <v>465920</v>
      </c>
      <c r="T103" s="22">
        <f t="shared" si="80"/>
        <v>499200</v>
      </c>
      <c r="U103" s="22">
        <f t="shared" si="80"/>
        <v>532480</v>
      </c>
      <c r="V103" s="22">
        <f t="shared" si="80"/>
        <v>565760</v>
      </c>
      <c r="W103" s="22">
        <f t="shared" si="80"/>
        <v>599040</v>
      </c>
      <c r="X103" s="22">
        <f t="shared" si="80"/>
        <v>632320</v>
      </c>
      <c r="Y103" s="22">
        <f t="shared" si="80"/>
        <v>665600</v>
      </c>
      <c r="Z103" s="22">
        <f t="shared" si="80"/>
        <v>698880</v>
      </c>
      <c r="AA103" s="22">
        <f t="shared" si="80"/>
        <v>732160</v>
      </c>
      <c r="AB103" s="22">
        <f t="shared" si="80"/>
        <v>765440</v>
      </c>
      <c r="AC103" s="22">
        <f t="shared" si="80"/>
        <v>798720</v>
      </c>
      <c r="AD103" s="22">
        <f t="shared" si="80"/>
        <v>832000</v>
      </c>
      <c r="AE103" s="22">
        <f t="shared" si="80"/>
        <v>865280</v>
      </c>
      <c r="AF103" s="22">
        <f t="shared" si="80"/>
        <v>898560</v>
      </c>
      <c r="AG103" s="22">
        <f t="shared" si="80"/>
        <v>931840</v>
      </c>
      <c r="AH103" s="22">
        <f t="shared" si="80"/>
        <v>965120</v>
      </c>
      <c r="AI103" s="22">
        <f t="shared" si="80"/>
        <v>998400</v>
      </c>
      <c r="AJ103" s="22">
        <f t="shared" si="80"/>
        <v>1031680</v>
      </c>
      <c r="AK103" s="22">
        <f t="shared" si="80"/>
        <v>1064960</v>
      </c>
      <c r="AL103" s="22">
        <f t="shared" si="80"/>
        <v>1098240</v>
      </c>
    </row>
    <row r="104" spans="2:38" ht="15">
      <c r="B104" s="14" t="str">
        <f t="shared" si="73"/>
        <v>Prodotto 6</v>
      </c>
      <c r="C104" s="22">
        <f t="shared" si="74"/>
        <v>0</v>
      </c>
      <c r="D104" s="22">
        <f t="shared" si="75"/>
        <v>0</v>
      </c>
      <c r="E104" s="22">
        <f t="shared" si="75"/>
        <v>0</v>
      </c>
      <c r="F104" s="22">
        <f t="shared" si="76"/>
        <v>38720</v>
      </c>
      <c r="G104" s="22">
        <f t="shared" si="76"/>
        <v>77440</v>
      </c>
      <c r="H104" s="22">
        <f t="shared" si="76"/>
        <v>116160</v>
      </c>
      <c r="I104" s="22">
        <f t="shared" si="76"/>
        <v>154880</v>
      </c>
      <c r="J104" s="22">
        <f aca="true" t="shared" si="81" ref="J104:AL104">+J35-J91+I91+I104+J61-I61</f>
        <v>193600</v>
      </c>
      <c r="K104" s="22">
        <f t="shared" si="81"/>
        <v>232320</v>
      </c>
      <c r="L104" s="22">
        <f t="shared" si="81"/>
        <v>271040</v>
      </c>
      <c r="M104" s="22">
        <f t="shared" si="81"/>
        <v>309760</v>
      </c>
      <c r="N104" s="22">
        <f t="shared" si="81"/>
        <v>348480</v>
      </c>
      <c r="O104" s="22">
        <f t="shared" si="81"/>
        <v>387200</v>
      </c>
      <c r="P104" s="22">
        <f t="shared" si="81"/>
        <v>425920</v>
      </c>
      <c r="Q104" s="22">
        <f t="shared" si="81"/>
        <v>464640</v>
      </c>
      <c r="R104" s="22">
        <f t="shared" si="81"/>
        <v>503360</v>
      </c>
      <c r="S104" s="22">
        <f t="shared" si="81"/>
        <v>542080</v>
      </c>
      <c r="T104" s="22">
        <f t="shared" si="81"/>
        <v>580800</v>
      </c>
      <c r="U104" s="22">
        <f t="shared" si="81"/>
        <v>619520</v>
      </c>
      <c r="V104" s="22">
        <f t="shared" si="81"/>
        <v>658240</v>
      </c>
      <c r="W104" s="22">
        <f t="shared" si="81"/>
        <v>696960</v>
      </c>
      <c r="X104" s="22">
        <f t="shared" si="81"/>
        <v>735680</v>
      </c>
      <c r="Y104" s="22">
        <f t="shared" si="81"/>
        <v>774400</v>
      </c>
      <c r="Z104" s="22">
        <f t="shared" si="81"/>
        <v>813120</v>
      </c>
      <c r="AA104" s="22">
        <f t="shared" si="81"/>
        <v>851840</v>
      </c>
      <c r="AB104" s="22">
        <f t="shared" si="81"/>
        <v>890560</v>
      </c>
      <c r="AC104" s="22">
        <f t="shared" si="81"/>
        <v>929280</v>
      </c>
      <c r="AD104" s="22">
        <f t="shared" si="81"/>
        <v>968000</v>
      </c>
      <c r="AE104" s="22">
        <f t="shared" si="81"/>
        <v>1006720</v>
      </c>
      <c r="AF104" s="22">
        <f t="shared" si="81"/>
        <v>1045440</v>
      </c>
      <c r="AG104" s="22">
        <f t="shared" si="81"/>
        <v>1084160</v>
      </c>
      <c r="AH104" s="22">
        <f t="shared" si="81"/>
        <v>1122880</v>
      </c>
      <c r="AI104" s="22">
        <f t="shared" si="81"/>
        <v>1161600</v>
      </c>
      <c r="AJ104" s="22">
        <f t="shared" si="81"/>
        <v>1200320</v>
      </c>
      <c r="AK104" s="22">
        <f t="shared" si="81"/>
        <v>1239040</v>
      </c>
      <c r="AL104" s="22">
        <f t="shared" si="81"/>
        <v>1277760</v>
      </c>
    </row>
    <row r="105" spans="2:38" ht="15">
      <c r="B105" s="14" t="str">
        <f t="shared" si="73"/>
        <v>Prodotto 7</v>
      </c>
      <c r="C105" s="22">
        <f t="shared" si="74"/>
        <v>0</v>
      </c>
      <c r="D105" s="22">
        <f t="shared" si="75"/>
        <v>0</v>
      </c>
      <c r="E105" s="22">
        <f t="shared" si="75"/>
        <v>0</v>
      </c>
      <c r="F105" s="22">
        <f t="shared" si="76"/>
        <v>78650</v>
      </c>
      <c r="G105" s="22">
        <f t="shared" si="76"/>
        <v>157300</v>
      </c>
      <c r="H105" s="22">
        <f t="shared" si="76"/>
        <v>235950</v>
      </c>
      <c r="I105" s="22">
        <f t="shared" si="76"/>
        <v>314600</v>
      </c>
      <c r="J105" s="22">
        <f aca="true" t="shared" si="82" ref="J105:AL105">+J36-J92+I92+I105+J62-I62</f>
        <v>393250</v>
      </c>
      <c r="K105" s="22">
        <f t="shared" si="82"/>
        <v>471900</v>
      </c>
      <c r="L105" s="22">
        <f t="shared" si="82"/>
        <v>550550</v>
      </c>
      <c r="M105" s="22">
        <f t="shared" si="82"/>
        <v>629200</v>
      </c>
      <c r="N105" s="22">
        <f t="shared" si="82"/>
        <v>707850</v>
      </c>
      <c r="O105" s="22">
        <f t="shared" si="82"/>
        <v>786500</v>
      </c>
      <c r="P105" s="22">
        <f t="shared" si="82"/>
        <v>865150</v>
      </c>
      <c r="Q105" s="22">
        <f t="shared" si="82"/>
        <v>943800</v>
      </c>
      <c r="R105" s="22">
        <f t="shared" si="82"/>
        <v>1022450</v>
      </c>
      <c r="S105" s="22">
        <f t="shared" si="82"/>
        <v>1101100</v>
      </c>
      <c r="T105" s="22">
        <f t="shared" si="82"/>
        <v>1179750</v>
      </c>
      <c r="U105" s="22">
        <f t="shared" si="82"/>
        <v>1258400</v>
      </c>
      <c r="V105" s="22">
        <f t="shared" si="82"/>
        <v>1337050</v>
      </c>
      <c r="W105" s="22">
        <f t="shared" si="82"/>
        <v>1415700</v>
      </c>
      <c r="X105" s="22">
        <f t="shared" si="82"/>
        <v>1494350</v>
      </c>
      <c r="Y105" s="22">
        <f t="shared" si="82"/>
        <v>1573000</v>
      </c>
      <c r="Z105" s="22">
        <f t="shared" si="82"/>
        <v>1651650</v>
      </c>
      <c r="AA105" s="22">
        <f t="shared" si="82"/>
        <v>1730300</v>
      </c>
      <c r="AB105" s="22">
        <f t="shared" si="82"/>
        <v>1808950</v>
      </c>
      <c r="AC105" s="22">
        <f t="shared" si="82"/>
        <v>1887600</v>
      </c>
      <c r="AD105" s="22">
        <f t="shared" si="82"/>
        <v>1966250</v>
      </c>
      <c r="AE105" s="22">
        <f t="shared" si="82"/>
        <v>2044900</v>
      </c>
      <c r="AF105" s="22">
        <f t="shared" si="82"/>
        <v>2123550</v>
      </c>
      <c r="AG105" s="22">
        <f t="shared" si="82"/>
        <v>2202200</v>
      </c>
      <c r="AH105" s="22">
        <f t="shared" si="82"/>
        <v>2280850</v>
      </c>
      <c r="AI105" s="22">
        <f t="shared" si="82"/>
        <v>2359500</v>
      </c>
      <c r="AJ105" s="22">
        <f t="shared" si="82"/>
        <v>2438150</v>
      </c>
      <c r="AK105" s="22">
        <f t="shared" si="82"/>
        <v>2516800</v>
      </c>
      <c r="AL105" s="22">
        <f t="shared" si="82"/>
        <v>2595450</v>
      </c>
    </row>
    <row r="106" spans="2:38" ht="15">
      <c r="B106" s="14" t="str">
        <f t="shared" si="73"/>
        <v>Prodotto 8</v>
      </c>
      <c r="C106" s="22">
        <f t="shared" si="74"/>
        <v>0</v>
      </c>
      <c r="D106" s="22">
        <f t="shared" si="75"/>
        <v>0</v>
      </c>
      <c r="E106" s="22">
        <f t="shared" si="75"/>
        <v>0</v>
      </c>
      <c r="F106" s="22">
        <f t="shared" si="76"/>
        <v>36300</v>
      </c>
      <c r="G106" s="22">
        <f t="shared" si="76"/>
        <v>72600</v>
      </c>
      <c r="H106" s="22">
        <f t="shared" si="76"/>
        <v>108900</v>
      </c>
      <c r="I106" s="22">
        <f t="shared" si="76"/>
        <v>145200</v>
      </c>
      <c r="J106" s="22">
        <f aca="true" t="shared" si="83" ref="J106:AL106">+J37-J93+I93+I106+J63-I63</f>
        <v>181500</v>
      </c>
      <c r="K106" s="22">
        <f t="shared" si="83"/>
        <v>217800</v>
      </c>
      <c r="L106" s="22">
        <f t="shared" si="83"/>
        <v>254100</v>
      </c>
      <c r="M106" s="22">
        <f t="shared" si="83"/>
        <v>290400</v>
      </c>
      <c r="N106" s="22">
        <f t="shared" si="83"/>
        <v>326700</v>
      </c>
      <c r="O106" s="22">
        <f t="shared" si="83"/>
        <v>363000</v>
      </c>
      <c r="P106" s="22">
        <f t="shared" si="83"/>
        <v>399300</v>
      </c>
      <c r="Q106" s="22">
        <f t="shared" si="83"/>
        <v>435600</v>
      </c>
      <c r="R106" s="22">
        <f t="shared" si="83"/>
        <v>471900</v>
      </c>
      <c r="S106" s="22">
        <f t="shared" si="83"/>
        <v>508200</v>
      </c>
      <c r="T106" s="22">
        <f t="shared" si="83"/>
        <v>544500</v>
      </c>
      <c r="U106" s="22">
        <f t="shared" si="83"/>
        <v>580800</v>
      </c>
      <c r="V106" s="22">
        <f t="shared" si="83"/>
        <v>617100</v>
      </c>
      <c r="W106" s="22">
        <f t="shared" si="83"/>
        <v>653400</v>
      </c>
      <c r="X106" s="22">
        <f t="shared" si="83"/>
        <v>689700</v>
      </c>
      <c r="Y106" s="22">
        <f t="shared" si="83"/>
        <v>726000</v>
      </c>
      <c r="Z106" s="22">
        <f t="shared" si="83"/>
        <v>762300</v>
      </c>
      <c r="AA106" s="22">
        <f t="shared" si="83"/>
        <v>798600</v>
      </c>
      <c r="AB106" s="22">
        <f t="shared" si="83"/>
        <v>834900</v>
      </c>
      <c r="AC106" s="22">
        <f t="shared" si="83"/>
        <v>871200</v>
      </c>
      <c r="AD106" s="22">
        <f t="shared" si="83"/>
        <v>907500</v>
      </c>
      <c r="AE106" s="22">
        <f t="shared" si="83"/>
        <v>943800</v>
      </c>
      <c r="AF106" s="22">
        <f t="shared" si="83"/>
        <v>980100</v>
      </c>
      <c r="AG106" s="22">
        <f t="shared" si="83"/>
        <v>1016400</v>
      </c>
      <c r="AH106" s="22">
        <f t="shared" si="83"/>
        <v>1052700</v>
      </c>
      <c r="AI106" s="22">
        <f t="shared" si="83"/>
        <v>1089000</v>
      </c>
      <c r="AJ106" s="22">
        <f t="shared" si="83"/>
        <v>1125300</v>
      </c>
      <c r="AK106" s="22">
        <f t="shared" si="83"/>
        <v>1161600</v>
      </c>
      <c r="AL106" s="22">
        <f t="shared" si="83"/>
        <v>1197900</v>
      </c>
    </row>
    <row r="107" spans="2:38" ht="15">
      <c r="B107" s="14" t="str">
        <f t="shared" si="73"/>
        <v>Prodotto 9</v>
      </c>
      <c r="C107" s="22">
        <f t="shared" si="74"/>
        <v>0</v>
      </c>
      <c r="D107" s="22">
        <f t="shared" si="75"/>
        <v>0</v>
      </c>
      <c r="E107" s="22">
        <f t="shared" si="75"/>
        <v>0</v>
      </c>
      <c r="F107" s="22">
        <f t="shared" si="76"/>
        <v>101640</v>
      </c>
      <c r="G107" s="22">
        <f t="shared" si="76"/>
        <v>203280</v>
      </c>
      <c r="H107" s="22">
        <f t="shared" si="76"/>
        <v>304920</v>
      </c>
      <c r="I107" s="22">
        <f t="shared" si="76"/>
        <v>406560</v>
      </c>
      <c r="J107" s="22">
        <f aca="true" t="shared" si="84" ref="J107:AL107">+J38-J94+I94+I107+J64-I64</f>
        <v>508200</v>
      </c>
      <c r="K107" s="22">
        <f t="shared" si="84"/>
        <v>609840</v>
      </c>
      <c r="L107" s="22">
        <f t="shared" si="84"/>
        <v>711480</v>
      </c>
      <c r="M107" s="22">
        <f t="shared" si="84"/>
        <v>813120</v>
      </c>
      <c r="N107" s="22">
        <f t="shared" si="84"/>
        <v>914760</v>
      </c>
      <c r="O107" s="22">
        <f t="shared" si="84"/>
        <v>1016400</v>
      </c>
      <c r="P107" s="22">
        <f t="shared" si="84"/>
        <v>1118040</v>
      </c>
      <c r="Q107" s="22">
        <f t="shared" si="84"/>
        <v>1219680</v>
      </c>
      <c r="R107" s="22">
        <f t="shared" si="84"/>
        <v>1321320</v>
      </c>
      <c r="S107" s="22">
        <f t="shared" si="84"/>
        <v>1422960</v>
      </c>
      <c r="T107" s="22">
        <f t="shared" si="84"/>
        <v>1524600</v>
      </c>
      <c r="U107" s="22">
        <f t="shared" si="84"/>
        <v>1626240</v>
      </c>
      <c r="V107" s="22">
        <f t="shared" si="84"/>
        <v>1727880</v>
      </c>
      <c r="W107" s="22">
        <f t="shared" si="84"/>
        <v>1829520</v>
      </c>
      <c r="X107" s="22">
        <f t="shared" si="84"/>
        <v>1931160</v>
      </c>
      <c r="Y107" s="22">
        <f t="shared" si="84"/>
        <v>2032800</v>
      </c>
      <c r="Z107" s="22">
        <f t="shared" si="84"/>
        <v>2134440</v>
      </c>
      <c r="AA107" s="22">
        <f t="shared" si="84"/>
        <v>2236080</v>
      </c>
      <c r="AB107" s="22">
        <f t="shared" si="84"/>
        <v>2337720</v>
      </c>
      <c r="AC107" s="22">
        <f t="shared" si="84"/>
        <v>2439360</v>
      </c>
      <c r="AD107" s="22">
        <f t="shared" si="84"/>
        <v>2541000</v>
      </c>
      <c r="AE107" s="22">
        <f t="shared" si="84"/>
        <v>2642640</v>
      </c>
      <c r="AF107" s="22">
        <f t="shared" si="84"/>
        <v>2744280</v>
      </c>
      <c r="AG107" s="22">
        <f t="shared" si="84"/>
        <v>2845920</v>
      </c>
      <c r="AH107" s="22">
        <f t="shared" si="84"/>
        <v>2947560</v>
      </c>
      <c r="AI107" s="22">
        <f t="shared" si="84"/>
        <v>3049200</v>
      </c>
      <c r="AJ107" s="22">
        <f t="shared" si="84"/>
        <v>3150840</v>
      </c>
      <c r="AK107" s="22">
        <f t="shared" si="84"/>
        <v>3252480</v>
      </c>
      <c r="AL107" s="22">
        <f t="shared" si="84"/>
        <v>3354120</v>
      </c>
    </row>
    <row r="108" spans="2:38" ht="15">
      <c r="B108" s="14" t="str">
        <f t="shared" si="73"/>
        <v>Prodotto 10</v>
      </c>
      <c r="C108" s="22">
        <f t="shared" si="74"/>
        <v>0</v>
      </c>
      <c r="D108" s="22">
        <f t="shared" si="75"/>
        <v>0</v>
      </c>
      <c r="E108" s="22">
        <f t="shared" si="75"/>
        <v>0</v>
      </c>
      <c r="F108" s="22">
        <f t="shared" si="76"/>
        <v>90750</v>
      </c>
      <c r="G108" s="22">
        <f t="shared" si="76"/>
        <v>181500</v>
      </c>
      <c r="H108" s="22">
        <f t="shared" si="76"/>
        <v>272250</v>
      </c>
      <c r="I108" s="22">
        <f t="shared" si="76"/>
        <v>363000</v>
      </c>
      <c r="J108" s="22">
        <f aca="true" t="shared" si="85" ref="J108:AL108">+J39-J95+I95+I108+J65-I65</f>
        <v>453750</v>
      </c>
      <c r="K108" s="22">
        <f t="shared" si="85"/>
        <v>544500</v>
      </c>
      <c r="L108" s="22">
        <f t="shared" si="85"/>
        <v>635250</v>
      </c>
      <c r="M108" s="22">
        <f t="shared" si="85"/>
        <v>726000</v>
      </c>
      <c r="N108" s="22">
        <f t="shared" si="85"/>
        <v>816750</v>
      </c>
      <c r="O108" s="22">
        <f t="shared" si="85"/>
        <v>907500</v>
      </c>
      <c r="P108" s="22">
        <f t="shared" si="85"/>
        <v>998250</v>
      </c>
      <c r="Q108" s="22">
        <f t="shared" si="85"/>
        <v>1089000</v>
      </c>
      <c r="R108" s="22">
        <f t="shared" si="85"/>
        <v>1179750</v>
      </c>
      <c r="S108" s="22">
        <f t="shared" si="85"/>
        <v>1270500</v>
      </c>
      <c r="T108" s="22">
        <f t="shared" si="85"/>
        <v>1361250</v>
      </c>
      <c r="U108" s="22">
        <f t="shared" si="85"/>
        <v>1452000</v>
      </c>
      <c r="V108" s="22">
        <f t="shared" si="85"/>
        <v>1542750</v>
      </c>
      <c r="W108" s="22">
        <f t="shared" si="85"/>
        <v>1633500</v>
      </c>
      <c r="X108" s="22">
        <f t="shared" si="85"/>
        <v>1724250</v>
      </c>
      <c r="Y108" s="22">
        <f t="shared" si="85"/>
        <v>1815000</v>
      </c>
      <c r="Z108" s="22">
        <f t="shared" si="85"/>
        <v>1905750</v>
      </c>
      <c r="AA108" s="22">
        <f t="shared" si="85"/>
        <v>1996500</v>
      </c>
      <c r="AB108" s="22">
        <f t="shared" si="85"/>
        <v>2087250</v>
      </c>
      <c r="AC108" s="22">
        <f t="shared" si="85"/>
        <v>2178000</v>
      </c>
      <c r="AD108" s="22">
        <f t="shared" si="85"/>
        <v>2268750</v>
      </c>
      <c r="AE108" s="22">
        <f t="shared" si="85"/>
        <v>2359500</v>
      </c>
      <c r="AF108" s="22">
        <f t="shared" si="85"/>
        <v>2450250</v>
      </c>
      <c r="AG108" s="22">
        <f t="shared" si="85"/>
        <v>2541000</v>
      </c>
      <c r="AH108" s="22">
        <f t="shared" si="85"/>
        <v>2631750</v>
      </c>
      <c r="AI108" s="22">
        <f t="shared" si="85"/>
        <v>2722500</v>
      </c>
      <c r="AJ108" s="22">
        <f t="shared" si="85"/>
        <v>2813250</v>
      </c>
      <c r="AK108" s="22">
        <f t="shared" si="85"/>
        <v>2904000</v>
      </c>
      <c r="AL108" s="22">
        <f t="shared" si="85"/>
        <v>2994750</v>
      </c>
    </row>
    <row r="109" spans="2:38" ht="15">
      <c r="B109" s="23" t="s">
        <v>262</v>
      </c>
      <c r="C109" s="24">
        <f>SUM(C98:C108)</f>
        <v>0</v>
      </c>
      <c r="D109" s="24">
        <f aca="true" t="shared" si="86" ref="D109:AL109">SUM(D98:D108)</f>
        <v>-1.4551915228366852E-11</v>
      </c>
      <c r="E109" s="24">
        <f t="shared" si="86"/>
        <v>0</v>
      </c>
      <c r="F109" s="24">
        <f t="shared" si="86"/>
        <v>602200</v>
      </c>
      <c r="G109" s="24">
        <f t="shared" si="86"/>
        <v>1204400</v>
      </c>
      <c r="H109" s="24">
        <f t="shared" si="86"/>
        <v>1806600</v>
      </c>
      <c r="I109" s="24">
        <f t="shared" si="86"/>
        <v>2408800</v>
      </c>
      <c r="J109" s="24">
        <f t="shared" si="86"/>
        <v>3011000</v>
      </c>
      <c r="K109" s="24">
        <f t="shared" si="86"/>
        <v>3613200</v>
      </c>
      <c r="L109" s="24">
        <f t="shared" si="86"/>
        <v>4215400</v>
      </c>
      <c r="M109" s="24">
        <f t="shared" si="86"/>
        <v>4817600</v>
      </c>
      <c r="N109" s="24">
        <f t="shared" si="86"/>
        <v>5419800</v>
      </c>
      <c r="O109" s="24">
        <f t="shared" si="86"/>
        <v>6022000</v>
      </c>
      <c r="P109" s="24">
        <f t="shared" si="86"/>
        <v>6624200</v>
      </c>
      <c r="Q109" s="24">
        <f t="shared" si="86"/>
        <v>7226400</v>
      </c>
      <c r="R109" s="24">
        <f t="shared" si="86"/>
        <v>7828600</v>
      </c>
      <c r="S109" s="24">
        <f t="shared" si="86"/>
        <v>8430800</v>
      </c>
      <c r="T109" s="24">
        <f t="shared" si="86"/>
        <v>9033000</v>
      </c>
      <c r="U109" s="24">
        <f t="shared" si="86"/>
        <v>9635200</v>
      </c>
      <c r="V109" s="24">
        <f t="shared" si="86"/>
        <v>10237400</v>
      </c>
      <c r="W109" s="24">
        <f t="shared" si="86"/>
        <v>10839600</v>
      </c>
      <c r="X109" s="24">
        <f t="shared" si="86"/>
        <v>11441800</v>
      </c>
      <c r="Y109" s="24">
        <f t="shared" si="86"/>
        <v>12044000</v>
      </c>
      <c r="Z109" s="24">
        <f t="shared" si="86"/>
        <v>12646200</v>
      </c>
      <c r="AA109" s="24">
        <f t="shared" si="86"/>
        <v>13248400</v>
      </c>
      <c r="AB109" s="24">
        <f t="shared" si="86"/>
        <v>13850600</v>
      </c>
      <c r="AC109" s="24">
        <f t="shared" si="86"/>
        <v>14452800</v>
      </c>
      <c r="AD109" s="24">
        <f t="shared" si="86"/>
        <v>15055000</v>
      </c>
      <c r="AE109" s="24">
        <f t="shared" si="86"/>
        <v>15657200</v>
      </c>
      <c r="AF109" s="24">
        <f t="shared" si="86"/>
        <v>16259400</v>
      </c>
      <c r="AG109" s="24">
        <f t="shared" si="86"/>
        <v>16861600</v>
      </c>
      <c r="AH109" s="24">
        <f t="shared" si="86"/>
        <v>17463800</v>
      </c>
      <c r="AI109" s="24">
        <f t="shared" si="86"/>
        <v>18066000</v>
      </c>
      <c r="AJ109" s="24">
        <f t="shared" si="86"/>
        <v>18668200</v>
      </c>
      <c r="AK109" s="24">
        <f t="shared" si="86"/>
        <v>19270400</v>
      </c>
      <c r="AL109" s="24">
        <f t="shared" si="86"/>
        <v>19872600</v>
      </c>
    </row>
  </sheetData>
  <sheetProtection/>
  <dataValidations count="1">
    <dataValidation type="list" allowBlank="1" showInputMessage="1" showErrorMessage="1" sqref="D82">
      <formula1>$BH$82:$BH$86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CU110"/>
  <sheetViews>
    <sheetView zoomScalePageLayoutView="0" workbookViewId="0" topLeftCell="A82">
      <selection activeCell="L65" sqref="L65"/>
    </sheetView>
  </sheetViews>
  <sheetFormatPr defaultColWidth="9.140625" defaultRowHeight="15"/>
  <cols>
    <col min="1" max="1" width="17.7109375" style="14" bestFit="1" customWidth="1"/>
    <col min="2" max="2" width="19.00390625" style="14" customWidth="1"/>
    <col min="3" max="3" width="11.57421875" style="14" bestFit="1" customWidth="1"/>
    <col min="4" max="4" width="12.28125" style="14" customWidth="1"/>
    <col min="5" max="25" width="10.57421875" style="14" bestFit="1" customWidth="1"/>
    <col min="26" max="38" width="11.57421875" style="14" bestFit="1" customWidth="1"/>
    <col min="39" max="42" width="9.140625" style="14" customWidth="1"/>
    <col min="43" max="98" width="9.140625" style="16" customWidth="1"/>
    <col min="99" max="99" width="4.00390625" style="16" bestFit="1" customWidth="1"/>
    <col min="100" max="16384" width="9.140625" style="16" customWidth="1"/>
  </cols>
  <sheetData>
    <row r="2" ht="10.5" customHeight="1"/>
    <row r="3" spans="1:38" ht="57.75" customHeight="1">
      <c r="A3" s="13" t="s">
        <v>216</v>
      </c>
      <c r="B3" s="25" t="s">
        <v>291</v>
      </c>
      <c r="C3" s="15" t="s">
        <v>35</v>
      </c>
      <c r="D3" s="15" t="s">
        <v>0</v>
      </c>
      <c r="E3" s="15" t="s">
        <v>1</v>
      </c>
      <c r="F3" s="15" t="s">
        <v>2</v>
      </c>
      <c r="G3" s="15" t="s">
        <v>3</v>
      </c>
      <c r="H3" s="15" t="s">
        <v>4</v>
      </c>
      <c r="I3" s="15" t="s">
        <v>5</v>
      </c>
      <c r="J3" s="15" t="s">
        <v>6</v>
      </c>
      <c r="K3" s="15" t="s">
        <v>7</v>
      </c>
      <c r="L3" s="15" t="s">
        <v>8</v>
      </c>
      <c r="M3" s="15" t="s">
        <v>9</v>
      </c>
      <c r="N3" s="15" t="s">
        <v>10</v>
      </c>
      <c r="O3" s="15" t="s">
        <v>11</v>
      </c>
      <c r="P3" s="15" t="s">
        <v>12</v>
      </c>
      <c r="Q3" s="15" t="s">
        <v>13</v>
      </c>
      <c r="R3" s="15" t="s">
        <v>14</v>
      </c>
      <c r="S3" s="15" t="s">
        <v>15</v>
      </c>
      <c r="T3" s="15" t="s">
        <v>16</v>
      </c>
      <c r="U3" s="15" t="s">
        <v>17</v>
      </c>
      <c r="V3" s="15" t="s">
        <v>18</v>
      </c>
      <c r="W3" s="15" t="s">
        <v>19</v>
      </c>
      <c r="X3" s="15" t="s">
        <v>20</v>
      </c>
      <c r="Y3" s="15" t="s">
        <v>21</v>
      </c>
      <c r="Z3" s="15" t="s">
        <v>22</v>
      </c>
      <c r="AA3" s="15" t="s">
        <v>23</v>
      </c>
      <c r="AB3" s="15" t="s">
        <v>24</v>
      </c>
      <c r="AC3" s="15" t="s">
        <v>25</v>
      </c>
      <c r="AD3" s="15" t="s">
        <v>26</v>
      </c>
      <c r="AE3" s="15" t="s">
        <v>27</v>
      </c>
      <c r="AF3" s="15" t="s">
        <v>28</v>
      </c>
      <c r="AG3" s="15" t="s">
        <v>29</v>
      </c>
      <c r="AH3" s="15" t="s">
        <v>30</v>
      </c>
      <c r="AI3" s="15" t="s">
        <v>31</v>
      </c>
      <c r="AJ3" s="15" t="s">
        <v>32</v>
      </c>
      <c r="AK3" s="15" t="s">
        <v>33</v>
      </c>
      <c r="AL3" s="15" t="s">
        <v>34</v>
      </c>
    </row>
    <row r="4" spans="2:38" ht="15">
      <c r="B4" s="17" t="s">
        <v>244</v>
      </c>
      <c r="C4" s="18">
        <v>5</v>
      </c>
      <c r="D4" s="18">
        <v>5</v>
      </c>
      <c r="E4" s="18">
        <v>5</v>
      </c>
      <c r="F4" s="18">
        <v>5</v>
      </c>
      <c r="G4" s="18">
        <v>5</v>
      </c>
      <c r="H4" s="18">
        <v>5</v>
      </c>
      <c r="I4" s="18">
        <v>5</v>
      </c>
      <c r="J4" s="18">
        <v>5</v>
      </c>
      <c r="K4" s="18">
        <v>5</v>
      </c>
      <c r="L4" s="18">
        <v>5</v>
      </c>
      <c r="M4" s="18">
        <v>5</v>
      </c>
      <c r="N4" s="18">
        <v>5</v>
      </c>
      <c r="O4" s="18">
        <v>5</v>
      </c>
      <c r="P4" s="18">
        <v>5</v>
      </c>
      <c r="Q4" s="18">
        <v>5</v>
      </c>
      <c r="R4" s="18">
        <v>5</v>
      </c>
      <c r="S4" s="18">
        <v>5</v>
      </c>
      <c r="T4" s="18">
        <v>5</v>
      </c>
      <c r="U4" s="18">
        <v>5</v>
      </c>
      <c r="V4" s="18">
        <v>5</v>
      </c>
      <c r="W4" s="18">
        <v>5</v>
      </c>
      <c r="X4" s="18">
        <v>5</v>
      </c>
      <c r="Y4" s="18">
        <v>5</v>
      </c>
      <c r="Z4" s="18">
        <v>5</v>
      </c>
      <c r="AA4" s="18">
        <v>5</v>
      </c>
      <c r="AB4" s="18">
        <v>5</v>
      </c>
      <c r="AC4" s="18">
        <v>5</v>
      </c>
      <c r="AD4" s="18">
        <v>5</v>
      </c>
      <c r="AE4" s="18">
        <v>5</v>
      </c>
      <c r="AF4" s="18">
        <v>5</v>
      </c>
      <c r="AG4" s="18">
        <v>5</v>
      </c>
      <c r="AH4" s="18">
        <v>5</v>
      </c>
      <c r="AI4" s="18">
        <v>5</v>
      </c>
      <c r="AJ4" s="18">
        <v>5</v>
      </c>
      <c r="AK4" s="18">
        <v>5</v>
      </c>
      <c r="AL4" s="18">
        <v>5</v>
      </c>
    </row>
    <row r="5" spans="2:38" ht="15">
      <c r="B5" s="17" t="s">
        <v>245</v>
      </c>
      <c r="C5" s="18">
        <v>6</v>
      </c>
      <c r="D5" s="18">
        <v>6</v>
      </c>
      <c r="E5" s="18">
        <v>6</v>
      </c>
      <c r="F5" s="18">
        <v>6</v>
      </c>
      <c r="G5" s="18">
        <v>6</v>
      </c>
      <c r="H5" s="18">
        <v>6</v>
      </c>
      <c r="I5" s="18">
        <v>6</v>
      </c>
      <c r="J5" s="18">
        <v>6</v>
      </c>
      <c r="K5" s="18">
        <v>6</v>
      </c>
      <c r="L5" s="18">
        <v>6</v>
      </c>
      <c r="M5" s="18">
        <v>6</v>
      </c>
      <c r="N5" s="18">
        <v>6</v>
      </c>
      <c r="O5" s="18">
        <v>6</v>
      </c>
      <c r="P5" s="18">
        <v>6</v>
      </c>
      <c r="Q5" s="18">
        <v>6</v>
      </c>
      <c r="R5" s="18">
        <v>6</v>
      </c>
      <c r="S5" s="18">
        <v>6</v>
      </c>
      <c r="T5" s="18">
        <v>6</v>
      </c>
      <c r="U5" s="18">
        <v>6</v>
      </c>
      <c r="V5" s="18">
        <v>6</v>
      </c>
      <c r="W5" s="18">
        <v>6</v>
      </c>
      <c r="X5" s="18">
        <v>6</v>
      </c>
      <c r="Y5" s="18">
        <v>6</v>
      </c>
      <c r="Z5" s="18">
        <v>6</v>
      </c>
      <c r="AA5" s="18">
        <v>6</v>
      </c>
      <c r="AB5" s="18">
        <v>6</v>
      </c>
      <c r="AC5" s="18">
        <v>6</v>
      </c>
      <c r="AD5" s="18">
        <v>6</v>
      </c>
      <c r="AE5" s="18">
        <v>6</v>
      </c>
      <c r="AF5" s="18">
        <v>6</v>
      </c>
      <c r="AG5" s="18">
        <v>6</v>
      </c>
      <c r="AH5" s="18">
        <v>6</v>
      </c>
      <c r="AI5" s="18">
        <v>6</v>
      </c>
      <c r="AJ5" s="18">
        <v>6</v>
      </c>
      <c r="AK5" s="18">
        <v>6</v>
      </c>
      <c r="AL5" s="18">
        <v>6</v>
      </c>
    </row>
    <row r="6" spans="2:38" ht="15">
      <c r="B6" s="17" t="s">
        <v>246</v>
      </c>
      <c r="C6" s="18">
        <v>6</v>
      </c>
      <c r="D6" s="18">
        <v>6</v>
      </c>
      <c r="E6" s="18">
        <v>6</v>
      </c>
      <c r="F6" s="18">
        <v>6</v>
      </c>
      <c r="G6" s="18">
        <v>6</v>
      </c>
      <c r="H6" s="18">
        <v>6</v>
      </c>
      <c r="I6" s="18">
        <v>6</v>
      </c>
      <c r="J6" s="18">
        <v>6</v>
      </c>
      <c r="K6" s="18">
        <v>6</v>
      </c>
      <c r="L6" s="18">
        <v>6</v>
      </c>
      <c r="M6" s="18">
        <v>6</v>
      </c>
      <c r="N6" s="18">
        <v>6</v>
      </c>
      <c r="O6" s="18">
        <v>6</v>
      </c>
      <c r="P6" s="18">
        <v>6</v>
      </c>
      <c r="Q6" s="18">
        <v>6</v>
      </c>
      <c r="R6" s="18">
        <v>6</v>
      </c>
      <c r="S6" s="18">
        <v>6</v>
      </c>
      <c r="T6" s="18">
        <v>6</v>
      </c>
      <c r="U6" s="18">
        <v>6</v>
      </c>
      <c r="V6" s="18">
        <v>6</v>
      </c>
      <c r="W6" s="18">
        <v>6</v>
      </c>
      <c r="X6" s="18">
        <v>6</v>
      </c>
      <c r="Y6" s="18">
        <v>6</v>
      </c>
      <c r="Z6" s="18">
        <v>6</v>
      </c>
      <c r="AA6" s="18">
        <v>6</v>
      </c>
      <c r="AB6" s="18">
        <v>6</v>
      </c>
      <c r="AC6" s="18">
        <v>6</v>
      </c>
      <c r="AD6" s="18">
        <v>6</v>
      </c>
      <c r="AE6" s="18">
        <v>6</v>
      </c>
      <c r="AF6" s="18">
        <v>6</v>
      </c>
      <c r="AG6" s="18">
        <v>6</v>
      </c>
      <c r="AH6" s="18">
        <v>6</v>
      </c>
      <c r="AI6" s="18">
        <v>6</v>
      </c>
      <c r="AJ6" s="18">
        <v>6</v>
      </c>
      <c r="AK6" s="18">
        <v>6</v>
      </c>
      <c r="AL6" s="18">
        <v>6</v>
      </c>
    </row>
    <row r="7" spans="2:38" ht="15">
      <c r="B7" s="17" t="s">
        <v>247</v>
      </c>
      <c r="C7" s="18">
        <v>7.5</v>
      </c>
      <c r="D7" s="18">
        <v>7.5</v>
      </c>
      <c r="E7" s="18">
        <v>7.5</v>
      </c>
      <c r="F7" s="18">
        <v>7.5</v>
      </c>
      <c r="G7" s="18">
        <v>7.5</v>
      </c>
      <c r="H7" s="18">
        <v>7.5</v>
      </c>
      <c r="I7" s="18">
        <v>7.5</v>
      </c>
      <c r="J7" s="18">
        <v>7.5</v>
      </c>
      <c r="K7" s="18">
        <v>7.5</v>
      </c>
      <c r="L7" s="18">
        <v>7.5</v>
      </c>
      <c r="M7" s="18">
        <v>7.5</v>
      </c>
      <c r="N7" s="18">
        <v>7.5</v>
      </c>
      <c r="O7" s="18">
        <v>7.5</v>
      </c>
      <c r="P7" s="18">
        <v>7.5</v>
      </c>
      <c r="Q7" s="18">
        <v>7.5</v>
      </c>
      <c r="R7" s="18">
        <v>7.5</v>
      </c>
      <c r="S7" s="18">
        <v>7.5</v>
      </c>
      <c r="T7" s="18">
        <v>7.5</v>
      </c>
      <c r="U7" s="18">
        <v>7.5</v>
      </c>
      <c r="V7" s="18">
        <v>7.5</v>
      </c>
      <c r="W7" s="18">
        <v>7.5</v>
      </c>
      <c r="X7" s="18">
        <v>7.5</v>
      </c>
      <c r="Y7" s="18">
        <v>7.5</v>
      </c>
      <c r="Z7" s="18">
        <v>7.5</v>
      </c>
      <c r="AA7" s="18">
        <v>7.5</v>
      </c>
      <c r="AB7" s="18">
        <v>7.5</v>
      </c>
      <c r="AC7" s="18">
        <v>7.5</v>
      </c>
      <c r="AD7" s="18">
        <v>7.5</v>
      </c>
      <c r="AE7" s="18">
        <v>7.5</v>
      </c>
      <c r="AF7" s="18">
        <v>7.5</v>
      </c>
      <c r="AG7" s="18">
        <v>7.5</v>
      </c>
      <c r="AH7" s="18">
        <v>7.5</v>
      </c>
      <c r="AI7" s="18">
        <v>7.5</v>
      </c>
      <c r="AJ7" s="18">
        <v>7.5</v>
      </c>
      <c r="AK7" s="18">
        <v>7.5</v>
      </c>
      <c r="AL7" s="18">
        <v>7.5</v>
      </c>
    </row>
    <row r="8" spans="2:38" ht="15">
      <c r="B8" s="17" t="s">
        <v>248</v>
      </c>
      <c r="C8" s="18">
        <v>4</v>
      </c>
      <c r="D8" s="18">
        <v>4</v>
      </c>
      <c r="E8" s="18">
        <v>4</v>
      </c>
      <c r="F8" s="18">
        <v>4</v>
      </c>
      <c r="G8" s="18">
        <v>4</v>
      </c>
      <c r="H8" s="18">
        <v>4</v>
      </c>
      <c r="I8" s="18">
        <v>4</v>
      </c>
      <c r="J8" s="18">
        <v>4</v>
      </c>
      <c r="K8" s="18">
        <v>4</v>
      </c>
      <c r="L8" s="18">
        <v>4</v>
      </c>
      <c r="M8" s="18">
        <v>4</v>
      </c>
      <c r="N8" s="18">
        <v>4</v>
      </c>
      <c r="O8" s="18">
        <v>4</v>
      </c>
      <c r="P8" s="18">
        <v>4</v>
      </c>
      <c r="Q8" s="18">
        <v>4</v>
      </c>
      <c r="R8" s="18">
        <v>4</v>
      </c>
      <c r="S8" s="18">
        <v>4</v>
      </c>
      <c r="T8" s="18">
        <v>4</v>
      </c>
      <c r="U8" s="18">
        <v>4</v>
      </c>
      <c r="V8" s="18">
        <v>4</v>
      </c>
      <c r="W8" s="18">
        <v>4</v>
      </c>
      <c r="X8" s="18">
        <v>4</v>
      </c>
      <c r="Y8" s="18">
        <v>4</v>
      </c>
      <c r="Z8" s="18">
        <v>4</v>
      </c>
      <c r="AA8" s="18">
        <v>4</v>
      </c>
      <c r="AB8" s="18">
        <v>4</v>
      </c>
      <c r="AC8" s="18">
        <v>4</v>
      </c>
      <c r="AD8" s="18">
        <v>4</v>
      </c>
      <c r="AE8" s="18">
        <v>4</v>
      </c>
      <c r="AF8" s="18">
        <v>4</v>
      </c>
      <c r="AG8" s="18">
        <v>4</v>
      </c>
      <c r="AH8" s="18">
        <v>4</v>
      </c>
      <c r="AI8" s="18">
        <v>4</v>
      </c>
      <c r="AJ8" s="18">
        <v>4</v>
      </c>
      <c r="AK8" s="18">
        <v>4</v>
      </c>
      <c r="AL8" s="18">
        <v>4</v>
      </c>
    </row>
    <row r="9" spans="2:38" ht="15">
      <c r="B9" s="17" t="s">
        <v>249</v>
      </c>
      <c r="C9" s="18">
        <v>4</v>
      </c>
      <c r="D9" s="18">
        <v>4</v>
      </c>
      <c r="E9" s="18">
        <v>4</v>
      </c>
      <c r="F9" s="18">
        <v>4</v>
      </c>
      <c r="G9" s="18">
        <v>4</v>
      </c>
      <c r="H9" s="18">
        <v>4</v>
      </c>
      <c r="I9" s="18">
        <v>4</v>
      </c>
      <c r="J9" s="18">
        <v>4</v>
      </c>
      <c r="K9" s="18">
        <v>4</v>
      </c>
      <c r="L9" s="18">
        <v>4</v>
      </c>
      <c r="M9" s="18">
        <v>4</v>
      </c>
      <c r="N9" s="18">
        <v>4</v>
      </c>
      <c r="O9" s="18">
        <v>4</v>
      </c>
      <c r="P9" s="18">
        <v>4</v>
      </c>
      <c r="Q9" s="18">
        <v>4</v>
      </c>
      <c r="R9" s="18">
        <v>4</v>
      </c>
      <c r="S9" s="18">
        <v>4</v>
      </c>
      <c r="T9" s="18">
        <v>4</v>
      </c>
      <c r="U9" s="18">
        <v>4</v>
      </c>
      <c r="V9" s="18">
        <v>4</v>
      </c>
      <c r="W9" s="18">
        <v>4</v>
      </c>
      <c r="X9" s="18">
        <v>4</v>
      </c>
      <c r="Y9" s="18">
        <v>4</v>
      </c>
      <c r="Z9" s="18">
        <v>4</v>
      </c>
      <c r="AA9" s="18">
        <v>4</v>
      </c>
      <c r="AB9" s="18">
        <v>4</v>
      </c>
      <c r="AC9" s="18">
        <v>4</v>
      </c>
      <c r="AD9" s="18">
        <v>4</v>
      </c>
      <c r="AE9" s="18">
        <v>4</v>
      </c>
      <c r="AF9" s="18">
        <v>4</v>
      </c>
      <c r="AG9" s="18">
        <v>4</v>
      </c>
      <c r="AH9" s="18">
        <v>4</v>
      </c>
      <c r="AI9" s="18">
        <v>4</v>
      </c>
      <c r="AJ9" s="18">
        <v>4</v>
      </c>
      <c r="AK9" s="18">
        <v>4</v>
      </c>
      <c r="AL9" s="18">
        <v>4</v>
      </c>
    </row>
    <row r="10" spans="2:38" ht="15">
      <c r="B10" s="17" t="s">
        <v>250</v>
      </c>
      <c r="C10" s="18">
        <v>6.5</v>
      </c>
      <c r="D10" s="18">
        <v>6.5</v>
      </c>
      <c r="E10" s="18">
        <v>6.5</v>
      </c>
      <c r="F10" s="18">
        <v>6.5</v>
      </c>
      <c r="G10" s="18">
        <v>6.5</v>
      </c>
      <c r="H10" s="18">
        <v>6.5</v>
      </c>
      <c r="I10" s="18">
        <v>6.5</v>
      </c>
      <c r="J10" s="18">
        <v>6.5</v>
      </c>
      <c r="K10" s="18">
        <v>6.5</v>
      </c>
      <c r="L10" s="18">
        <v>6.5</v>
      </c>
      <c r="M10" s="18">
        <v>6.5</v>
      </c>
      <c r="N10" s="18">
        <v>6.5</v>
      </c>
      <c r="O10" s="18">
        <v>6.5</v>
      </c>
      <c r="P10" s="18">
        <v>6.5</v>
      </c>
      <c r="Q10" s="18">
        <v>6.5</v>
      </c>
      <c r="R10" s="18">
        <v>6.5</v>
      </c>
      <c r="S10" s="18">
        <v>6.5</v>
      </c>
      <c r="T10" s="18">
        <v>6.5</v>
      </c>
      <c r="U10" s="18">
        <v>6.5</v>
      </c>
      <c r="V10" s="18">
        <v>6.5</v>
      </c>
      <c r="W10" s="18">
        <v>6.5</v>
      </c>
      <c r="X10" s="18">
        <v>6.5</v>
      </c>
      <c r="Y10" s="18">
        <v>6.5</v>
      </c>
      <c r="Z10" s="18">
        <v>6.5</v>
      </c>
      <c r="AA10" s="18">
        <v>6.5</v>
      </c>
      <c r="AB10" s="18">
        <v>6.5</v>
      </c>
      <c r="AC10" s="18">
        <v>6.5</v>
      </c>
      <c r="AD10" s="18">
        <v>6.5</v>
      </c>
      <c r="AE10" s="18">
        <v>6.5</v>
      </c>
      <c r="AF10" s="18">
        <v>6.5</v>
      </c>
      <c r="AG10" s="18">
        <v>6.5</v>
      </c>
      <c r="AH10" s="18">
        <v>6.5</v>
      </c>
      <c r="AI10" s="18">
        <v>6.5</v>
      </c>
      <c r="AJ10" s="18">
        <v>6.5</v>
      </c>
      <c r="AK10" s="18">
        <v>6.5</v>
      </c>
      <c r="AL10" s="18">
        <v>6.5</v>
      </c>
    </row>
    <row r="11" spans="2:38" ht="15">
      <c r="B11" s="17" t="s">
        <v>251</v>
      </c>
      <c r="C11" s="18">
        <v>5</v>
      </c>
      <c r="D11" s="18">
        <v>5</v>
      </c>
      <c r="E11" s="18">
        <v>5</v>
      </c>
      <c r="F11" s="18">
        <v>5</v>
      </c>
      <c r="G11" s="18">
        <v>5</v>
      </c>
      <c r="H11" s="18">
        <v>5</v>
      </c>
      <c r="I11" s="18">
        <v>5</v>
      </c>
      <c r="J11" s="18">
        <v>5</v>
      </c>
      <c r="K11" s="18">
        <v>5</v>
      </c>
      <c r="L11" s="18">
        <v>5</v>
      </c>
      <c r="M11" s="18">
        <v>5</v>
      </c>
      <c r="N11" s="18">
        <v>5</v>
      </c>
      <c r="O11" s="18">
        <v>5</v>
      </c>
      <c r="P11" s="18">
        <v>5</v>
      </c>
      <c r="Q11" s="18">
        <v>5</v>
      </c>
      <c r="R11" s="18">
        <v>5</v>
      </c>
      <c r="S11" s="18">
        <v>5</v>
      </c>
      <c r="T11" s="18">
        <v>5</v>
      </c>
      <c r="U11" s="18">
        <v>5</v>
      </c>
      <c r="V11" s="18">
        <v>5</v>
      </c>
      <c r="W11" s="18">
        <v>5</v>
      </c>
      <c r="X11" s="18">
        <v>5</v>
      </c>
      <c r="Y11" s="18">
        <v>5</v>
      </c>
      <c r="Z11" s="18">
        <v>5</v>
      </c>
      <c r="AA11" s="18">
        <v>5</v>
      </c>
      <c r="AB11" s="18">
        <v>5</v>
      </c>
      <c r="AC11" s="18">
        <v>5</v>
      </c>
      <c r="AD11" s="18">
        <v>5</v>
      </c>
      <c r="AE11" s="18">
        <v>5</v>
      </c>
      <c r="AF11" s="18">
        <v>5</v>
      </c>
      <c r="AG11" s="18">
        <v>5</v>
      </c>
      <c r="AH11" s="18">
        <v>5</v>
      </c>
      <c r="AI11" s="18">
        <v>5</v>
      </c>
      <c r="AJ11" s="18">
        <v>5</v>
      </c>
      <c r="AK11" s="18">
        <v>5</v>
      </c>
      <c r="AL11" s="18">
        <v>5</v>
      </c>
    </row>
    <row r="12" spans="2:38" ht="15">
      <c r="B12" s="17" t="s">
        <v>252</v>
      </c>
      <c r="C12" s="18">
        <v>6</v>
      </c>
      <c r="D12" s="18">
        <v>6</v>
      </c>
      <c r="E12" s="18">
        <v>6</v>
      </c>
      <c r="F12" s="18">
        <v>6</v>
      </c>
      <c r="G12" s="18">
        <v>6</v>
      </c>
      <c r="H12" s="18">
        <v>6</v>
      </c>
      <c r="I12" s="18">
        <v>6</v>
      </c>
      <c r="J12" s="18">
        <v>6</v>
      </c>
      <c r="K12" s="18">
        <v>6</v>
      </c>
      <c r="L12" s="18">
        <v>6</v>
      </c>
      <c r="M12" s="18">
        <v>6</v>
      </c>
      <c r="N12" s="18">
        <v>6</v>
      </c>
      <c r="O12" s="18">
        <v>6</v>
      </c>
      <c r="P12" s="18">
        <v>6</v>
      </c>
      <c r="Q12" s="18">
        <v>6</v>
      </c>
      <c r="R12" s="18">
        <v>6</v>
      </c>
      <c r="S12" s="18">
        <v>6</v>
      </c>
      <c r="T12" s="18">
        <v>6</v>
      </c>
      <c r="U12" s="18">
        <v>6</v>
      </c>
      <c r="V12" s="18">
        <v>6</v>
      </c>
      <c r="W12" s="18">
        <v>6</v>
      </c>
      <c r="X12" s="18">
        <v>6</v>
      </c>
      <c r="Y12" s="18">
        <v>6</v>
      </c>
      <c r="Z12" s="18">
        <v>6</v>
      </c>
      <c r="AA12" s="18">
        <v>6</v>
      </c>
      <c r="AB12" s="18">
        <v>6</v>
      </c>
      <c r="AC12" s="18">
        <v>6</v>
      </c>
      <c r="AD12" s="18">
        <v>6</v>
      </c>
      <c r="AE12" s="18">
        <v>6</v>
      </c>
      <c r="AF12" s="18">
        <v>6</v>
      </c>
      <c r="AG12" s="18">
        <v>6</v>
      </c>
      <c r="AH12" s="18">
        <v>6</v>
      </c>
      <c r="AI12" s="18">
        <v>6</v>
      </c>
      <c r="AJ12" s="18">
        <v>6</v>
      </c>
      <c r="AK12" s="18">
        <v>6</v>
      </c>
      <c r="AL12" s="18">
        <v>6</v>
      </c>
    </row>
    <row r="13" spans="2:38" ht="15">
      <c r="B13" s="17" t="s">
        <v>253</v>
      </c>
      <c r="C13" s="18">
        <v>7.5</v>
      </c>
      <c r="D13" s="18">
        <v>7.5</v>
      </c>
      <c r="E13" s="18">
        <v>7.5</v>
      </c>
      <c r="F13" s="18">
        <v>7.5</v>
      </c>
      <c r="G13" s="18">
        <v>7.5</v>
      </c>
      <c r="H13" s="18">
        <v>7.5</v>
      </c>
      <c r="I13" s="18">
        <v>7.5</v>
      </c>
      <c r="J13" s="18">
        <v>7.5</v>
      </c>
      <c r="K13" s="18">
        <v>7.5</v>
      </c>
      <c r="L13" s="18">
        <v>7.5</v>
      </c>
      <c r="M13" s="18">
        <v>7.5</v>
      </c>
      <c r="N13" s="18">
        <v>7.5</v>
      </c>
      <c r="O13" s="18">
        <v>7.5</v>
      </c>
      <c r="P13" s="18">
        <v>7.5</v>
      </c>
      <c r="Q13" s="18">
        <v>7.5</v>
      </c>
      <c r="R13" s="18">
        <v>7.5</v>
      </c>
      <c r="S13" s="18">
        <v>7.5</v>
      </c>
      <c r="T13" s="18">
        <v>7.5</v>
      </c>
      <c r="U13" s="18">
        <v>7.5</v>
      </c>
      <c r="V13" s="18">
        <v>7.5</v>
      </c>
      <c r="W13" s="18">
        <v>7.5</v>
      </c>
      <c r="X13" s="18">
        <v>7.5</v>
      </c>
      <c r="Y13" s="18">
        <v>7.5</v>
      </c>
      <c r="Z13" s="18">
        <v>7.5</v>
      </c>
      <c r="AA13" s="18">
        <v>7.5</v>
      </c>
      <c r="AB13" s="18">
        <v>7.5</v>
      </c>
      <c r="AC13" s="18">
        <v>7.5</v>
      </c>
      <c r="AD13" s="18">
        <v>7.5</v>
      </c>
      <c r="AE13" s="18">
        <v>7.5</v>
      </c>
      <c r="AF13" s="18">
        <v>7.5</v>
      </c>
      <c r="AG13" s="18">
        <v>7.5</v>
      </c>
      <c r="AH13" s="18">
        <v>7.5</v>
      </c>
      <c r="AI13" s="18">
        <v>7.5</v>
      </c>
      <c r="AJ13" s="18">
        <v>7.5</v>
      </c>
      <c r="AK13" s="18">
        <v>7.5</v>
      </c>
      <c r="AL13" s="18">
        <v>7.5</v>
      </c>
    </row>
    <row r="16" spans="1:38" ht="15">
      <c r="A16" s="13" t="s">
        <v>216</v>
      </c>
      <c r="B16" s="14" t="s">
        <v>254</v>
      </c>
      <c r="C16" s="19" t="str">
        <f>+C3</f>
        <v>A1 m1</v>
      </c>
      <c r="D16" s="19" t="str">
        <f aca="true" t="shared" si="0" ref="D16:AL16">+D3</f>
        <v>A1 m2</v>
      </c>
      <c r="E16" s="19" t="str">
        <f t="shared" si="0"/>
        <v>A1 m3</v>
      </c>
      <c r="F16" s="19" t="str">
        <f t="shared" si="0"/>
        <v>A1 m4</v>
      </c>
      <c r="G16" s="19" t="str">
        <f t="shared" si="0"/>
        <v>A1 m5</v>
      </c>
      <c r="H16" s="19" t="str">
        <f t="shared" si="0"/>
        <v>A1 m6</v>
      </c>
      <c r="I16" s="19" t="str">
        <f t="shared" si="0"/>
        <v>A1 m7</v>
      </c>
      <c r="J16" s="19" t="str">
        <f t="shared" si="0"/>
        <v>A1 m8</v>
      </c>
      <c r="K16" s="19" t="str">
        <f t="shared" si="0"/>
        <v>A1 m9</v>
      </c>
      <c r="L16" s="19" t="str">
        <f t="shared" si="0"/>
        <v>A1 m10</v>
      </c>
      <c r="M16" s="19" t="str">
        <f t="shared" si="0"/>
        <v>A1 m11</v>
      </c>
      <c r="N16" s="19" t="str">
        <f t="shared" si="0"/>
        <v>A1 m12</v>
      </c>
      <c r="O16" s="19" t="str">
        <f t="shared" si="0"/>
        <v>A2 m1</v>
      </c>
      <c r="P16" s="19" t="str">
        <f t="shared" si="0"/>
        <v>A2 m2</v>
      </c>
      <c r="Q16" s="19" t="str">
        <f t="shared" si="0"/>
        <v>A2 m3</v>
      </c>
      <c r="R16" s="19" t="str">
        <f t="shared" si="0"/>
        <v>A2 m4</v>
      </c>
      <c r="S16" s="19" t="str">
        <f t="shared" si="0"/>
        <v>A2 m5</v>
      </c>
      <c r="T16" s="19" t="str">
        <f t="shared" si="0"/>
        <v>A2 m6</v>
      </c>
      <c r="U16" s="19" t="str">
        <f t="shared" si="0"/>
        <v>A2 m7</v>
      </c>
      <c r="V16" s="19" t="str">
        <f t="shared" si="0"/>
        <v>A2 m8</v>
      </c>
      <c r="W16" s="19" t="str">
        <f t="shared" si="0"/>
        <v>A2 m9</v>
      </c>
      <c r="X16" s="19" t="str">
        <f t="shared" si="0"/>
        <v>A2 m10</v>
      </c>
      <c r="Y16" s="19" t="str">
        <f t="shared" si="0"/>
        <v>A2 m11</v>
      </c>
      <c r="Z16" s="19" t="str">
        <f t="shared" si="0"/>
        <v>A2 m12</v>
      </c>
      <c r="AA16" s="19" t="str">
        <f t="shared" si="0"/>
        <v>A3 m1</v>
      </c>
      <c r="AB16" s="19" t="str">
        <f t="shared" si="0"/>
        <v>A3 m2</v>
      </c>
      <c r="AC16" s="19" t="str">
        <f t="shared" si="0"/>
        <v>A3 m3</v>
      </c>
      <c r="AD16" s="19" t="str">
        <f t="shared" si="0"/>
        <v>A3 m4</v>
      </c>
      <c r="AE16" s="19" t="str">
        <f t="shared" si="0"/>
        <v>A3 m5</v>
      </c>
      <c r="AF16" s="19" t="str">
        <f t="shared" si="0"/>
        <v>A3 m6</v>
      </c>
      <c r="AG16" s="19" t="str">
        <f t="shared" si="0"/>
        <v>A3 m7</v>
      </c>
      <c r="AH16" s="19" t="str">
        <f t="shared" si="0"/>
        <v>A3 m8</v>
      </c>
      <c r="AI16" s="19" t="str">
        <f t="shared" si="0"/>
        <v>A3 m9</v>
      </c>
      <c r="AJ16" s="19" t="str">
        <f t="shared" si="0"/>
        <v>A3 m10</v>
      </c>
      <c r="AK16" s="19" t="str">
        <f t="shared" si="0"/>
        <v>A3 m11</v>
      </c>
      <c r="AL16" s="19" t="str">
        <f t="shared" si="0"/>
        <v>A3 m12</v>
      </c>
    </row>
    <row r="17" spans="2:38" ht="15">
      <c r="B17" s="17" t="s">
        <v>244</v>
      </c>
      <c r="C17" s="20">
        <v>4000</v>
      </c>
      <c r="D17" s="20">
        <v>4000</v>
      </c>
      <c r="E17" s="20">
        <v>4000</v>
      </c>
      <c r="F17" s="20">
        <v>4000</v>
      </c>
      <c r="G17" s="20">
        <v>4000</v>
      </c>
      <c r="H17" s="20">
        <v>4000</v>
      </c>
      <c r="I17" s="20">
        <v>4000</v>
      </c>
      <c r="J17" s="20">
        <v>4000</v>
      </c>
      <c r="K17" s="20">
        <v>4000</v>
      </c>
      <c r="L17" s="20">
        <v>4000</v>
      </c>
      <c r="M17" s="20">
        <v>4000</v>
      </c>
      <c r="N17" s="20">
        <v>4000</v>
      </c>
      <c r="O17" s="20">
        <v>4000</v>
      </c>
      <c r="P17" s="20">
        <v>4000</v>
      </c>
      <c r="Q17" s="20">
        <v>4000</v>
      </c>
      <c r="R17" s="20">
        <v>4000</v>
      </c>
      <c r="S17" s="20">
        <v>4000</v>
      </c>
      <c r="T17" s="20">
        <v>4000</v>
      </c>
      <c r="U17" s="20">
        <v>4000</v>
      </c>
      <c r="V17" s="20">
        <v>4000</v>
      </c>
      <c r="W17" s="20">
        <v>4000</v>
      </c>
      <c r="X17" s="20">
        <v>4000</v>
      </c>
      <c r="Y17" s="20">
        <v>4000</v>
      </c>
      <c r="Z17" s="20">
        <v>4000</v>
      </c>
      <c r="AA17" s="20">
        <v>4000</v>
      </c>
      <c r="AB17" s="20">
        <v>4000</v>
      </c>
      <c r="AC17" s="20">
        <v>4000</v>
      </c>
      <c r="AD17" s="20">
        <v>4000</v>
      </c>
      <c r="AE17" s="20">
        <v>4000</v>
      </c>
      <c r="AF17" s="20">
        <v>4000</v>
      </c>
      <c r="AG17" s="20">
        <v>4000</v>
      </c>
      <c r="AH17" s="20">
        <v>4000</v>
      </c>
      <c r="AI17" s="20">
        <v>4000</v>
      </c>
      <c r="AJ17" s="20">
        <v>4000</v>
      </c>
      <c r="AK17" s="20">
        <v>4000</v>
      </c>
      <c r="AL17" s="20">
        <v>4000</v>
      </c>
    </row>
    <row r="18" spans="2:38" ht="15">
      <c r="B18" s="17" t="s">
        <v>245</v>
      </c>
      <c r="C18" s="20">
        <v>3000</v>
      </c>
      <c r="D18" s="20">
        <v>3000</v>
      </c>
      <c r="E18" s="20">
        <v>3000</v>
      </c>
      <c r="F18" s="20">
        <v>3000</v>
      </c>
      <c r="G18" s="20">
        <v>3000</v>
      </c>
      <c r="H18" s="20">
        <v>3000</v>
      </c>
      <c r="I18" s="20">
        <v>3000</v>
      </c>
      <c r="J18" s="20">
        <v>3000</v>
      </c>
      <c r="K18" s="20">
        <v>3000</v>
      </c>
      <c r="L18" s="20">
        <v>3000</v>
      </c>
      <c r="M18" s="20">
        <v>3000</v>
      </c>
      <c r="N18" s="20">
        <v>3000</v>
      </c>
      <c r="O18" s="20">
        <v>3000</v>
      </c>
      <c r="P18" s="20">
        <v>3000</v>
      </c>
      <c r="Q18" s="20">
        <v>3000</v>
      </c>
      <c r="R18" s="20">
        <v>3000</v>
      </c>
      <c r="S18" s="20">
        <v>3000</v>
      </c>
      <c r="T18" s="20">
        <v>3000</v>
      </c>
      <c r="U18" s="20">
        <v>3000</v>
      </c>
      <c r="V18" s="20">
        <v>3000</v>
      </c>
      <c r="W18" s="20">
        <v>3000</v>
      </c>
      <c r="X18" s="20">
        <v>3000</v>
      </c>
      <c r="Y18" s="20">
        <v>3000</v>
      </c>
      <c r="Z18" s="20">
        <v>3000</v>
      </c>
      <c r="AA18" s="20">
        <v>3000</v>
      </c>
      <c r="AB18" s="20">
        <v>3000</v>
      </c>
      <c r="AC18" s="20">
        <v>3000</v>
      </c>
      <c r="AD18" s="20">
        <v>3000</v>
      </c>
      <c r="AE18" s="20">
        <v>3000</v>
      </c>
      <c r="AF18" s="20">
        <v>3000</v>
      </c>
      <c r="AG18" s="20">
        <v>3000</v>
      </c>
      <c r="AH18" s="20">
        <v>3000</v>
      </c>
      <c r="AI18" s="20">
        <v>3000</v>
      </c>
      <c r="AJ18" s="20">
        <v>3000</v>
      </c>
      <c r="AK18" s="20">
        <v>3000</v>
      </c>
      <c r="AL18" s="20">
        <v>3000</v>
      </c>
    </row>
    <row r="19" spans="2:38" ht="15">
      <c r="B19" s="17" t="s">
        <v>246</v>
      </c>
      <c r="C19" s="20">
        <v>2500</v>
      </c>
      <c r="D19" s="20">
        <v>2500</v>
      </c>
      <c r="E19" s="20">
        <v>2500</v>
      </c>
      <c r="F19" s="20">
        <v>2500</v>
      </c>
      <c r="G19" s="20">
        <v>2500</v>
      </c>
      <c r="H19" s="20">
        <v>2500</v>
      </c>
      <c r="I19" s="20">
        <v>2500</v>
      </c>
      <c r="J19" s="20">
        <v>2500</v>
      </c>
      <c r="K19" s="20">
        <v>2500</v>
      </c>
      <c r="L19" s="20">
        <v>2500</v>
      </c>
      <c r="M19" s="20">
        <v>2500</v>
      </c>
      <c r="N19" s="20">
        <v>2500</v>
      </c>
      <c r="O19" s="20">
        <v>2500</v>
      </c>
      <c r="P19" s="20">
        <v>2500</v>
      </c>
      <c r="Q19" s="20">
        <v>2500</v>
      </c>
      <c r="R19" s="20">
        <v>2500</v>
      </c>
      <c r="S19" s="20">
        <v>2500</v>
      </c>
      <c r="T19" s="20">
        <v>2500</v>
      </c>
      <c r="U19" s="20">
        <v>2500</v>
      </c>
      <c r="V19" s="20">
        <v>2500</v>
      </c>
      <c r="W19" s="20">
        <v>2500</v>
      </c>
      <c r="X19" s="20">
        <v>2500</v>
      </c>
      <c r="Y19" s="20">
        <v>2500</v>
      </c>
      <c r="Z19" s="20">
        <v>2500</v>
      </c>
      <c r="AA19" s="20">
        <v>2500</v>
      </c>
      <c r="AB19" s="20">
        <v>2500</v>
      </c>
      <c r="AC19" s="20">
        <v>2500</v>
      </c>
      <c r="AD19" s="20">
        <v>2500</v>
      </c>
      <c r="AE19" s="20">
        <v>2500</v>
      </c>
      <c r="AF19" s="20">
        <v>2500</v>
      </c>
      <c r="AG19" s="20">
        <v>2500</v>
      </c>
      <c r="AH19" s="20">
        <v>2500</v>
      </c>
      <c r="AI19" s="20">
        <v>2500</v>
      </c>
      <c r="AJ19" s="20">
        <v>2500</v>
      </c>
      <c r="AK19" s="20">
        <v>2500</v>
      </c>
      <c r="AL19" s="20">
        <v>2500</v>
      </c>
    </row>
    <row r="20" spans="2:38" ht="15">
      <c r="B20" s="17" t="s">
        <v>247</v>
      </c>
      <c r="C20" s="20">
        <v>6000</v>
      </c>
      <c r="D20" s="20">
        <v>6000</v>
      </c>
      <c r="E20" s="20">
        <v>6000</v>
      </c>
      <c r="F20" s="20">
        <v>6000</v>
      </c>
      <c r="G20" s="20">
        <v>6000</v>
      </c>
      <c r="H20" s="20">
        <v>6000</v>
      </c>
      <c r="I20" s="20">
        <v>6000</v>
      </c>
      <c r="J20" s="20">
        <v>6000</v>
      </c>
      <c r="K20" s="20">
        <v>6000</v>
      </c>
      <c r="L20" s="20">
        <v>6000</v>
      </c>
      <c r="M20" s="20">
        <v>6000</v>
      </c>
      <c r="N20" s="20">
        <v>6000</v>
      </c>
      <c r="O20" s="20">
        <v>6000</v>
      </c>
      <c r="P20" s="20">
        <v>6000</v>
      </c>
      <c r="Q20" s="20">
        <v>6000</v>
      </c>
      <c r="R20" s="20">
        <v>6000</v>
      </c>
      <c r="S20" s="20">
        <v>6000</v>
      </c>
      <c r="T20" s="20">
        <v>6000</v>
      </c>
      <c r="U20" s="20">
        <v>6000</v>
      </c>
      <c r="V20" s="20">
        <v>6000</v>
      </c>
      <c r="W20" s="20">
        <v>6000</v>
      </c>
      <c r="X20" s="20">
        <v>6000</v>
      </c>
      <c r="Y20" s="20">
        <v>6000</v>
      </c>
      <c r="Z20" s="20">
        <v>6000</v>
      </c>
      <c r="AA20" s="20">
        <v>6000</v>
      </c>
      <c r="AB20" s="20">
        <v>6000</v>
      </c>
      <c r="AC20" s="20">
        <v>6000</v>
      </c>
      <c r="AD20" s="20">
        <v>6000</v>
      </c>
      <c r="AE20" s="20">
        <v>6000</v>
      </c>
      <c r="AF20" s="20">
        <v>6000</v>
      </c>
      <c r="AG20" s="20">
        <v>6000</v>
      </c>
      <c r="AH20" s="20">
        <v>6000</v>
      </c>
      <c r="AI20" s="20">
        <v>6000</v>
      </c>
      <c r="AJ20" s="20">
        <v>6000</v>
      </c>
      <c r="AK20" s="20">
        <v>6000</v>
      </c>
      <c r="AL20" s="20">
        <v>6000</v>
      </c>
    </row>
    <row r="21" spans="2:38" ht="15">
      <c r="B21" s="17" t="s">
        <v>248</v>
      </c>
      <c r="C21" s="20">
        <v>4000</v>
      </c>
      <c r="D21" s="20">
        <v>4000</v>
      </c>
      <c r="E21" s="20">
        <v>4000</v>
      </c>
      <c r="F21" s="20">
        <v>4000</v>
      </c>
      <c r="G21" s="20">
        <v>4000</v>
      </c>
      <c r="H21" s="20">
        <v>4000</v>
      </c>
      <c r="I21" s="20">
        <v>4000</v>
      </c>
      <c r="J21" s="20">
        <v>4000</v>
      </c>
      <c r="K21" s="20">
        <v>4000</v>
      </c>
      <c r="L21" s="20">
        <v>4000</v>
      </c>
      <c r="M21" s="20">
        <v>4000</v>
      </c>
      <c r="N21" s="20">
        <v>4000</v>
      </c>
      <c r="O21" s="20">
        <v>4000</v>
      </c>
      <c r="P21" s="20">
        <v>4000</v>
      </c>
      <c r="Q21" s="20">
        <v>4000</v>
      </c>
      <c r="R21" s="20">
        <v>4000</v>
      </c>
      <c r="S21" s="20">
        <v>4000</v>
      </c>
      <c r="T21" s="20">
        <v>4000</v>
      </c>
      <c r="U21" s="20">
        <v>4000</v>
      </c>
      <c r="V21" s="20">
        <v>4000</v>
      </c>
      <c r="W21" s="20">
        <v>4000</v>
      </c>
      <c r="X21" s="20">
        <v>4000</v>
      </c>
      <c r="Y21" s="20">
        <v>4000</v>
      </c>
      <c r="Z21" s="20">
        <v>4000</v>
      </c>
      <c r="AA21" s="20">
        <v>4000</v>
      </c>
      <c r="AB21" s="20">
        <v>4000</v>
      </c>
      <c r="AC21" s="20">
        <v>4000</v>
      </c>
      <c r="AD21" s="20">
        <v>4000</v>
      </c>
      <c r="AE21" s="20">
        <v>4000</v>
      </c>
      <c r="AF21" s="20">
        <v>4000</v>
      </c>
      <c r="AG21" s="20">
        <v>4000</v>
      </c>
      <c r="AH21" s="20">
        <v>4000</v>
      </c>
      <c r="AI21" s="20">
        <v>4000</v>
      </c>
      <c r="AJ21" s="20">
        <v>4000</v>
      </c>
      <c r="AK21" s="20">
        <v>4000</v>
      </c>
      <c r="AL21" s="20">
        <v>4000</v>
      </c>
    </row>
    <row r="22" spans="2:38" ht="15">
      <c r="B22" s="17" t="s">
        <v>249</v>
      </c>
      <c r="C22" s="20">
        <v>4000</v>
      </c>
      <c r="D22" s="20">
        <v>4000</v>
      </c>
      <c r="E22" s="20">
        <v>4000</v>
      </c>
      <c r="F22" s="20">
        <v>4000</v>
      </c>
      <c r="G22" s="20">
        <v>4000</v>
      </c>
      <c r="H22" s="20">
        <v>4000</v>
      </c>
      <c r="I22" s="20">
        <v>4000</v>
      </c>
      <c r="J22" s="20">
        <v>4000</v>
      </c>
      <c r="K22" s="20">
        <v>4000</v>
      </c>
      <c r="L22" s="20">
        <v>4000</v>
      </c>
      <c r="M22" s="20">
        <v>4000</v>
      </c>
      <c r="N22" s="20">
        <v>4000</v>
      </c>
      <c r="O22" s="20">
        <v>4000</v>
      </c>
      <c r="P22" s="20">
        <v>4000</v>
      </c>
      <c r="Q22" s="20">
        <v>4000</v>
      </c>
      <c r="R22" s="20">
        <v>4000</v>
      </c>
      <c r="S22" s="20">
        <v>4000</v>
      </c>
      <c r="T22" s="20">
        <v>4000</v>
      </c>
      <c r="U22" s="20">
        <v>4000</v>
      </c>
      <c r="V22" s="20">
        <v>4000</v>
      </c>
      <c r="W22" s="20">
        <v>4000</v>
      </c>
      <c r="X22" s="20">
        <v>4000</v>
      </c>
      <c r="Y22" s="20">
        <v>4000</v>
      </c>
      <c r="Z22" s="20">
        <v>4000</v>
      </c>
      <c r="AA22" s="20">
        <v>4000</v>
      </c>
      <c r="AB22" s="20">
        <v>4000</v>
      </c>
      <c r="AC22" s="20">
        <v>4000</v>
      </c>
      <c r="AD22" s="20">
        <v>4000</v>
      </c>
      <c r="AE22" s="20">
        <v>4000</v>
      </c>
      <c r="AF22" s="20">
        <v>4000</v>
      </c>
      <c r="AG22" s="20">
        <v>4000</v>
      </c>
      <c r="AH22" s="20">
        <v>4000</v>
      </c>
      <c r="AI22" s="20">
        <v>4000</v>
      </c>
      <c r="AJ22" s="20">
        <v>4000</v>
      </c>
      <c r="AK22" s="20">
        <v>4000</v>
      </c>
      <c r="AL22" s="20">
        <v>4000</v>
      </c>
    </row>
    <row r="23" spans="2:38" ht="15">
      <c r="B23" s="17" t="s">
        <v>250</v>
      </c>
      <c r="C23" s="20">
        <v>5000</v>
      </c>
      <c r="D23" s="20">
        <v>5000</v>
      </c>
      <c r="E23" s="20">
        <v>5000</v>
      </c>
      <c r="F23" s="20">
        <v>5000</v>
      </c>
      <c r="G23" s="20">
        <v>5000</v>
      </c>
      <c r="H23" s="20">
        <v>5000</v>
      </c>
      <c r="I23" s="20">
        <v>5000</v>
      </c>
      <c r="J23" s="20">
        <v>5000</v>
      </c>
      <c r="K23" s="20">
        <v>5000</v>
      </c>
      <c r="L23" s="20">
        <v>5000</v>
      </c>
      <c r="M23" s="20">
        <v>5000</v>
      </c>
      <c r="N23" s="20">
        <v>5000</v>
      </c>
      <c r="O23" s="20">
        <v>5000</v>
      </c>
      <c r="P23" s="20">
        <v>5000</v>
      </c>
      <c r="Q23" s="20">
        <v>5000</v>
      </c>
      <c r="R23" s="20">
        <v>5000</v>
      </c>
      <c r="S23" s="20">
        <v>5000</v>
      </c>
      <c r="T23" s="20">
        <v>5000</v>
      </c>
      <c r="U23" s="20">
        <v>5000</v>
      </c>
      <c r="V23" s="20">
        <v>5000</v>
      </c>
      <c r="W23" s="20">
        <v>5000</v>
      </c>
      <c r="X23" s="20">
        <v>5000</v>
      </c>
      <c r="Y23" s="20">
        <v>5000</v>
      </c>
      <c r="Z23" s="20">
        <v>5000</v>
      </c>
      <c r="AA23" s="20">
        <v>5000</v>
      </c>
      <c r="AB23" s="20">
        <v>5000</v>
      </c>
      <c r="AC23" s="20">
        <v>5000</v>
      </c>
      <c r="AD23" s="20">
        <v>5000</v>
      </c>
      <c r="AE23" s="20">
        <v>5000</v>
      </c>
      <c r="AF23" s="20">
        <v>5000</v>
      </c>
      <c r="AG23" s="20">
        <v>5000</v>
      </c>
      <c r="AH23" s="20">
        <v>5000</v>
      </c>
      <c r="AI23" s="20">
        <v>5000</v>
      </c>
      <c r="AJ23" s="20">
        <v>5000</v>
      </c>
      <c r="AK23" s="20">
        <v>5000</v>
      </c>
      <c r="AL23" s="20">
        <v>5000</v>
      </c>
    </row>
    <row r="24" spans="2:38" ht="15">
      <c r="B24" s="17" t="s">
        <v>251</v>
      </c>
      <c r="C24" s="20">
        <v>3000</v>
      </c>
      <c r="D24" s="20">
        <v>3000</v>
      </c>
      <c r="E24" s="20">
        <v>3000</v>
      </c>
      <c r="F24" s="20">
        <v>3000</v>
      </c>
      <c r="G24" s="20">
        <v>3000</v>
      </c>
      <c r="H24" s="20">
        <v>3000</v>
      </c>
      <c r="I24" s="20">
        <v>3000</v>
      </c>
      <c r="J24" s="20">
        <v>3000</v>
      </c>
      <c r="K24" s="20">
        <v>3000</v>
      </c>
      <c r="L24" s="20">
        <v>3000</v>
      </c>
      <c r="M24" s="20">
        <v>3000</v>
      </c>
      <c r="N24" s="20">
        <v>3000</v>
      </c>
      <c r="O24" s="20">
        <v>3000</v>
      </c>
      <c r="P24" s="20">
        <v>3000</v>
      </c>
      <c r="Q24" s="20">
        <v>3000</v>
      </c>
      <c r="R24" s="20">
        <v>3000</v>
      </c>
      <c r="S24" s="20">
        <v>3000</v>
      </c>
      <c r="T24" s="20">
        <v>3000</v>
      </c>
      <c r="U24" s="20">
        <v>3000</v>
      </c>
      <c r="V24" s="20">
        <v>3000</v>
      </c>
      <c r="W24" s="20">
        <v>3000</v>
      </c>
      <c r="X24" s="20">
        <v>3000</v>
      </c>
      <c r="Y24" s="20">
        <v>3000</v>
      </c>
      <c r="Z24" s="20">
        <v>3000</v>
      </c>
      <c r="AA24" s="20">
        <v>3000</v>
      </c>
      <c r="AB24" s="20">
        <v>3000</v>
      </c>
      <c r="AC24" s="20">
        <v>3000</v>
      </c>
      <c r="AD24" s="20">
        <v>3000</v>
      </c>
      <c r="AE24" s="20">
        <v>3000</v>
      </c>
      <c r="AF24" s="20">
        <v>3000</v>
      </c>
      <c r="AG24" s="20">
        <v>3000</v>
      </c>
      <c r="AH24" s="20">
        <v>3000</v>
      </c>
      <c r="AI24" s="20">
        <v>3000</v>
      </c>
      <c r="AJ24" s="20">
        <v>3000</v>
      </c>
      <c r="AK24" s="20">
        <v>3000</v>
      </c>
      <c r="AL24" s="20">
        <v>3000</v>
      </c>
    </row>
    <row r="25" spans="2:38" ht="15">
      <c r="B25" s="17" t="s">
        <v>252</v>
      </c>
      <c r="C25" s="20">
        <v>7000</v>
      </c>
      <c r="D25" s="20">
        <v>7000</v>
      </c>
      <c r="E25" s="20">
        <v>7000</v>
      </c>
      <c r="F25" s="20">
        <v>7000</v>
      </c>
      <c r="G25" s="20">
        <v>7000</v>
      </c>
      <c r="H25" s="20">
        <v>7000</v>
      </c>
      <c r="I25" s="20">
        <v>7000</v>
      </c>
      <c r="J25" s="20">
        <v>7000</v>
      </c>
      <c r="K25" s="20">
        <v>7000</v>
      </c>
      <c r="L25" s="20">
        <v>7000</v>
      </c>
      <c r="M25" s="20">
        <v>7000</v>
      </c>
      <c r="N25" s="20">
        <v>7000</v>
      </c>
      <c r="O25" s="20">
        <v>7000</v>
      </c>
      <c r="P25" s="20">
        <v>7000</v>
      </c>
      <c r="Q25" s="20">
        <v>7000</v>
      </c>
      <c r="R25" s="20">
        <v>7000</v>
      </c>
      <c r="S25" s="20">
        <v>7000</v>
      </c>
      <c r="T25" s="20">
        <v>7000</v>
      </c>
      <c r="U25" s="20">
        <v>7000</v>
      </c>
      <c r="V25" s="20">
        <v>7000</v>
      </c>
      <c r="W25" s="20">
        <v>7000</v>
      </c>
      <c r="X25" s="20">
        <v>7000</v>
      </c>
      <c r="Y25" s="20">
        <v>7000</v>
      </c>
      <c r="Z25" s="20">
        <v>7000</v>
      </c>
      <c r="AA25" s="20">
        <v>7000</v>
      </c>
      <c r="AB25" s="20">
        <v>7000</v>
      </c>
      <c r="AC25" s="20">
        <v>7000</v>
      </c>
      <c r="AD25" s="20">
        <v>7000</v>
      </c>
      <c r="AE25" s="20">
        <v>7000</v>
      </c>
      <c r="AF25" s="20">
        <v>7000</v>
      </c>
      <c r="AG25" s="20">
        <v>7000</v>
      </c>
      <c r="AH25" s="20">
        <v>7000</v>
      </c>
      <c r="AI25" s="20">
        <v>7000</v>
      </c>
      <c r="AJ25" s="20">
        <v>7000</v>
      </c>
      <c r="AK25" s="20">
        <v>7000</v>
      </c>
      <c r="AL25" s="20">
        <v>7000</v>
      </c>
    </row>
    <row r="26" spans="2:38" ht="15">
      <c r="B26" s="17" t="s">
        <v>253</v>
      </c>
      <c r="C26" s="20">
        <v>5000</v>
      </c>
      <c r="D26" s="20">
        <v>5000</v>
      </c>
      <c r="E26" s="20">
        <v>5000</v>
      </c>
      <c r="F26" s="20">
        <v>5000</v>
      </c>
      <c r="G26" s="20">
        <v>5000</v>
      </c>
      <c r="H26" s="20">
        <v>5000</v>
      </c>
      <c r="I26" s="20">
        <v>5000</v>
      </c>
      <c r="J26" s="20">
        <v>5000</v>
      </c>
      <c r="K26" s="20">
        <v>5000</v>
      </c>
      <c r="L26" s="20">
        <v>5000</v>
      </c>
      <c r="M26" s="20">
        <v>5000</v>
      </c>
      <c r="N26" s="20">
        <v>5000</v>
      </c>
      <c r="O26" s="20">
        <v>5000</v>
      </c>
      <c r="P26" s="20">
        <v>5000</v>
      </c>
      <c r="Q26" s="20">
        <v>5000</v>
      </c>
      <c r="R26" s="20">
        <v>5000</v>
      </c>
      <c r="S26" s="20">
        <v>5000</v>
      </c>
      <c r="T26" s="20">
        <v>5000</v>
      </c>
      <c r="U26" s="20">
        <v>5000</v>
      </c>
      <c r="V26" s="20">
        <v>5000</v>
      </c>
      <c r="W26" s="20">
        <v>5000</v>
      </c>
      <c r="X26" s="20">
        <v>5000</v>
      </c>
      <c r="Y26" s="20">
        <v>5000</v>
      </c>
      <c r="Z26" s="20">
        <v>5000</v>
      </c>
      <c r="AA26" s="20">
        <v>5000</v>
      </c>
      <c r="AB26" s="20">
        <v>5000</v>
      </c>
      <c r="AC26" s="20">
        <v>5000</v>
      </c>
      <c r="AD26" s="20">
        <v>5000</v>
      </c>
      <c r="AE26" s="20">
        <v>5000</v>
      </c>
      <c r="AF26" s="20">
        <v>5000</v>
      </c>
      <c r="AG26" s="20">
        <v>5000</v>
      </c>
      <c r="AH26" s="20">
        <v>5000</v>
      </c>
      <c r="AI26" s="20">
        <v>5000</v>
      </c>
      <c r="AJ26" s="20">
        <v>5000</v>
      </c>
      <c r="AK26" s="20">
        <v>5000</v>
      </c>
      <c r="AL26" s="20">
        <v>5000</v>
      </c>
    </row>
    <row r="29" spans="1:38" ht="30">
      <c r="A29" s="21" t="s">
        <v>228</v>
      </c>
      <c r="B29" s="25" t="s">
        <v>255</v>
      </c>
      <c r="C29" s="19" t="str">
        <f>+C16</f>
        <v>A1 m1</v>
      </c>
      <c r="D29" s="19" t="str">
        <f aca="true" t="shared" si="1" ref="D29:AL29">+D16</f>
        <v>A1 m2</v>
      </c>
      <c r="E29" s="19" t="str">
        <f t="shared" si="1"/>
        <v>A1 m3</v>
      </c>
      <c r="F29" s="19" t="str">
        <f t="shared" si="1"/>
        <v>A1 m4</v>
      </c>
      <c r="G29" s="19" t="str">
        <f t="shared" si="1"/>
        <v>A1 m5</v>
      </c>
      <c r="H29" s="19" t="str">
        <f t="shared" si="1"/>
        <v>A1 m6</v>
      </c>
      <c r="I29" s="19" t="str">
        <f t="shared" si="1"/>
        <v>A1 m7</v>
      </c>
      <c r="J29" s="19" t="str">
        <f t="shared" si="1"/>
        <v>A1 m8</v>
      </c>
      <c r="K29" s="19" t="str">
        <f t="shared" si="1"/>
        <v>A1 m9</v>
      </c>
      <c r="L29" s="19" t="str">
        <f t="shared" si="1"/>
        <v>A1 m10</v>
      </c>
      <c r="M29" s="19" t="str">
        <f t="shared" si="1"/>
        <v>A1 m11</v>
      </c>
      <c r="N29" s="19" t="str">
        <f t="shared" si="1"/>
        <v>A1 m12</v>
      </c>
      <c r="O29" s="19" t="str">
        <f t="shared" si="1"/>
        <v>A2 m1</v>
      </c>
      <c r="P29" s="19" t="str">
        <f t="shared" si="1"/>
        <v>A2 m2</v>
      </c>
      <c r="Q29" s="19" t="str">
        <f t="shared" si="1"/>
        <v>A2 m3</v>
      </c>
      <c r="R29" s="19" t="str">
        <f t="shared" si="1"/>
        <v>A2 m4</v>
      </c>
      <c r="S29" s="19" t="str">
        <f t="shared" si="1"/>
        <v>A2 m5</v>
      </c>
      <c r="T29" s="19" t="str">
        <f t="shared" si="1"/>
        <v>A2 m6</v>
      </c>
      <c r="U29" s="19" t="str">
        <f t="shared" si="1"/>
        <v>A2 m7</v>
      </c>
      <c r="V29" s="19" t="str">
        <f t="shared" si="1"/>
        <v>A2 m8</v>
      </c>
      <c r="W29" s="19" t="str">
        <f t="shared" si="1"/>
        <v>A2 m9</v>
      </c>
      <c r="X29" s="19" t="str">
        <f t="shared" si="1"/>
        <v>A2 m10</v>
      </c>
      <c r="Y29" s="19" t="str">
        <f t="shared" si="1"/>
        <v>A2 m11</v>
      </c>
      <c r="Z29" s="19" t="str">
        <f t="shared" si="1"/>
        <v>A2 m12</v>
      </c>
      <c r="AA29" s="19" t="str">
        <f t="shared" si="1"/>
        <v>A3 m1</v>
      </c>
      <c r="AB29" s="19" t="str">
        <f t="shared" si="1"/>
        <v>A3 m2</v>
      </c>
      <c r="AC29" s="19" t="str">
        <f t="shared" si="1"/>
        <v>A3 m3</v>
      </c>
      <c r="AD29" s="19" t="str">
        <f t="shared" si="1"/>
        <v>A3 m4</v>
      </c>
      <c r="AE29" s="19" t="str">
        <f t="shared" si="1"/>
        <v>A3 m5</v>
      </c>
      <c r="AF29" s="19" t="str">
        <f t="shared" si="1"/>
        <v>A3 m6</v>
      </c>
      <c r="AG29" s="19" t="str">
        <f t="shared" si="1"/>
        <v>A3 m7</v>
      </c>
      <c r="AH29" s="19" t="str">
        <f t="shared" si="1"/>
        <v>A3 m8</v>
      </c>
      <c r="AI29" s="19" t="str">
        <f t="shared" si="1"/>
        <v>A3 m9</v>
      </c>
      <c r="AJ29" s="19" t="str">
        <f t="shared" si="1"/>
        <v>A3 m10</v>
      </c>
      <c r="AK29" s="19" t="str">
        <f t="shared" si="1"/>
        <v>A3 m11</v>
      </c>
      <c r="AL29" s="19" t="str">
        <f t="shared" si="1"/>
        <v>A3 m12</v>
      </c>
    </row>
    <row r="30" spans="2:38" ht="15">
      <c r="B30" s="17" t="str">
        <f>+B17</f>
        <v>Materia prima 1</v>
      </c>
      <c r="C30" s="22">
        <f aca="true" t="shared" si="2" ref="C30:E39">+C4*C17</f>
        <v>20000</v>
      </c>
      <c r="D30" s="22">
        <f t="shared" si="2"/>
        <v>20000</v>
      </c>
      <c r="E30" s="22">
        <f t="shared" si="2"/>
        <v>20000</v>
      </c>
      <c r="F30" s="22">
        <f aca="true" t="shared" si="3" ref="F30:AL38">+F4*F17</f>
        <v>20000</v>
      </c>
      <c r="G30" s="22">
        <f t="shared" si="3"/>
        <v>20000</v>
      </c>
      <c r="H30" s="22">
        <f t="shared" si="3"/>
        <v>20000</v>
      </c>
      <c r="I30" s="22">
        <f t="shared" si="3"/>
        <v>20000</v>
      </c>
      <c r="J30" s="22">
        <f t="shared" si="3"/>
        <v>20000</v>
      </c>
      <c r="K30" s="22">
        <f t="shared" si="3"/>
        <v>20000</v>
      </c>
      <c r="L30" s="22">
        <f t="shared" si="3"/>
        <v>20000</v>
      </c>
      <c r="M30" s="22">
        <f t="shared" si="3"/>
        <v>20000</v>
      </c>
      <c r="N30" s="22">
        <f t="shared" si="3"/>
        <v>20000</v>
      </c>
      <c r="O30" s="22">
        <f t="shared" si="3"/>
        <v>20000</v>
      </c>
      <c r="P30" s="22">
        <f t="shared" si="3"/>
        <v>20000</v>
      </c>
      <c r="Q30" s="22">
        <f t="shared" si="3"/>
        <v>20000</v>
      </c>
      <c r="R30" s="22">
        <f t="shared" si="3"/>
        <v>20000</v>
      </c>
      <c r="S30" s="22">
        <f t="shared" si="3"/>
        <v>20000</v>
      </c>
      <c r="T30" s="22">
        <f t="shared" si="3"/>
        <v>20000</v>
      </c>
      <c r="U30" s="22">
        <f t="shared" si="3"/>
        <v>20000</v>
      </c>
      <c r="V30" s="22">
        <f t="shared" si="3"/>
        <v>20000</v>
      </c>
      <c r="W30" s="22">
        <f t="shared" si="3"/>
        <v>20000</v>
      </c>
      <c r="X30" s="22">
        <f t="shared" si="3"/>
        <v>20000</v>
      </c>
      <c r="Y30" s="22">
        <f t="shared" si="3"/>
        <v>20000</v>
      </c>
      <c r="Z30" s="22">
        <f t="shared" si="3"/>
        <v>20000</v>
      </c>
      <c r="AA30" s="22">
        <f t="shared" si="3"/>
        <v>20000</v>
      </c>
      <c r="AB30" s="22">
        <f t="shared" si="3"/>
        <v>20000</v>
      </c>
      <c r="AC30" s="22">
        <f t="shared" si="3"/>
        <v>20000</v>
      </c>
      <c r="AD30" s="22">
        <f t="shared" si="3"/>
        <v>20000</v>
      </c>
      <c r="AE30" s="22">
        <f t="shared" si="3"/>
        <v>20000</v>
      </c>
      <c r="AF30" s="22">
        <f t="shared" si="3"/>
        <v>20000</v>
      </c>
      <c r="AG30" s="22">
        <f t="shared" si="3"/>
        <v>20000</v>
      </c>
      <c r="AH30" s="22">
        <f t="shared" si="3"/>
        <v>20000</v>
      </c>
      <c r="AI30" s="22">
        <f t="shared" si="3"/>
        <v>20000</v>
      </c>
      <c r="AJ30" s="22">
        <f t="shared" si="3"/>
        <v>20000</v>
      </c>
      <c r="AK30" s="22">
        <f t="shared" si="3"/>
        <v>20000</v>
      </c>
      <c r="AL30" s="22">
        <f t="shared" si="3"/>
        <v>20000</v>
      </c>
    </row>
    <row r="31" spans="2:38" ht="15">
      <c r="B31" s="17" t="str">
        <f aca="true" t="shared" si="4" ref="B31:B39">+B18</f>
        <v>Materia prima 2</v>
      </c>
      <c r="C31" s="22">
        <f t="shared" si="2"/>
        <v>18000</v>
      </c>
      <c r="D31" s="22">
        <f t="shared" si="2"/>
        <v>18000</v>
      </c>
      <c r="E31" s="22">
        <f t="shared" si="2"/>
        <v>18000</v>
      </c>
      <c r="F31" s="22">
        <f aca="true" t="shared" si="5" ref="F31:G39">+F5*F18</f>
        <v>18000</v>
      </c>
      <c r="G31" s="22">
        <f t="shared" si="5"/>
        <v>18000</v>
      </c>
      <c r="H31" s="22">
        <f t="shared" si="3"/>
        <v>18000</v>
      </c>
      <c r="I31" s="22">
        <f t="shared" si="3"/>
        <v>18000</v>
      </c>
      <c r="J31" s="22">
        <f t="shared" si="3"/>
        <v>18000</v>
      </c>
      <c r="K31" s="22">
        <f t="shared" si="3"/>
        <v>18000</v>
      </c>
      <c r="L31" s="22">
        <f t="shared" si="3"/>
        <v>18000</v>
      </c>
      <c r="M31" s="22">
        <f t="shared" si="3"/>
        <v>18000</v>
      </c>
      <c r="N31" s="22">
        <f t="shared" si="3"/>
        <v>18000</v>
      </c>
      <c r="O31" s="22">
        <f t="shared" si="3"/>
        <v>18000</v>
      </c>
      <c r="P31" s="22">
        <f t="shared" si="3"/>
        <v>18000</v>
      </c>
      <c r="Q31" s="22">
        <f t="shared" si="3"/>
        <v>18000</v>
      </c>
      <c r="R31" s="22">
        <f t="shared" si="3"/>
        <v>18000</v>
      </c>
      <c r="S31" s="22">
        <f t="shared" si="3"/>
        <v>18000</v>
      </c>
      <c r="T31" s="22">
        <f t="shared" si="3"/>
        <v>18000</v>
      </c>
      <c r="U31" s="22">
        <f t="shared" si="3"/>
        <v>18000</v>
      </c>
      <c r="V31" s="22">
        <f t="shared" si="3"/>
        <v>18000</v>
      </c>
      <c r="W31" s="22">
        <f t="shared" si="3"/>
        <v>18000</v>
      </c>
      <c r="X31" s="22">
        <f t="shared" si="3"/>
        <v>18000</v>
      </c>
      <c r="Y31" s="22">
        <f t="shared" si="3"/>
        <v>18000</v>
      </c>
      <c r="Z31" s="22">
        <f t="shared" si="3"/>
        <v>18000</v>
      </c>
      <c r="AA31" s="22">
        <f t="shared" si="3"/>
        <v>18000</v>
      </c>
      <c r="AB31" s="22">
        <f t="shared" si="3"/>
        <v>18000</v>
      </c>
      <c r="AC31" s="22">
        <f t="shared" si="3"/>
        <v>18000</v>
      </c>
      <c r="AD31" s="22">
        <f t="shared" si="3"/>
        <v>18000</v>
      </c>
      <c r="AE31" s="22">
        <f t="shared" si="3"/>
        <v>18000</v>
      </c>
      <c r="AF31" s="22">
        <f t="shared" si="3"/>
        <v>18000</v>
      </c>
      <c r="AG31" s="22">
        <f t="shared" si="3"/>
        <v>18000</v>
      </c>
      <c r="AH31" s="22">
        <f t="shared" si="3"/>
        <v>18000</v>
      </c>
      <c r="AI31" s="22">
        <f t="shared" si="3"/>
        <v>18000</v>
      </c>
      <c r="AJ31" s="22">
        <f t="shared" si="3"/>
        <v>18000</v>
      </c>
      <c r="AK31" s="22">
        <f t="shared" si="3"/>
        <v>18000</v>
      </c>
      <c r="AL31" s="22">
        <f t="shared" si="3"/>
        <v>18000</v>
      </c>
    </row>
    <row r="32" spans="2:38" ht="15">
      <c r="B32" s="17" t="str">
        <f t="shared" si="4"/>
        <v>Materia prima 3</v>
      </c>
      <c r="C32" s="22">
        <f t="shared" si="2"/>
        <v>15000</v>
      </c>
      <c r="D32" s="22">
        <f t="shared" si="2"/>
        <v>15000</v>
      </c>
      <c r="E32" s="22">
        <f t="shared" si="2"/>
        <v>15000</v>
      </c>
      <c r="F32" s="22">
        <f t="shared" si="5"/>
        <v>15000</v>
      </c>
      <c r="G32" s="22">
        <f t="shared" si="5"/>
        <v>15000</v>
      </c>
      <c r="H32" s="22">
        <f t="shared" si="3"/>
        <v>15000</v>
      </c>
      <c r="I32" s="22">
        <f t="shared" si="3"/>
        <v>15000</v>
      </c>
      <c r="J32" s="22">
        <f t="shared" si="3"/>
        <v>15000</v>
      </c>
      <c r="K32" s="22">
        <f t="shared" si="3"/>
        <v>15000</v>
      </c>
      <c r="L32" s="22">
        <f t="shared" si="3"/>
        <v>15000</v>
      </c>
      <c r="M32" s="22">
        <f t="shared" si="3"/>
        <v>15000</v>
      </c>
      <c r="N32" s="22">
        <f t="shared" si="3"/>
        <v>15000</v>
      </c>
      <c r="O32" s="22">
        <f t="shared" si="3"/>
        <v>15000</v>
      </c>
      <c r="P32" s="22">
        <f t="shared" si="3"/>
        <v>15000</v>
      </c>
      <c r="Q32" s="22">
        <f t="shared" si="3"/>
        <v>15000</v>
      </c>
      <c r="R32" s="22">
        <f t="shared" si="3"/>
        <v>15000</v>
      </c>
      <c r="S32" s="22">
        <f t="shared" si="3"/>
        <v>15000</v>
      </c>
      <c r="T32" s="22">
        <f t="shared" si="3"/>
        <v>15000</v>
      </c>
      <c r="U32" s="22">
        <f t="shared" si="3"/>
        <v>15000</v>
      </c>
      <c r="V32" s="22">
        <f t="shared" si="3"/>
        <v>15000</v>
      </c>
      <c r="W32" s="22">
        <f t="shared" si="3"/>
        <v>15000</v>
      </c>
      <c r="X32" s="22">
        <f t="shared" si="3"/>
        <v>15000</v>
      </c>
      <c r="Y32" s="22">
        <f t="shared" si="3"/>
        <v>15000</v>
      </c>
      <c r="Z32" s="22">
        <f t="shared" si="3"/>
        <v>15000</v>
      </c>
      <c r="AA32" s="22">
        <f t="shared" si="3"/>
        <v>15000</v>
      </c>
      <c r="AB32" s="22">
        <f t="shared" si="3"/>
        <v>15000</v>
      </c>
      <c r="AC32" s="22">
        <f t="shared" si="3"/>
        <v>15000</v>
      </c>
      <c r="AD32" s="22">
        <f t="shared" si="3"/>
        <v>15000</v>
      </c>
      <c r="AE32" s="22">
        <f t="shared" si="3"/>
        <v>15000</v>
      </c>
      <c r="AF32" s="22">
        <f t="shared" si="3"/>
        <v>15000</v>
      </c>
      <c r="AG32" s="22">
        <f t="shared" si="3"/>
        <v>15000</v>
      </c>
      <c r="AH32" s="22">
        <f t="shared" si="3"/>
        <v>15000</v>
      </c>
      <c r="AI32" s="22">
        <f t="shared" si="3"/>
        <v>15000</v>
      </c>
      <c r="AJ32" s="22">
        <f t="shared" si="3"/>
        <v>15000</v>
      </c>
      <c r="AK32" s="22">
        <f t="shared" si="3"/>
        <v>15000</v>
      </c>
      <c r="AL32" s="22">
        <f t="shared" si="3"/>
        <v>15000</v>
      </c>
    </row>
    <row r="33" spans="2:38" ht="15">
      <c r="B33" s="17" t="str">
        <f t="shared" si="4"/>
        <v>Materia prima 4</v>
      </c>
      <c r="C33" s="22">
        <f t="shared" si="2"/>
        <v>45000</v>
      </c>
      <c r="D33" s="22">
        <f t="shared" si="2"/>
        <v>45000</v>
      </c>
      <c r="E33" s="22">
        <f t="shared" si="2"/>
        <v>45000</v>
      </c>
      <c r="F33" s="22">
        <f t="shared" si="5"/>
        <v>45000</v>
      </c>
      <c r="G33" s="22">
        <f t="shared" si="5"/>
        <v>45000</v>
      </c>
      <c r="H33" s="22">
        <f t="shared" si="3"/>
        <v>45000</v>
      </c>
      <c r="I33" s="22">
        <f t="shared" si="3"/>
        <v>45000</v>
      </c>
      <c r="J33" s="22">
        <f t="shared" si="3"/>
        <v>45000</v>
      </c>
      <c r="K33" s="22">
        <f t="shared" si="3"/>
        <v>45000</v>
      </c>
      <c r="L33" s="22">
        <f t="shared" si="3"/>
        <v>45000</v>
      </c>
      <c r="M33" s="22">
        <f t="shared" si="3"/>
        <v>45000</v>
      </c>
      <c r="N33" s="22">
        <f t="shared" si="3"/>
        <v>45000</v>
      </c>
      <c r="O33" s="22">
        <f t="shared" si="3"/>
        <v>45000</v>
      </c>
      <c r="P33" s="22">
        <f t="shared" si="3"/>
        <v>45000</v>
      </c>
      <c r="Q33" s="22">
        <f t="shared" si="3"/>
        <v>45000</v>
      </c>
      <c r="R33" s="22">
        <f t="shared" si="3"/>
        <v>45000</v>
      </c>
      <c r="S33" s="22">
        <f t="shared" si="3"/>
        <v>45000</v>
      </c>
      <c r="T33" s="22">
        <f t="shared" si="3"/>
        <v>45000</v>
      </c>
      <c r="U33" s="22">
        <f t="shared" si="3"/>
        <v>45000</v>
      </c>
      <c r="V33" s="22">
        <f t="shared" si="3"/>
        <v>45000</v>
      </c>
      <c r="W33" s="22">
        <f t="shared" si="3"/>
        <v>45000</v>
      </c>
      <c r="X33" s="22">
        <f t="shared" si="3"/>
        <v>45000</v>
      </c>
      <c r="Y33" s="22">
        <f t="shared" si="3"/>
        <v>45000</v>
      </c>
      <c r="Z33" s="22">
        <f t="shared" si="3"/>
        <v>45000</v>
      </c>
      <c r="AA33" s="22">
        <f t="shared" si="3"/>
        <v>45000</v>
      </c>
      <c r="AB33" s="22">
        <f t="shared" si="3"/>
        <v>45000</v>
      </c>
      <c r="AC33" s="22">
        <f t="shared" si="3"/>
        <v>45000</v>
      </c>
      <c r="AD33" s="22">
        <f t="shared" si="3"/>
        <v>45000</v>
      </c>
      <c r="AE33" s="22">
        <f t="shared" si="3"/>
        <v>45000</v>
      </c>
      <c r="AF33" s="22">
        <f t="shared" si="3"/>
        <v>45000</v>
      </c>
      <c r="AG33" s="22">
        <f t="shared" si="3"/>
        <v>45000</v>
      </c>
      <c r="AH33" s="22">
        <f t="shared" si="3"/>
        <v>45000</v>
      </c>
      <c r="AI33" s="22">
        <f t="shared" si="3"/>
        <v>45000</v>
      </c>
      <c r="AJ33" s="22">
        <f t="shared" si="3"/>
        <v>45000</v>
      </c>
      <c r="AK33" s="22">
        <f t="shared" si="3"/>
        <v>45000</v>
      </c>
      <c r="AL33" s="22">
        <f t="shared" si="3"/>
        <v>45000</v>
      </c>
    </row>
    <row r="34" spans="2:38" ht="15">
      <c r="B34" s="17" t="str">
        <f t="shared" si="4"/>
        <v>Materia prima 5</v>
      </c>
      <c r="C34" s="22">
        <f t="shared" si="2"/>
        <v>16000</v>
      </c>
      <c r="D34" s="22">
        <f t="shared" si="2"/>
        <v>16000</v>
      </c>
      <c r="E34" s="22">
        <f t="shared" si="2"/>
        <v>16000</v>
      </c>
      <c r="F34" s="22">
        <f t="shared" si="5"/>
        <v>16000</v>
      </c>
      <c r="G34" s="22">
        <f t="shared" si="5"/>
        <v>16000</v>
      </c>
      <c r="H34" s="22">
        <f t="shared" si="3"/>
        <v>16000</v>
      </c>
      <c r="I34" s="22">
        <f t="shared" si="3"/>
        <v>16000</v>
      </c>
      <c r="J34" s="22">
        <f t="shared" si="3"/>
        <v>16000</v>
      </c>
      <c r="K34" s="22">
        <f t="shared" si="3"/>
        <v>16000</v>
      </c>
      <c r="L34" s="22">
        <f t="shared" si="3"/>
        <v>16000</v>
      </c>
      <c r="M34" s="22">
        <f t="shared" si="3"/>
        <v>16000</v>
      </c>
      <c r="N34" s="22">
        <f t="shared" si="3"/>
        <v>16000</v>
      </c>
      <c r="O34" s="22">
        <f t="shared" si="3"/>
        <v>16000</v>
      </c>
      <c r="P34" s="22">
        <f t="shared" si="3"/>
        <v>16000</v>
      </c>
      <c r="Q34" s="22">
        <f t="shared" si="3"/>
        <v>16000</v>
      </c>
      <c r="R34" s="22">
        <f t="shared" si="3"/>
        <v>16000</v>
      </c>
      <c r="S34" s="22">
        <f t="shared" si="3"/>
        <v>16000</v>
      </c>
      <c r="T34" s="22">
        <f t="shared" si="3"/>
        <v>16000</v>
      </c>
      <c r="U34" s="22">
        <f t="shared" si="3"/>
        <v>16000</v>
      </c>
      <c r="V34" s="22">
        <f t="shared" si="3"/>
        <v>16000</v>
      </c>
      <c r="W34" s="22">
        <f t="shared" si="3"/>
        <v>16000</v>
      </c>
      <c r="X34" s="22">
        <f t="shared" si="3"/>
        <v>16000</v>
      </c>
      <c r="Y34" s="22">
        <f t="shared" si="3"/>
        <v>16000</v>
      </c>
      <c r="Z34" s="22">
        <f t="shared" si="3"/>
        <v>16000</v>
      </c>
      <c r="AA34" s="22">
        <f t="shared" si="3"/>
        <v>16000</v>
      </c>
      <c r="AB34" s="22">
        <f t="shared" si="3"/>
        <v>16000</v>
      </c>
      <c r="AC34" s="22">
        <f t="shared" si="3"/>
        <v>16000</v>
      </c>
      <c r="AD34" s="22">
        <f t="shared" si="3"/>
        <v>16000</v>
      </c>
      <c r="AE34" s="22">
        <f t="shared" si="3"/>
        <v>16000</v>
      </c>
      <c r="AF34" s="22">
        <f t="shared" si="3"/>
        <v>16000</v>
      </c>
      <c r="AG34" s="22">
        <f t="shared" si="3"/>
        <v>16000</v>
      </c>
      <c r="AH34" s="22">
        <f t="shared" si="3"/>
        <v>16000</v>
      </c>
      <c r="AI34" s="22">
        <f t="shared" si="3"/>
        <v>16000</v>
      </c>
      <c r="AJ34" s="22">
        <f t="shared" si="3"/>
        <v>16000</v>
      </c>
      <c r="AK34" s="22">
        <f t="shared" si="3"/>
        <v>16000</v>
      </c>
      <c r="AL34" s="22">
        <f t="shared" si="3"/>
        <v>16000</v>
      </c>
    </row>
    <row r="35" spans="2:38" ht="15">
      <c r="B35" s="17" t="str">
        <f t="shared" si="4"/>
        <v>Materia prima 6</v>
      </c>
      <c r="C35" s="22">
        <f t="shared" si="2"/>
        <v>16000</v>
      </c>
      <c r="D35" s="22">
        <f t="shared" si="2"/>
        <v>16000</v>
      </c>
      <c r="E35" s="22">
        <f t="shared" si="2"/>
        <v>16000</v>
      </c>
      <c r="F35" s="22">
        <f t="shared" si="5"/>
        <v>16000</v>
      </c>
      <c r="G35" s="22">
        <f t="shared" si="5"/>
        <v>16000</v>
      </c>
      <c r="H35" s="22">
        <f t="shared" si="3"/>
        <v>16000</v>
      </c>
      <c r="I35" s="22">
        <f t="shared" si="3"/>
        <v>16000</v>
      </c>
      <c r="J35" s="22">
        <f t="shared" si="3"/>
        <v>16000</v>
      </c>
      <c r="K35" s="22">
        <f t="shared" si="3"/>
        <v>16000</v>
      </c>
      <c r="L35" s="22">
        <f t="shared" si="3"/>
        <v>16000</v>
      </c>
      <c r="M35" s="22">
        <f t="shared" si="3"/>
        <v>16000</v>
      </c>
      <c r="N35" s="22">
        <f t="shared" si="3"/>
        <v>16000</v>
      </c>
      <c r="O35" s="22">
        <f t="shared" si="3"/>
        <v>16000</v>
      </c>
      <c r="P35" s="22">
        <f t="shared" si="3"/>
        <v>16000</v>
      </c>
      <c r="Q35" s="22">
        <f t="shared" si="3"/>
        <v>16000</v>
      </c>
      <c r="R35" s="22">
        <f t="shared" si="3"/>
        <v>16000</v>
      </c>
      <c r="S35" s="22">
        <f t="shared" si="3"/>
        <v>16000</v>
      </c>
      <c r="T35" s="22">
        <f t="shared" si="3"/>
        <v>16000</v>
      </c>
      <c r="U35" s="22">
        <f t="shared" si="3"/>
        <v>16000</v>
      </c>
      <c r="V35" s="22">
        <f t="shared" si="3"/>
        <v>16000</v>
      </c>
      <c r="W35" s="22">
        <f t="shared" si="3"/>
        <v>16000</v>
      </c>
      <c r="X35" s="22">
        <f t="shared" si="3"/>
        <v>16000</v>
      </c>
      <c r="Y35" s="22">
        <f t="shared" si="3"/>
        <v>16000</v>
      </c>
      <c r="Z35" s="22">
        <f t="shared" si="3"/>
        <v>16000</v>
      </c>
      <c r="AA35" s="22">
        <f t="shared" si="3"/>
        <v>16000</v>
      </c>
      <c r="AB35" s="22">
        <f t="shared" si="3"/>
        <v>16000</v>
      </c>
      <c r="AC35" s="22">
        <f t="shared" si="3"/>
        <v>16000</v>
      </c>
      <c r="AD35" s="22">
        <f t="shared" si="3"/>
        <v>16000</v>
      </c>
      <c r="AE35" s="22">
        <f t="shared" si="3"/>
        <v>16000</v>
      </c>
      <c r="AF35" s="22">
        <f t="shared" si="3"/>
        <v>16000</v>
      </c>
      <c r="AG35" s="22">
        <f t="shared" si="3"/>
        <v>16000</v>
      </c>
      <c r="AH35" s="22">
        <f t="shared" si="3"/>
        <v>16000</v>
      </c>
      <c r="AI35" s="22">
        <f t="shared" si="3"/>
        <v>16000</v>
      </c>
      <c r="AJ35" s="22">
        <f t="shared" si="3"/>
        <v>16000</v>
      </c>
      <c r="AK35" s="22">
        <f t="shared" si="3"/>
        <v>16000</v>
      </c>
      <c r="AL35" s="22">
        <f t="shared" si="3"/>
        <v>16000</v>
      </c>
    </row>
    <row r="36" spans="2:38" ht="15">
      <c r="B36" s="17" t="str">
        <f t="shared" si="4"/>
        <v>Materia prima 7</v>
      </c>
      <c r="C36" s="22">
        <f t="shared" si="2"/>
        <v>32500</v>
      </c>
      <c r="D36" s="22">
        <f t="shared" si="2"/>
        <v>32500</v>
      </c>
      <c r="E36" s="22">
        <f t="shared" si="2"/>
        <v>32500</v>
      </c>
      <c r="F36" s="22">
        <f t="shared" si="5"/>
        <v>32500</v>
      </c>
      <c r="G36" s="22">
        <f t="shared" si="5"/>
        <v>32500</v>
      </c>
      <c r="H36" s="22">
        <f t="shared" si="3"/>
        <v>32500</v>
      </c>
      <c r="I36" s="22">
        <f t="shared" si="3"/>
        <v>32500</v>
      </c>
      <c r="J36" s="22">
        <f t="shared" si="3"/>
        <v>32500</v>
      </c>
      <c r="K36" s="22">
        <f t="shared" si="3"/>
        <v>32500</v>
      </c>
      <c r="L36" s="22">
        <f t="shared" si="3"/>
        <v>32500</v>
      </c>
      <c r="M36" s="22">
        <f t="shared" si="3"/>
        <v>32500</v>
      </c>
      <c r="N36" s="22">
        <f t="shared" si="3"/>
        <v>32500</v>
      </c>
      <c r="O36" s="22">
        <f t="shared" si="3"/>
        <v>32500</v>
      </c>
      <c r="P36" s="22">
        <f t="shared" si="3"/>
        <v>32500</v>
      </c>
      <c r="Q36" s="22">
        <f t="shared" si="3"/>
        <v>32500</v>
      </c>
      <c r="R36" s="22">
        <f t="shared" si="3"/>
        <v>32500</v>
      </c>
      <c r="S36" s="22">
        <f t="shared" si="3"/>
        <v>32500</v>
      </c>
      <c r="T36" s="22">
        <f t="shared" si="3"/>
        <v>32500</v>
      </c>
      <c r="U36" s="22">
        <f t="shared" si="3"/>
        <v>32500</v>
      </c>
      <c r="V36" s="22">
        <f t="shared" si="3"/>
        <v>32500</v>
      </c>
      <c r="W36" s="22">
        <f t="shared" si="3"/>
        <v>32500</v>
      </c>
      <c r="X36" s="22">
        <f t="shared" si="3"/>
        <v>32500</v>
      </c>
      <c r="Y36" s="22">
        <f t="shared" si="3"/>
        <v>32500</v>
      </c>
      <c r="Z36" s="22">
        <f t="shared" si="3"/>
        <v>32500</v>
      </c>
      <c r="AA36" s="22">
        <f t="shared" si="3"/>
        <v>32500</v>
      </c>
      <c r="AB36" s="22">
        <f t="shared" si="3"/>
        <v>32500</v>
      </c>
      <c r="AC36" s="22">
        <f t="shared" si="3"/>
        <v>32500</v>
      </c>
      <c r="AD36" s="22">
        <f t="shared" si="3"/>
        <v>32500</v>
      </c>
      <c r="AE36" s="22">
        <f t="shared" si="3"/>
        <v>32500</v>
      </c>
      <c r="AF36" s="22">
        <f t="shared" si="3"/>
        <v>32500</v>
      </c>
      <c r="AG36" s="22">
        <f t="shared" si="3"/>
        <v>32500</v>
      </c>
      <c r="AH36" s="22">
        <f t="shared" si="3"/>
        <v>32500</v>
      </c>
      <c r="AI36" s="22">
        <f t="shared" si="3"/>
        <v>32500</v>
      </c>
      <c r="AJ36" s="22">
        <f t="shared" si="3"/>
        <v>32500</v>
      </c>
      <c r="AK36" s="22">
        <f t="shared" si="3"/>
        <v>32500</v>
      </c>
      <c r="AL36" s="22">
        <f t="shared" si="3"/>
        <v>32500</v>
      </c>
    </row>
    <row r="37" spans="2:38" ht="15">
      <c r="B37" s="17" t="str">
        <f t="shared" si="4"/>
        <v>Materia prima 8</v>
      </c>
      <c r="C37" s="22">
        <f t="shared" si="2"/>
        <v>15000</v>
      </c>
      <c r="D37" s="22">
        <f t="shared" si="2"/>
        <v>15000</v>
      </c>
      <c r="E37" s="22">
        <f t="shared" si="2"/>
        <v>15000</v>
      </c>
      <c r="F37" s="22">
        <f t="shared" si="5"/>
        <v>15000</v>
      </c>
      <c r="G37" s="22">
        <f t="shared" si="5"/>
        <v>15000</v>
      </c>
      <c r="H37" s="22">
        <f t="shared" si="3"/>
        <v>15000</v>
      </c>
      <c r="I37" s="22">
        <f t="shared" si="3"/>
        <v>15000</v>
      </c>
      <c r="J37" s="22">
        <f t="shared" si="3"/>
        <v>15000</v>
      </c>
      <c r="K37" s="22">
        <f t="shared" si="3"/>
        <v>15000</v>
      </c>
      <c r="L37" s="22">
        <f t="shared" si="3"/>
        <v>15000</v>
      </c>
      <c r="M37" s="22">
        <f t="shared" si="3"/>
        <v>15000</v>
      </c>
      <c r="N37" s="22">
        <f t="shared" si="3"/>
        <v>15000</v>
      </c>
      <c r="O37" s="22">
        <f t="shared" si="3"/>
        <v>15000</v>
      </c>
      <c r="P37" s="22">
        <f t="shared" si="3"/>
        <v>15000</v>
      </c>
      <c r="Q37" s="22">
        <f t="shared" si="3"/>
        <v>15000</v>
      </c>
      <c r="R37" s="22">
        <f t="shared" si="3"/>
        <v>15000</v>
      </c>
      <c r="S37" s="22">
        <f t="shared" si="3"/>
        <v>15000</v>
      </c>
      <c r="T37" s="22">
        <f t="shared" si="3"/>
        <v>15000</v>
      </c>
      <c r="U37" s="22">
        <f t="shared" si="3"/>
        <v>15000</v>
      </c>
      <c r="V37" s="22">
        <f t="shared" si="3"/>
        <v>15000</v>
      </c>
      <c r="W37" s="22">
        <f t="shared" si="3"/>
        <v>15000</v>
      </c>
      <c r="X37" s="22">
        <f t="shared" si="3"/>
        <v>15000</v>
      </c>
      <c r="Y37" s="22">
        <f t="shared" si="3"/>
        <v>15000</v>
      </c>
      <c r="Z37" s="22">
        <f t="shared" si="3"/>
        <v>15000</v>
      </c>
      <c r="AA37" s="22">
        <f t="shared" si="3"/>
        <v>15000</v>
      </c>
      <c r="AB37" s="22">
        <f t="shared" si="3"/>
        <v>15000</v>
      </c>
      <c r="AC37" s="22">
        <f t="shared" si="3"/>
        <v>15000</v>
      </c>
      <c r="AD37" s="22">
        <f t="shared" si="3"/>
        <v>15000</v>
      </c>
      <c r="AE37" s="22">
        <f t="shared" si="3"/>
        <v>15000</v>
      </c>
      <c r="AF37" s="22">
        <f t="shared" si="3"/>
        <v>15000</v>
      </c>
      <c r="AG37" s="22">
        <f t="shared" si="3"/>
        <v>15000</v>
      </c>
      <c r="AH37" s="22">
        <f t="shared" si="3"/>
        <v>15000</v>
      </c>
      <c r="AI37" s="22">
        <f t="shared" si="3"/>
        <v>15000</v>
      </c>
      <c r="AJ37" s="22">
        <f t="shared" si="3"/>
        <v>15000</v>
      </c>
      <c r="AK37" s="22">
        <f t="shared" si="3"/>
        <v>15000</v>
      </c>
      <c r="AL37" s="22">
        <f t="shared" si="3"/>
        <v>15000</v>
      </c>
    </row>
    <row r="38" spans="2:38" ht="15">
      <c r="B38" s="17" t="str">
        <f t="shared" si="4"/>
        <v>Materia prima 9</v>
      </c>
      <c r="C38" s="22">
        <f t="shared" si="2"/>
        <v>42000</v>
      </c>
      <c r="D38" s="22">
        <f t="shared" si="2"/>
        <v>42000</v>
      </c>
      <c r="E38" s="22">
        <f t="shared" si="2"/>
        <v>42000</v>
      </c>
      <c r="F38" s="22">
        <f t="shared" si="5"/>
        <v>42000</v>
      </c>
      <c r="G38" s="22">
        <f t="shared" si="5"/>
        <v>42000</v>
      </c>
      <c r="H38" s="22">
        <f t="shared" si="3"/>
        <v>42000</v>
      </c>
      <c r="I38" s="22">
        <f t="shared" si="3"/>
        <v>42000</v>
      </c>
      <c r="J38" s="22">
        <f t="shared" si="3"/>
        <v>42000</v>
      </c>
      <c r="K38" s="22">
        <f t="shared" si="3"/>
        <v>42000</v>
      </c>
      <c r="L38" s="22">
        <f t="shared" si="3"/>
        <v>42000</v>
      </c>
      <c r="M38" s="22">
        <f aca="true" t="shared" si="6" ref="M38:AL39">+M12*M25</f>
        <v>42000</v>
      </c>
      <c r="N38" s="22">
        <f t="shared" si="6"/>
        <v>42000</v>
      </c>
      <c r="O38" s="22">
        <f t="shared" si="6"/>
        <v>42000</v>
      </c>
      <c r="P38" s="22">
        <f t="shared" si="6"/>
        <v>42000</v>
      </c>
      <c r="Q38" s="22">
        <f t="shared" si="6"/>
        <v>42000</v>
      </c>
      <c r="R38" s="22">
        <f t="shared" si="6"/>
        <v>42000</v>
      </c>
      <c r="S38" s="22">
        <f t="shared" si="6"/>
        <v>42000</v>
      </c>
      <c r="T38" s="22">
        <f t="shared" si="6"/>
        <v>42000</v>
      </c>
      <c r="U38" s="22">
        <f t="shared" si="6"/>
        <v>42000</v>
      </c>
      <c r="V38" s="22">
        <f t="shared" si="6"/>
        <v>42000</v>
      </c>
      <c r="W38" s="22">
        <f t="shared" si="6"/>
        <v>42000</v>
      </c>
      <c r="X38" s="22">
        <f t="shared" si="6"/>
        <v>42000</v>
      </c>
      <c r="Y38" s="22">
        <f t="shared" si="6"/>
        <v>42000</v>
      </c>
      <c r="Z38" s="22">
        <f t="shared" si="6"/>
        <v>42000</v>
      </c>
      <c r="AA38" s="22">
        <f t="shared" si="6"/>
        <v>42000</v>
      </c>
      <c r="AB38" s="22">
        <f t="shared" si="6"/>
        <v>42000</v>
      </c>
      <c r="AC38" s="22">
        <f t="shared" si="6"/>
        <v>42000</v>
      </c>
      <c r="AD38" s="22">
        <f t="shared" si="6"/>
        <v>42000</v>
      </c>
      <c r="AE38" s="22">
        <f t="shared" si="6"/>
        <v>42000</v>
      </c>
      <c r="AF38" s="22">
        <f t="shared" si="6"/>
        <v>42000</v>
      </c>
      <c r="AG38" s="22">
        <f t="shared" si="6"/>
        <v>42000</v>
      </c>
      <c r="AH38" s="22">
        <f t="shared" si="6"/>
        <v>42000</v>
      </c>
      <c r="AI38" s="22">
        <f t="shared" si="6"/>
        <v>42000</v>
      </c>
      <c r="AJ38" s="22">
        <f t="shared" si="6"/>
        <v>42000</v>
      </c>
      <c r="AK38" s="22">
        <f t="shared" si="6"/>
        <v>42000</v>
      </c>
      <c r="AL38" s="22">
        <f t="shared" si="6"/>
        <v>42000</v>
      </c>
    </row>
    <row r="39" spans="2:38" ht="15">
      <c r="B39" s="17" t="str">
        <f t="shared" si="4"/>
        <v>Materia prima 10</v>
      </c>
      <c r="C39" s="22">
        <f t="shared" si="2"/>
        <v>37500</v>
      </c>
      <c r="D39" s="22">
        <f t="shared" si="2"/>
        <v>37500</v>
      </c>
      <c r="E39" s="22">
        <f t="shared" si="2"/>
        <v>37500</v>
      </c>
      <c r="F39" s="22">
        <f t="shared" si="5"/>
        <v>37500</v>
      </c>
      <c r="G39" s="22">
        <f t="shared" si="5"/>
        <v>37500</v>
      </c>
      <c r="H39" s="22">
        <f aca="true" t="shared" si="7" ref="H39:M39">+H13*H26</f>
        <v>37500</v>
      </c>
      <c r="I39" s="22">
        <f t="shared" si="7"/>
        <v>37500</v>
      </c>
      <c r="J39" s="22">
        <f t="shared" si="7"/>
        <v>37500</v>
      </c>
      <c r="K39" s="22">
        <f t="shared" si="7"/>
        <v>37500</v>
      </c>
      <c r="L39" s="22">
        <f t="shared" si="7"/>
        <v>37500</v>
      </c>
      <c r="M39" s="22">
        <f t="shared" si="7"/>
        <v>37500</v>
      </c>
      <c r="N39" s="22">
        <f t="shared" si="6"/>
        <v>37500</v>
      </c>
      <c r="O39" s="22">
        <f>+O13*O26</f>
        <v>37500</v>
      </c>
      <c r="P39" s="22">
        <f>+P13*P26</f>
        <v>37500</v>
      </c>
      <c r="Q39" s="22">
        <f>+Q13*Q26</f>
        <v>37500</v>
      </c>
      <c r="R39" s="22">
        <f>+R13*R26</f>
        <v>37500</v>
      </c>
      <c r="S39" s="22">
        <f t="shared" si="6"/>
        <v>37500</v>
      </c>
      <c r="T39" s="22">
        <f t="shared" si="6"/>
        <v>37500</v>
      </c>
      <c r="U39" s="22">
        <f t="shared" si="6"/>
        <v>37500</v>
      </c>
      <c r="V39" s="22">
        <f t="shared" si="6"/>
        <v>37500</v>
      </c>
      <c r="W39" s="22">
        <f t="shared" si="6"/>
        <v>37500</v>
      </c>
      <c r="X39" s="22">
        <f t="shared" si="6"/>
        <v>37500</v>
      </c>
      <c r="Y39" s="22">
        <f t="shared" si="6"/>
        <v>37500</v>
      </c>
      <c r="Z39" s="22">
        <f t="shared" si="6"/>
        <v>37500</v>
      </c>
      <c r="AA39" s="22">
        <f t="shared" si="6"/>
        <v>37500</v>
      </c>
      <c r="AB39" s="22">
        <f t="shared" si="6"/>
        <v>37500</v>
      </c>
      <c r="AC39" s="22">
        <f t="shared" si="6"/>
        <v>37500</v>
      </c>
      <c r="AD39" s="22">
        <f t="shared" si="6"/>
        <v>37500</v>
      </c>
      <c r="AE39" s="22">
        <f t="shared" si="6"/>
        <v>37500</v>
      </c>
      <c r="AF39" s="22">
        <f t="shared" si="6"/>
        <v>37500</v>
      </c>
      <c r="AG39" s="22">
        <f t="shared" si="6"/>
        <v>37500</v>
      </c>
      <c r="AH39" s="22">
        <f t="shared" si="6"/>
        <v>37500</v>
      </c>
      <c r="AI39" s="22">
        <f t="shared" si="6"/>
        <v>37500</v>
      </c>
      <c r="AJ39" s="22">
        <f t="shared" si="6"/>
        <v>37500</v>
      </c>
      <c r="AK39" s="22">
        <f t="shared" si="6"/>
        <v>37500</v>
      </c>
      <c r="AL39" s="22">
        <f t="shared" si="6"/>
        <v>37500</v>
      </c>
    </row>
    <row r="40" spans="2:38" ht="15">
      <c r="B40" s="23" t="s">
        <v>260</v>
      </c>
      <c r="C40" s="24">
        <f>SUM(C30:C39)</f>
        <v>257000</v>
      </c>
      <c r="D40" s="24">
        <f aca="true" t="shared" si="8" ref="D40:AL40">SUM(D30:D39)</f>
        <v>257000</v>
      </c>
      <c r="E40" s="24">
        <f t="shared" si="8"/>
        <v>257000</v>
      </c>
      <c r="F40" s="24">
        <f t="shared" si="8"/>
        <v>257000</v>
      </c>
      <c r="G40" s="24">
        <f t="shared" si="8"/>
        <v>257000</v>
      </c>
      <c r="H40" s="24">
        <f t="shared" si="8"/>
        <v>257000</v>
      </c>
      <c r="I40" s="24">
        <f t="shared" si="8"/>
        <v>257000</v>
      </c>
      <c r="J40" s="24">
        <f t="shared" si="8"/>
        <v>257000</v>
      </c>
      <c r="K40" s="24">
        <f t="shared" si="8"/>
        <v>257000</v>
      </c>
      <c r="L40" s="24">
        <f t="shared" si="8"/>
        <v>257000</v>
      </c>
      <c r="M40" s="24">
        <f t="shared" si="8"/>
        <v>257000</v>
      </c>
      <c r="N40" s="24">
        <f t="shared" si="8"/>
        <v>257000</v>
      </c>
      <c r="O40" s="24">
        <f t="shared" si="8"/>
        <v>257000</v>
      </c>
      <c r="P40" s="24">
        <f t="shared" si="8"/>
        <v>257000</v>
      </c>
      <c r="Q40" s="24">
        <f t="shared" si="8"/>
        <v>257000</v>
      </c>
      <c r="R40" s="24">
        <f t="shared" si="8"/>
        <v>257000</v>
      </c>
      <c r="S40" s="24">
        <f t="shared" si="8"/>
        <v>257000</v>
      </c>
      <c r="T40" s="24">
        <f t="shared" si="8"/>
        <v>257000</v>
      </c>
      <c r="U40" s="24">
        <f t="shared" si="8"/>
        <v>257000</v>
      </c>
      <c r="V40" s="24">
        <f t="shared" si="8"/>
        <v>257000</v>
      </c>
      <c r="W40" s="24">
        <f t="shared" si="8"/>
        <v>257000</v>
      </c>
      <c r="X40" s="24">
        <f t="shared" si="8"/>
        <v>257000</v>
      </c>
      <c r="Y40" s="24">
        <f t="shared" si="8"/>
        <v>257000</v>
      </c>
      <c r="Z40" s="24">
        <f t="shared" si="8"/>
        <v>257000</v>
      </c>
      <c r="AA40" s="24">
        <f t="shared" si="8"/>
        <v>257000</v>
      </c>
      <c r="AB40" s="24">
        <f t="shared" si="8"/>
        <v>257000</v>
      </c>
      <c r="AC40" s="24">
        <f t="shared" si="8"/>
        <v>257000</v>
      </c>
      <c r="AD40" s="24">
        <f t="shared" si="8"/>
        <v>257000</v>
      </c>
      <c r="AE40" s="24">
        <f t="shared" si="8"/>
        <v>257000</v>
      </c>
      <c r="AF40" s="24">
        <f t="shared" si="8"/>
        <v>257000</v>
      </c>
      <c r="AG40" s="24">
        <f t="shared" si="8"/>
        <v>257000</v>
      </c>
      <c r="AH40" s="24">
        <f t="shared" si="8"/>
        <v>257000</v>
      </c>
      <c r="AI40" s="24">
        <f t="shared" si="8"/>
        <v>257000</v>
      </c>
      <c r="AJ40" s="24">
        <f t="shared" si="8"/>
        <v>257000</v>
      </c>
      <c r="AK40" s="24">
        <f t="shared" si="8"/>
        <v>257000</v>
      </c>
      <c r="AL40" s="24">
        <f t="shared" si="8"/>
        <v>257000</v>
      </c>
    </row>
    <row r="42" spans="1:4" ht="30">
      <c r="A42" s="13" t="s">
        <v>216</v>
      </c>
      <c r="B42" s="14" t="s">
        <v>256</v>
      </c>
      <c r="C42" s="15" t="s">
        <v>232</v>
      </c>
      <c r="D42" s="25" t="s">
        <v>233</v>
      </c>
    </row>
    <row r="43" spans="2:4" ht="15">
      <c r="B43" s="17" t="str">
        <f>+B30</f>
        <v>Materia prima 1</v>
      </c>
      <c r="C43" s="26">
        <v>0.1</v>
      </c>
      <c r="D43" s="27">
        <v>180</v>
      </c>
    </row>
    <row r="44" spans="2:4" ht="15">
      <c r="B44" s="17" t="str">
        <f aca="true" t="shared" si="9" ref="B44:B52">+B31</f>
        <v>Materia prima 2</v>
      </c>
      <c r="C44" s="26">
        <v>0.21</v>
      </c>
      <c r="D44" s="27">
        <v>200</v>
      </c>
    </row>
    <row r="45" spans="2:4" ht="15">
      <c r="B45" s="17" t="str">
        <f t="shared" si="9"/>
        <v>Materia prima 3</v>
      </c>
      <c r="C45" s="26">
        <v>0.21</v>
      </c>
      <c r="D45" s="27">
        <v>20</v>
      </c>
    </row>
    <row r="46" spans="2:4" ht="15">
      <c r="B46" s="17" t="str">
        <f t="shared" si="9"/>
        <v>Materia prima 4</v>
      </c>
      <c r="C46" s="26">
        <v>0.1</v>
      </c>
      <c r="D46" s="27">
        <v>30</v>
      </c>
    </row>
    <row r="47" spans="2:4" ht="15">
      <c r="B47" s="17" t="str">
        <f t="shared" si="9"/>
        <v>Materia prima 5</v>
      </c>
      <c r="C47" s="26">
        <v>0.04</v>
      </c>
      <c r="D47" s="27">
        <v>60</v>
      </c>
    </row>
    <row r="48" spans="2:4" ht="15">
      <c r="B48" s="17" t="str">
        <f t="shared" si="9"/>
        <v>Materia prima 6</v>
      </c>
      <c r="C48" s="26">
        <v>0.21</v>
      </c>
      <c r="D48" s="27">
        <v>60</v>
      </c>
    </row>
    <row r="49" spans="2:4" ht="15">
      <c r="B49" s="17" t="str">
        <f t="shared" si="9"/>
        <v>Materia prima 7</v>
      </c>
      <c r="C49" s="26">
        <v>0.21</v>
      </c>
      <c r="D49" s="27">
        <v>180</v>
      </c>
    </row>
    <row r="50" spans="2:4" ht="15">
      <c r="B50" s="17" t="str">
        <f t="shared" si="9"/>
        <v>Materia prima 8</v>
      </c>
      <c r="C50" s="26">
        <v>0.21</v>
      </c>
      <c r="D50" s="27">
        <v>180</v>
      </c>
    </row>
    <row r="51" spans="2:4" ht="15">
      <c r="B51" s="17" t="str">
        <f t="shared" si="9"/>
        <v>Materia prima 9</v>
      </c>
      <c r="C51" s="26">
        <v>0.21</v>
      </c>
      <c r="D51" s="27">
        <v>360</v>
      </c>
    </row>
    <row r="52" spans="2:4" ht="15">
      <c r="B52" s="17" t="str">
        <f t="shared" si="9"/>
        <v>Materia prima 10</v>
      </c>
      <c r="C52" s="26">
        <v>0.21</v>
      </c>
      <c r="D52" s="27">
        <v>60</v>
      </c>
    </row>
    <row r="53" spans="2:4" ht="15">
      <c r="B53" s="17"/>
      <c r="C53" s="26"/>
      <c r="D53" s="27"/>
    </row>
    <row r="55" spans="1:38" ht="15">
      <c r="A55" s="21" t="s">
        <v>234</v>
      </c>
      <c r="B55" s="17" t="s">
        <v>257</v>
      </c>
      <c r="C55" s="19" t="str">
        <f>+C29</f>
        <v>A1 m1</v>
      </c>
      <c r="D55" s="19" t="str">
        <f aca="true" t="shared" si="10" ref="D55:AL55">+D29</f>
        <v>A1 m2</v>
      </c>
      <c r="E55" s="19" t="str">
        <f t="shared" si="10"/>
        <v>A1 m3</v>
      </c>
      <c r="F55" s="19" t="str">
        <f t="shared" si="10"/>
        <v>A1 m4</v>
      </c>
      <c r="G55" s="19" t="str">
        <f t="shared" si="10"/>
        <v>A1 m5</v>
      </c>
      <c r="H55" s="19" t="str">
        <f t="shared" si="10"/>
        <v>A1 m6</v>
      </c>
      <c r="I55" s="19" t="str">
        <f t="shared" si="10"/>
        <v>A1 m7</v>
      </c>
      <c r="J55" s="19" t="str">
        <f t="shared" si="10"/>
        <v>A1 m8</v>
      </c>
      <c r="K55" s="19" t="str">
        <f t="shared" si="10"/>
        <v>A1 m9</v>
      </c>
      <c r="L55" s="19" t="str">
        <f t="shared" si="10"/>
        <v>A1 m10</v>
      </c>
      <c r="M55" s="19" t="str">
        <f t="shared" si="10"/>
        <v>A1 m11</v>
      </c>
      <c r="N55" s="19" t="str">
        <f t="shared" si="10"/>
        <v>A1 m12</v>
      </c>
      <c r="O55" s="19" t="str">
        <f t="shared" si="10"/>
        <v>A2 m1</v>
      </c>
      <c r="P55" s="19" t="str">
        <f t="shared" si="10"/>
        <v>A2 m2</v>
      </c>
      <c r="Q55" s="19" t="str">
        <f t="shared" si="10"/>
        <v>A2 m3</v>
      </c>
      <c r="R55" s="19" t="str">
        <f t="shared" si="10"/>
        <v>A2 m4</v>
      </c>
      <c r="S55" s="19" t="str">
        <f t="shared" si="10"/>
        <v>A2 m5</v>
      </c>
      <c r="T55" s="19" t="str">
        <f t="shared" si="10"/>
        <v>A2 m6</v>
      </c>
      <c r="U55" s="19" t="str">
        <f t="shared" si="10"/>
        <v>A2 m7</v>
      </c>
      <c r="V55" s="19" t="str">
        <f t="shared" si="10"/>
        <v>A2 m8</v>
      </c>
      <c r="W55" s="19" t="str">
        <f t="shared" si="10"/>
        <v>A2 m9</v>
      </c>
      <c r="X55" s="19" t="str">
        <f t="shared" si="10"/>
        <v>A2 m10</v>
      </c>
      <c r="Y55" s="19" t="str">
        <f t="shared" si="10"/>
        <v>A2 m11</v>
      </c>
      <c r="Z55" s="19" t="str">
        <f t="shared" si="10"/>
        <v>A2 m12</v>
      </c>
      <c r="AA55" s="19" t="str">
        <f t="shared" si="10"/>
        <v>A3 m1</v>
      </c>
      <c r="AB55" s="19" t="str">
        <f t="shared" si="10"/>
        <v>A3 m2</v>
      </c>
      <c r="AC55" s="19" t="str">
        <f t="shared" si="10"/>
        <v>A3 m3</v>
      </c>
      <c r="AD55" s="19" t="str">
        <f t="shared" si="10"/>
        <v>A3 m4</v>
      </c>
      <c r="AE55" s="19" t="str">
        <f t="shared" si="10"/>
        <v>A3 m5</v>
      </c>
      <c r="AF55" s="19" t="str">
        <f t="shared" si="10"/>
        <v>A3 m6</v>
      </c>
      <c r="AG55" s="19" t="str">
        <f t="shared" si="10"/>
        <v>A3 m7</v>
      </c>
      <c r="AH55" s="19" t="str">
        <f t="shared" si="10"/>
        <v>A3 m8</v>
      </c>
      <c r="AI55" s="19" t="str">
        <f t="shared" si="10"/>
        <v>A3 m9</v>
      </c>
      <c r="AJ55" s="19" t="str">
        <f t="shared" si="10"/>
        <v>A3 m10</v>
      </c>
      <c r="AK55" s="19" t="str">
        <f t="shared" si="10"/>
        <v>A3 m11</v>
      </c>
      <c r="AL55" s="19" t="str">
        <f t="shared" si="10"/>
        <v>A3 m12</v>
      </c>
    </row>
    <row r="56" spans="2:38" ht="15">
      <c r="B56" s="14" t="str">
        <f>+B43</f>
        <v>Materia prima 1</v>
      </c>
      <c r="C56" s="22">
        <f>+C30*$C43</f>
        <v>2000</v>
      </c>
      <c r="D56" s="22">
        <f>+(D30*$C43)+C56</f>
        <v>4000</v>
      </c>
      <c r="E56" s="22">
        <f>+(E30*$C43)+D56</f>
        <v>6000</v>
      </c>
      <c r="F56" s="22">
        <f aca="true" t="shared" si="11" ref="F56:AL56">+(F30*$C43)+E56</f>
        <v>8000</v>
      </c>
      <c r="G56" s="22">
        <f t="shared" si="11"/>
        <v>10000</v>
      </c>
      <c r="H56" s="22">
        <f t="shared" si="11"/>
        <v>12000</v>
      </c>
      <c r="I56" s="22">
        <f t="shared" si="11"/>
        <v>14000</v>
      </c>
      <c r="J56" s="22">
        <f t="shared" si="11"/>
        <v>16000</v>
      </c>
      <c r="K56" s="22">
        <f t="shared" si="11"/>
        <v>18000</v>
      </c>
      <c r="L56" s="22">
        <f t="shared" si="11"/>
        <v>20000</v>
      </c>
      <c r="M56" s="22">
        <f t="shared" si="11"/>
        <v>22000</v>
      </c>
      <c r="N56" s="22">
        <f t="shared" si="11"/>
        <v>24000</v>
      </c>
      <c r="O56" s="22">
        <f t="shared" si="11"/>
        <v>26000</v>
      </c>
      <c r="P56" s="22">
        <f t="shared" si="11"/>
        <v>28000</v>
      </c>
      <c r="Q56" s="22">
        <f t="shared" si="11"/>
        <v>30000</v>
      </c>
      <c r="R56" s="22">
        <f t="shared" si="11"/>
        <v>32000</v>
      </c>
      <c r="S56" s="22">
        <f t="shared" si="11"/>
        <v>34000</v>
      </c>
      <c r="T56" s="22">
        <f t="shared" si="11"/>
        <v>36000</v>
      </c>
      <c r="U56" s="22">
        <f t="shared" si="11"/>
        <v>38000</v>
      </c>
      <c r="V56" s="22">
        <f t="shared" si="11"/>
        <v>40000</v>
      </c>
      <c r="W56" s="22">
        <f t="shared" si="11"/>
        <v>42000</v>
      </c>
      <c r="X56" s="22">
        <f t="shared" si="11"/>
        <v>44000</v>
      </c>
      <c r="Y56" s="22">
        <f t="shared" si="11"/>
        <v>46000</v>
      </c>
      <c r="Z56" s="22">
        <f t="shared" si="11"/>
        <v>48000</v>
      </c>
      <c r="AA56" s="22">
        <f t="shared" si="11"/>
        <v>50000</v>
      </c>
      <c r="AB56" s="22">
        <f t="shared" si="11"/>
        <v>52000</v>
      </c>
      <c r="AC56" s="22">
        <f t="shared" si="11"/>
        <v>54000</v>
      </c>
      <c r="AD56" s="22">
        <f t="shared" si="11"/>
        <v>56000</v>
      </c>
      <c r="AE56" s="22">
        <f t="shared" si="11"/>
        <v>58000</v>
      </c>
      <c r="AF56" s="22">
        <f t="shared" si="11"/>
        <v>60000</v>
      </c>
      <c r="AG56" s="22">
        <f t="shared" si="11"/>
        <v>62000</v>
      </c>
      <c r="AH56" s="22">
        <f t="shared" si="11"/>
        <v>64000</v>
      </c>
      <c r="AI56" s="22">
        <f t="shared" si="11"/>
        <v>66000</v>
      </c>
      <c r="AJ56" s="22">
        <f t="shared" si="11"/>
        <v>68000</v>
      </c>
      <c r="AK56" s="22">
        <f t="shared" si="11"/>
        <v>70000</v>
      </c>
      <c r="AL56" s="22">
        <f t="shared" si="11"/>
        <v>72000</v>
      </c>
    </row>
    <row r="57" spans="2:38" ht="15">
      <c r="B57" s="14" t="str">
        <f aca="true" t="shared" si="12" ref="B57:B65">+B44</f>
        <v>Materia prima 2</v>
      </c>
      <c r="C57" s="22">
        <f aca="true" t="shared" si="13" ref="C57:C65">+C31*$C44</f>
        <v>3780</v>
      </c>
      <c r="D57" s="22">
        <f aca="true" t="shared" si="14" ref="D57:E65">+(D31*$C44)+C57</f>
        <v>7560</v>
      </c>
      <c r="E57" s="22">
        <f t="shared" si="14"/>
        <v>11340</v>
      </c>
      <c r="F57" s="22">
        <f aca="true" t="shared" si="15" ref="F57:AL57">+(F31*$C44)+E57</f>
        <v>15120</v>
      </c>
      <c r="G57" s="22">
        <f t="shared" si="15"/>
        <v>18900</v>
      </c>
      <c r="H57" s="22">
        <f t="shared" si="15"/>
        <v>22680</v>
      </c>
      <c r="I57" s="22">
        <f t="shared" si="15"/>
        <v>26460</v>
      </c>
      <c r="J57" s="22">
        <f t="shared" si="15"/>
        <v>30240</v>
      </c>
      <c r="K57" s="22">
        <f t="shared" si="15"/>
        <v>34020</v>
      </c>
      <c r="L57" s="22">
        <f t="shared" si="15"/>
        <v>37800</v>
      </c>
      <c r="M57" s="22">
        <f t="shared" si="15"/>
        <v>41580</v>
      </c>
      <c r="N57" s="22">
        <f t="shared" si="15"/>
        <v>45360</v>
      </c>
      <c r="O57" s="22">
        <f t="shared" si="15"/>
        <v>49140</v>
      </c>
      <c r="P57" s="22">
        <f t="shared" si="15"/>
        <v>52920</v>
      </c>
      <c r="Q57" s="22">
        <f t="shared" si="15"/>
        <v>56700</v>
      </c>
      <c r="R57" s="22">
        <f t="shared" si="15"/>
        <v>60480</v>
      </c>
      <c r="S57" s="22">
        <f t="shared" si="15"/>
        <v>64260</v>
      </c>
      <c r="T57" s="22">
        <f t="shared" si="15"/>
        <v>68040</v>
      </c>
      <c r="U57" s="22">
        <f t="shared" si="15"/>
        <v>71820</v>
      </c>
      <c r="V57" s="22">
        <f t="shared" si="15"/>
        <v>75600</v>
      </c>
      <c r="W57" s="22">
        <f t="shared" si="15"/>
        <v>79380</v>
      </c>
      <c r="X57" s="22">
        <f t="shared" si="15"/>
        <v>83160</v>
      </c>
      <c r="Y57" s="22">
        <f t="shared" si="15"/>
        <v>86940</v>
      </c>
      <c r="Z57" s="22">
        <f t="shared" si="15"/>
        <v>90720</v>
      </c>
      <c r="AA57" s="22">
        <f t="shared" si="15"/>
        <v>94500</v>
      </c>
      <c r="AB57" s="22">
        <f t="shared" si="15"/>
        <v>98280</v>
      </c>
      <c r="AC57" s="22">
        <f t="shared" si="15"/>
        <v>102060</v>
      </c>
      <c r="AD57" s="22">
        <f t="shared" si="15"/>
        <v>105840</v>
      </c>
      <c r="AE57" s="22">
        <f t="shared" si="15"/>
        <v>109620</v>
      </c>
      <c r="AF57" s="22">
        <f t="shared" si="15"/>
        <v>113400</v>
      </c>
      <c r="AG57" s="22">
        <f t="shared" si="15"/>
        <v>117180</v>
      </c>
      <c r="AH57" s="22">
        <f t="shared" si="15"/>
        <v>120960</v>
      </c>
      <c r="AI57" s="22">
        <f t="shared" si="15"/>
        <v>124740</v>
      </c>
      <c r="AJ57" s="22">
        <f t="shared" si="15"/>
        <v>128520</v>
      </c>
      <c r="AK57" s="22">
        <f t="shared" si="15"/>
        <v>132300</v>
      </c>
      <c r="AL57" s="22">
        <f t="shared" si="15"/>
        <v>136080</v>
      </c>
    </row>
    <row r="58" spans="2:38" ht="15">
      <c r="B58" s="14" t="str">
        <f t="shared" si="12"/>
        <v>Materia prima 3</v>
      </c>
      <c r="C58" s="22">
        <f t="shared" si="13"/>
        <v>3150</v>
      </c>
      <c r="D58" s="22">
        <f t="shared" si="14"/>
        <v>6300</v>
      </c>
      <c r="E58" s="22">
        <f t="shared" si="14"/>
        <v>9450</v>
      </c>
      <c r="F58" s="22">
        <f aca="true" t="shared" si="16" ref="F58:AL58">+(F32*$C45)+E58</f>
        <v>12600</v>
      </c>
      <c r="G58" s="22">
        <f t="shared" si="16"/>
        <v>15750</v>
      </c>
      <c r="H58" s="22">
        <f t="shared" si="16"/>
        <v>18900</v>
      </c>
      <c r="I58" s="22">
        <f t="shared" si="16"/>
        <v>22050</v>
      </c>
      <c r="J58" s="22">
        <f t="shared" si="16"/>
        <v>25200</v>
      </c>
      <c r="K58" s="22">
        <f t="shared" si="16"/>
        <v>28350</v>
      </c>
      <c r="L58" s="22">
        <f t="shared" si="16"/>
        <v>31500</v>
      </c>
      <c r="M58" s="22">
        <f t="shared" si="16"/>
        <v>34650</v>
      </c>
      <c r="N58" s="22">
        <f t="shared" si="16"/>
        <v>37800</v>
      </c>
      <c r="O58" s="22">
        <f t="shared" si="16"/>
        <v>40950</v>
      </c>
      <c r="P58" s="22">
        <f t="shared" si="16"/>
        <v>44100</v>
      </c>
      <c r="Q58" s="22">
        <f t="shared" si="16"/>
        <v>47250</v>
      </c>
      <c r="R58" s="22">
        <f t="shared" si="16"/>
        <v>50400</v>
      </c>
      <c r="S58" s="22">
        <f t="shared" si="16"/>
        <v>53550</v>
      </c>
      <c r="T58" s="22">
        <f t="shared" si="16"/>
        <v>56700</v>
      </c>
      <c r="U58" s="22">
        <f t="shared" si="16"/>
        <v>59850</v>
      </c>
      <c r="V58" s="22">
        <f t="shared" si="16"/>
        <v>63000</v>
      </c>
      <c r="W58" s="22">
        <f t="shared" si="16"/>
        <v>66150</v>
      </c>
      <c r="X58" s="22">
        <f t="shared" si="16"/>
        <v>69300</v>
      </c>
      <c r="Y58" s="22">
        <f t="shared" si="16"/>
        <v>72450</v>
      </c>
      <c r="Z58" s="22">
        <f t="shared" si="16"/>
        <v>75600</v>
      </c>
      <c r="AA58" s="22">
        <f t="shared" si="16"/>
        <v>78750</v>
      </c>
      <c r="AB58" s="22">
        <f t="shared" si="16"/>
        <v>81900</v>
      </c>
      <c r="AC58" s="22">
        <f t="shared" si="16"/>
        <v>85050</v>
      </c>
      <c r="AD58" s="22">
        <f t="shared" si="16"/>
        <v>88200</v>
      </c>
      <c r="AE58" s="22">
        <f t="shared" si="16"/>
        <v>91350</v>
      </c>
      <c r="AF58" s="22">
        <f t="shared" si="16"/>
        <v>94500</v>
      </c>
      <c r="AG58" s="22">
        <f t="shared" si="16"/>
        <v>97650</v>
      </c>
      <c r="AH58" s="22">
        <f t="shared" si="16"/>
        <v>100800</v>
      </c>
      <c r="AI58" s="22">
        <f t="shared" si="16"/>
        <v>103950</v>
      </c>
      <c r="AJ58" s="22">
        <f t="shared" si="16"/>
        <v>107100</v>
      </c>
      <c r="AK58" s="22">
        <f t="shared" si="16"/>
        <v>110250</v>
      </c>
      <c r="AL58" s="22">
        <f t="shared" si="16"/>
        <v>113400</v>
      </c>
    </row>
    <row r="59" spans="2:38" ht="15">
      <c r="B59" s="14" t="str">
        <f t="shared" si="12"/>
        <v>Materia prima 4</v>
      </c>
      <c r="C59" s="22">
        <f t="shared" si="13"/>
        <v>4500</v>
      </c>
      <c r="D59" s="22">
        <f t="shared" si="14"/>
        <v>9000</v>
      </c>
      <c r="E59" s="22">
        <f t="shared" si="14"/>
        <v>13500</v>
      </c>
      <c r="F59" s="22">
        <f aca="true" t="shared" si="17" ref="F59:AL59">+(F33*$C46)+E59</f>
        <v>18000</v>
      </c>
      <c r="G59" s="22">
        <f t="shared" si="17"/>
        <v>22500</v>
      </c>
      <c r="H59" s="22">
        <f t="shared" si="17"/>
        <v>27000</v>
      </c>
      <c r="I59" s="22">
        <f t="shared" si="17"/>
        <v>31500</v>
      </c>
      <c r="J59" s="22">
        <f t="shared" si="17"/>
        <v>36000</v>
      </c>
      <c r="K59" s="22">
        <f t="shared" si="17"/>
        <v>40500</v>
      </c>
      <c r="L59" s="22">
        <f t="shared" si="17"/>
        <v>45000</v>
      </c>
      <c r="M59" s="22">
        <f t="shared" si="17"/>
        <v>49500</v>
      </c>
      <c r="N59" s="22">
        <f t="shared" si="17"/>
        <v>54000</v>
      </c>
      <c r="O59" s="22">
        <f t="shared" si="17"/>
        <v>58500</v>
      </c>
      <c r="P59" s="22">
        <f t="shared" si="17"/>
        <v>63000</v>
      </c>
      <c r="Q59" s="22">
        <f t="shared" si="17"/>
        <v>67500</v>
      </c>
      <c r="R59" s="22">
        <f t="shared" si="17"/>
        <v>72000</v>
      </c>
      <c r="S59" s="22">
        <f t="shared" si="17"/>
        <v>76500</v>
      </c>
      <c r="T59" s="22">
        <f t="shared" si="17"/>
        <v>81000</v>
      </c>
      <c r="U59" s="22">
        <f t="shared" si="17"/>
        <v>85500</v>
      </c>
      <c r="V59" s="22">
        <f t="shared" si="17"/>
        <v>90000</v>
      </c>
      <c r="W59" s="22">
        <f t="shared" si="17"/>
        <v>94500</v>
      </c>
      <c r="X59" s="22">
        <f t="shared" si="17"/>
        <v>99000</v>
      </c>
      <c r="Y59" s="22">
        <f t="shared" si="17"/>
        <v>103500</v>
      </c>
      <c r="Z59" s="22">
        <f t="shared" si="17"/>
        <v>108000</v>
      </c>
      <c r="AA59" s="22">
        <f t="shared" si="17"/>
        <v>112500</v>
      </c>
      <c r="AB59" s="22">
        <f t="shared" si="17"/>
        <v>117000</v>
      </c>
      <c r="AC59" s="22">
        <f t="shared" si="17"/>
        <v>121500</v>
      </c>
      <c r="AD59" s="22">
        <f t="shared" si="17"/>
        <v>126000</v>
      </c>
      <c r="AE59" s="22">
        <f t="shared" si="17"/>
        <v>130500</v>
      </c>
      <c r="AF59" s="22">
        <f t="shared" si="17"/>
        <v>135000</v>
      </c>
      <c r="AG59" s="22">
        <f t="shared" si="17"/>
        <v>139500</v>
      </c>
      <c r="AH59" s="22">
        <f t="shared" si="17"/>
        <v>144000</v>
      </c>
      <c r="AI59" s="22">
        <f t="shared" si="17"/>
        <v>148500</v>
      </c>
      <c r="AJ59" s="22">
        <f t="shared" si="17"/>
        <v>153000</v>
      </c>
      <c r="AK59" s="22">
        <f t="shared" si="17"/>
        <v>157500</v>
      </c>
      <c r="AL59" s="22">
        <f t="shared" si="17"/>
        <v>162000</v>
      </c>
    </row>
    <row r="60" spans="2:38" ht="15">
      <c r="B60" s="14" t="str">
        <f t="shared" si="12"/>
        <v>Materia prima 5</v>
      </c>
      <c r="C60" s="22">
        <f t="shared" si="13"/>
        <v>640</v>
      </c>
      <c r="D60" s="22">
        <f t="shared" si="14"/>
        <v>1280</v>
      </c>
      <c r="E60" s="22">
        <f t="shared" si="14"/>
        <v>1920</v>
      </c>
      <c r="F60" s="22">
        <f aca="true" t="shared" si="18" ref="F60:AL60">+(F34*$C47)+E60</f>
        <v>2560</v>
      </c>
      <c r="G60" s="22">
        <f t="shared" si="18"/>
        <v>3200</v>
      </c>
      <c r="H60" s="22">
        <f t="shared" si="18"/>
        <v>3840</v>
      </c>
      <c r="I60" s="22">
        <f t="shared" si="18"/>
        <v>4480</v>
      </c>
      <c r="J60" s="22">
        <f t="shared" si="18"/>
        <v>5120</v>
      </c>
      <c r="K60" s="22">
        <f t="shared" si="18"/>
        <v>5760</v>
      </c>
      <c r="L60" s="22">
        <f t="shared" si="18"/>
        <v>6400</v>
      </c>
      <c r="M60" s="22">
        <f t="shared" si="18"/>
        <v>7040</v>
      </c>
      <c r="N60" s="22">
        <f t="shared" si="18"/>
        <v>7680</v>
      </c>
      <c r="O60" s="22">
        <f t="shared" si="18"/>
        <v>8320</v>
      </c>
      <c r="P60" s="22">
        <f t="shared" si="18"/>
        <v>8960</v>
      </c>
      <c r="Q60" s="22">
        <f t="shared" si="18"/>
        <v>9600</v>
      </c>
      <c r="R60" s="22">
        <f t="shared" si="18"/>
        <v>10240</v>
      </c>
      <c r="S60" s="22">
        <f t="shared" si="18"/>
        <v>10880</v>
      </c>
      <c r="T60" s="22">
        <f t="shared" si="18"/>
        <v>11520</v>
      </c>
      <c r="U60" s="22">
        <f t="shared" si="18"/>
        <v>12160</v>
      </c>
      <c r="V60" s="22">
        <f t="shared" si="18"/>
        <v>12800</v>
      </c>
      <c r="W60" s="22">
        <f t="shared" si="18"/>
        <v>13440</v>
      </c>
      <c r="X60" s="22">
        <f t="shared" si="18"/>
        <v>14080</v>
      </c>
      <c r="Y60" s="22">
        <f t="shared" si="18"/>
        <v>14720</v>
      </c>
      <c r="Z60" s="22">
        <f t="shared" si="18"/>
        <v>15360</v>
      </c>
      <c r="AA60" s="22">
        <f t="shared" si="18"/>
        <v>16000</v>
      </c>
      <c r="AB60" s="22">
        <f t="shared" si="18"/>
        <v>16640</v>
      </c>
      <c r="AC60" s="22">
        <f t="shared" si="18"/>
        <v>17280</v>
      </c>
      <c r="AD60" s="22">
        <f t="shared" si="18"/>
        <v>17920</v>
      </c>
      <c r="AE60" s="22">
        <f t="shared" si="18"/>
        <v>18560</v>
      </c>
      <c r="AF60" s="22">
        <f t="shared" si="18"/>
        <v>19200</v>
      </c>
      <c r="AG60" s="22">
        <f t="shared" si="18"/>
        <v>19840</v>
      </c>
      <c r="AH60" s="22">
        <f t="shared" si="18"/>
        <v>20480</v>
      </c>
      <c r="AI60" s="22">
        <f t="shared" si="18"/>
        <v>21120</v>
      </c>
      <c r="AJ60" s="22">
        <f t="shared" si="18"/>
        <v>21760</v>
      </c>
      <c r="AK60" s="22">
        <f t="shared" si="18"/>
        <v>22400</v>
      </c>
      <c r="AL60" s="22">
        <f t="shared" si="18"/>
        <v>23040</v>
      </c>
    </row>
    <row r="61" spans="2:38" ht="15">
      <c r="B61" s="14" t="str">
        <f t="shared" si="12"/>
        <v>Materia prima 6</v>
      </c>
      <c r="C61" s="22">
        <f t="shared" si="13"/>
        <v>3360</v>
      </c>
      <c r="D61" s="22">
        <f t="shared" si="14"/>
        <v>6720</v>
      </c>
      <c r="E61" s="22">
        <f t="shared" si="14"/>
        <v>10080</v>
      </c>
      <c r="F61" s="22">
        <f aca="true" t="shared" si="19" ref="F61:AL61">+(F35*$C48)+E61</f>
        <v>13440</v>
      </c>
      <c r="G61" s="22">
        <f t="shared" si="19"/>
        <v>16800</v>
      </c>
      <c r="H61" s="22">
        <f t="shared" si="19"/>
        <v>20160</v>
      </c>
      <c r="I61" s="22">
        <f t="shared" si="19"/>
        <v>23520</v>
      </c>
      <c r="J61" s="22">
        <f t="shared" si="19"/>
        <v>26880</v>
      </c>
      <c r="K61" s="22">
        <f t="shared" si="19"/>
        <v>30240</v>
      </c>
      <c r="L61" s="22">
        <f t="shared" si="19"/>
        <v>33600</v>
      </c>
      <c r="M61" s="22">
        <f t="shared" si="19"/>
        <v>36960</v>
      </c>
      <c r="N61" s="22">
        <f t="shared" si="19"/>
        <v>40320</v>
      </c>
      <c r="O61" s="22">
        <f t="shared" si="19"/>
        <v>43680</v>
      </c>
      <c r="P61" s="22">
        <f t="shared" si="19"/>
        <v>47040</v>
      </c>
      <c r="Q61" s="22">
        <f t="shared" si="19"/>
        <v>50400</v>
      </c>
      <c r="R61" s="22">
        <f t="shared" si="19"/>
        <v>53760</v>
      </c>
      <c r="S61" s="22">
        <f t="shared" si="19"/>
        <v>57120</v>
      </c>
      <c r="T61" s="22">
        <f t="shared" si="19"/>
        <v>60480</v>
      </c>
      <c r="U61" s="22">
        <f t="shared" si="19"/>
        <v>63840</v>
      </c>
      <c r="V61" s="22">
        <f t="shared" si="19"/>
        <v>67200</v>
      </c>
      <c r="W61" s="22">
        <f t="shared" si="19"/>
        <v>70560</v>
      </c>
      <c r="X61" s="22">
        <f t="shared" si="19"/>
        <v>73920</v>
      </c>
      <c r="Y61" s="22">
        <f t="shared" si="19"/>
        <v>77280</v>
      </c>
      <c r="Z61" s="22">
        <f t="shared" si="19"/>
        <v>80640</v>
      </c>
      <c r="AA61" s="22">
        <f t="shared" si="19"/>
        <v>84000</v>
      </c>
      <c r="AB61" s="22">
        <f t="shared" si="19"/>
        <v>87360</v>
      </c>
      <c r="AC61" s="22">
        <f t="shared" si="19"/>
        <v>90720</v>
      </c>
      <c r="AD61" s="22">
        <f t="shared" si="19"/>
        <v>94080</v>
      </c>
      <c r="AE61" s="22">
        <f t="shared" si="19"/>
        <v>97440</v>
      </c>
      <c r="AF61" s="22">
        <f t="shared" si="19"/>
        <v>100800</v>
      </c>
      <c r="AG61" s="22">
        <f t="shared" si="19"/>
        <v>104160</v>
      </c>
      <c r="AH61" s="22">
        <f t="shared" si="19"/>
        <v>107520</v>
      </c>
      <c r="AI61" s="22">
        <f t="shared" si="19"/>
        <v>110880</v>
      </c>
      <c r="AJ61" s="22">
        <f t="shared" si="19"/>
        <v>114240</v>
      </c>
      <c r="AK61" s="22">
        <f t="shared" si="19"/>
        <v>117600</v>
      </c>
      <c r="AL61" s="22">
        <f t="shared" si="19"/>
        <v>120960</v>
      </c>
    </row>
    <row r="62" spans="2:38" ht="15">
      <c r="B62" s="14" t="str">
        <f t="shared" si="12"/>
        <v>Materia prima 7</v>
      </c>
      <c r="C62" s="22">
        <f t="shared" si="13"/>
        <v>6825</v>
      </c>
      <c r="D62" s="22">
        <f t="shared" si="14"/>
        <v>13650</v>
      </c>
      <c r="E62" s="22">
        <f t="shared" si="14"/>
        <v>20475</v>
      </c>
      <c r="F62" s="22">
        <f aca="true" t="shared" si="20" ref="F62:AL62">+(F36*$C49)+E62</f>
        <v>27300</v>
      </c>
      <c r="G62" s="22">
        <f t="shared" si="20"/>
        <v>34125</v>
      </c>
      <c r="H62" s="22">
        <f t="shared" si="20"/>
        <v>40950</v>
      </c>
      <c r="I62" s="22">
        <f t="shared" si="20"/>
        <v>47775</v>
      </c>
      <c r="J62" s="22">
        <f t="shared" si="20"/>
        <v>54600</v>
      </c>
      <c r="K62" s="22">
        <f t="shared" si="20"/>
        <v>61425</v>
      </c>
      <c r="L62" s="22">
        <f t="shared" si="20"/>
        <v>68250</v>
      </c>
      <c r="M62" s="22">
        <f t="shared" si="20"/>
        <v>75075</v>
      </c>
      <c r="N62" s="22">
        <f t="shared" si="20"/>
        <v>81900</v>
      </c>
      <c r="O62" s="22">
        <f t="shared" si="20"/>
        <v>88725</v>
      </c>
      <c r="P62" s="22">
        <f t="shared" si="20"/>
        <v>95550</v>
      </c>
      <c r="Q62" s="22">
        <f t="shared" si="20"/>
        <v>102375</v>
      </c>
      <c r="R62" s="22">
        <f t="shared" si="20"/>
        <v>109200</v>
      </c>
      <c r="S62" s="22">
        <f t="shared" si="20"/>
        <v>116025</v>
      </c>
      <c r="T62" s="22">
        <f t="shared" si="20"/>
        <v>122850</v>
      </c>
      <c r="U62" s="22">
        <f t="shared" si="20"/>
        <v>129675</v>
      </c>
      <c r="V62" s="22">
        <f t="shared" si="20"/>
        <v>136500</v>
      </c>
      <c r="W62" s="22">
        <f t="shared" si="20"/>
        <v>143325</v>
      </c>
      <c r="X62" s="22">
        <f t="shared" si="20"/>
        <v>150150</v>
      </c>
      <c r="Y62" s="22">
        <f t="shared" si="20"/>
        <v>156975</v>
      </c>
      <c r="Z62" s="22">
        <f t="shared" si="20"/>
        <v>163800</v>
      </c>
      <c r="AA62" s="22">
        <f t="shared" si="20"/>
        <v>170625</v>
      </c>
      <c r="AB62" s="22">
        <f t="shared" si="20"/>
        <v>177450</v>
      </c>
      <c r="AC62" s="22">
        <f t="shared" si="20"/>
        <v>184275</v>
      </c>
      <c r="AD62" s="22">
        <f t="shared" si="20"/>
        <v>191100</v>
      </c>
      <c r="AE62" s="22">
        <f t="shared" si="20"/>
        <v>197925</v>
      </c>
      <c r="AF62" s="22">
        <f t="shared" si="20"/>
        <v>204750</v>
      </c>
      <c r="AG62" s="22">
        <f t="shared" si="20"/>
        <v>211575</v>
      </c>
      <c r="AH62" s="22">
        <f t="shared" si="20"/>
        <v>218400</v>
      </c>
      <c r="AI62" s="22">
        <f t="shared" si="20"/>
        <v>225225</v>
      </c>
      <c r="AJ62" s="22">
        <f t="shared" si="20"/>
        <v>232050</v>
      </c>
      <c r="AK62" s="22">
        <f t="shared" si="20"/>
        <v>238875</v>
      </c>
      <c r="AL62" s="22">
        <f t="shared" si="20"/>
        <v>245700</v>
      </c>
    </row>
    <row r="63" spans="2:38" ht="15">
      <c r="B63" s="14" t="str">
        <f t="shared" si="12"/>
        <v>Materia prima 8</v>
      </c>
      <c r="C63" s="22">
        <f t="shared" si="13"/>
        <v>3150</v>
      </c>
      <c r="D63" s="22">
        <f t="shared" si="14"/>
        <v>6300</v>
      </c>
      <c r="E63" s="22">
        <f t="shared" si="14"/>
        <v>9450</v>
      </c>
      <c r="F63" s="22">
        <f aca="true" t="shared" si="21" ref="F63:AL63">+(F37*$C50)+E63</f>
        <v>12600</v>
      </c>
      <c r="G63" s="22">
        <f t="shared" si="21"/>
        <v>15750</v>
      </c>
      <c r="H63" s="22">
        <f t="shared" si="21"/>
        <v>18900</v>
      </c>
      <c r="I63" s="22">
        <f t="shared" si="21"/>
        <v>22050</v>
      </c>
      <c r="J63" s="22">
        <f t="shared" si="21"/>
        <v>25200</v>
      </c>
      <c r="K63" s="22">
        <f t="shared" si="21"/>
        <v>28350</v>
      </c>
      <c r="L63" s="22">
        <f t="shared" si="21"/>
        <v>31500</v>
      </c>
      <c r="M63" s="22">
        <f t="shared" si="21"/>
        <v>34650</v>
      </c>
      <c r="N63" s="22">
        <f t="shared" si="21"/>
        <v>37800</v>
      </c>
      <c r="O63" s="22">
        <f t="shared" si="21"/>
        <v>40950</v>
      </c>
      <c r="P63" s="22">
        <f t="shared" si="21"/>
        <v>44100</v>
      </c>
      <c r="Q63" s="22">
        <f t="shared" si="21"/>
        <v>47250</v>
      </c>
      <c r="R63" s="22">
        <f t="shared" si="21"/>
        <v>50400</v>
      </c>
      <c r="S63" s="22">
        <f t="shared" si="21"/>
        <v>53550</v>
      </c>
      <c r="T63" s="22">
        <f t="shared" si="21"/>
        <v>56700</v>
      </c>
      <c r="U63" s="22">
        <f t="shared" si="21"/>
        <v>59850</v>
      </c>
      <c r="V63" s="22">
        <f t="shared" si="21"/>
        <v>63000</v>
      </c>
      <c r="W63" s="22">
        <f t="shared" si="21"/>
        <v>66150</v>
      </c>
      <c r="X63" s="22">
        <f t="shared" si="21"/>
        <v>69300</v>
      </c>
      <c r="Y63" s="22">
        <f t="shared" si="21"/>
        <v>72450</v>
      </c>
      <c r="Z63" s="22">
        <f t="shared" si="21"/>
        <v>75600</v>
      </c>
      <c r="AA63" s="22">
        <f t="shared" si="21"/>
        <v>78750</v>
      </c>
      <c r="AB63" s="22">
        <f t="shared" si="21"/>
        <v>81900</v>
      </c>
      <c r="AC63" s="22">
        <f t="shared" si="21"/>
        <v>85050</v>
      </c>
      <c r="AD63" s="22">
        <f t="shared" si="21"/>
        <v>88200</v>
      </c>
      <c r="AE63" s="22">
        <f t="shared" si="21"/>
        <v>91350</v>
      </c>
      <c r="AF63" s="22">
        <f t="shared" si="21"/>
        <v>94500</v>
      </c>
      <c r="AG63" s="22">
        <f t="shared" si="21"/>
        <v>97650</v>
      </c>
      <c r="AH63" s="22">
        <f t="shared" si="21"/>
        <v>100800</v>
      </c>
      <c r="AI63" s="22">
        <f t="shared" si="21"/>
        <v>103950</v>
      </c>
      <c r="AJ63" s="22">
        <f t="shared" si="21"/>
        <v>107100</v>
      </c>
      <c r="AK63" s="22">
        <f t="shared" si="21"/>
        <v>110250</v>
      </c>
      <c r="AL63" s="22">
        <f t="shared" si="21"/>
        <v>113400</v>
      </c>
    </row>
    <row r="64" spans="2:38" ht="15">
      <c r="B64" s="14" t="str">
        <f t="shared" si="12"/>
        <v>Materia prima 9</v>
      </c>
      <c r="C64" s="22">
        <f t="shared" si="13"/>
        <v>8820</v>
      </c>
      <c r="D64" s="22">
        <f t="shared" si="14"/>
        <v>17640</v>
      </c>
      <c r="E64" s="22">
        <f t="shared" si="14"/>
        <v>26460</v>
      </c>
      <c r="F64" s="22">
        <f aca="true" t="shared" si="22" ref="F64:AL64">+(F38*$C51)+E64</f>
        <v>35280</v>
      </c>
      <c r="G64" s="22">
        <f t="shared" si="22"/>
        <v>44100</v>
      </c>
      <c r="H64" s="22">
        <f t="shared" si="22"/>
        <v>52920</v>
      </c>
      <c r="I64" s="22">
        <f t="shared" si="22"/>
        <v>61740</v>
      </c>
      <c r="J64" s="22">
        <f t="shared" si="22"/>
        <v>70560</v>
      </c>
      <c r="K64" s="22">
        <f t="shared" si="22"/>
        <v>79380</v>
      </c>
      <c r="L64" s="22">
        <f t="shared" si="22"/>
        <v>88200</v>
      </c>
      <c r="M64" s="22">
        <f t="shared" si="22"/>
        <v>97020</v>
      </c>
      <c r="N64" s="22">
        <f t="shared" si="22"/>
        <v>105840</v>
      </c>
      <c r="O64" s="22">
        <f t="shared" si="22"/>
        <v>114660</v>
      </c>
      <c r="P64" s="22">
        <f t="shared" si="22"/>
        <v>123480</v>
      </c>
      <c r="Q64" s="22">
        <f t="shared" si="22"/>
        <v>132300</v>
      </c>
      <c r="R64" s="22">
        <f t="shared" si="22"/>
        <v>141120</v>
      </c>
      <c r="S64" s="22">
        <f t="shared" si="22"/>
        <v>149940</v>
      </c>
      <c r="T64" s="22">
        <f t="shared" si="22"/>
        <v>158760</v>
      </c>
      <c r="U64" s="22">
        <f t="shared" si="22"/>
        <v>167580</v>
      </c>
      <c r="V64" s="22">
        <f t="shared" si="22"/>
        <v>176400</v>
      </c>
      <c r="W64" s="22">
        <f t="shared" si="22"/>
        <v>185220</v>
      </c>
      <c r="X64" s="22">
        <f t="shared" si="22"/>
        <v>194040</v>
      </c>
      <c r="Y64" s="22">
        <f t="shared" si="22"/>
        <v>202860</v>
      </c>
      <c r="Z64" s="22">
        <f t="shared" si="22"/>
        <v>211680</v>
      </c>
      <c r="AA64" s="22">
        <f t="shared" si="22"/>
        <v>220500</v>
      </c>
      <c r="AB64" s="22">
        <f t="shared" si="22"/>
        <v>229320</v>
      </c>
      <c r="AC64" s="22">
        <f t="shared" si="22"/>
        <v>238140</v>
      </c>
      <c r="AD64" s="22">
        <f t="shared" si="22"/>
        <v>246960</v>
      </c>
      <c r="AE64" s="22">
        <f t="shared" si="22"/>
        <v>255780</v>
      </c>
      <c r="AF64" s="22">
        <f t="shared" si="22"/>
        <v>264600</v>
      </c>
      <c r="AG64" s="22">
        <f t="shared" si="22"/>
        <v>273420</v>
      </c>
      <c r="AH64" s="22">
        <f t="shared" si="22"/>
        <v>282240</v>
      </c>
      <c r="AI64" s="22">
        <f t="shared" si="22"/>
        <v>291060</v>
      </c>
      <c r="AJ64" s="22">
        <f t="shared" si="22"/>
        <v>299880</v>
      </c>
      <c r="AK64" s="22">
        <f t="shared" si="22"/>
        <v>308700</v>
      </c>
      <c r="AL64" s="22">
        <f t="shared" si="22"/>
        <v>317520</v>
      </c>
    </row>
    <row r="65" spans="2:38" ht="15">
      <c r="B65" s="14" t="str">
        <f t="shared" si="12"/>
        <v>Materia prima 10</v>
      </c>
      <c r="C65" s="22">
        <f t="shared" si="13"/>
        <v>7875</v>
      </c>
      <c r="D65" s="22">
        <f t="shared" si="14"/>
        <v>15750</v>
      </c>
      <c r="E65" s="22">
        <f t="shared" si="14"/>
        <v>23625</v>
      </c>
      <c r="F65" s="22">
        <f aca="true" t="shared" si="23" ref="F65:AL65">+(F39*$C52)+E65</f>
        <v>31500</v>
      </c>
      <c r="G65" s="22">
        <f t="shared" si="23"/>
        <v>39375</v>
      </c>
      <c r="H65" s="22">
        <f t="shared" si="23"/>
        <v>47250</v>
      </c>
      <c r="I65" s="22">
        <f t="shared" si="23"/>
        <v>55125</v>
      </c>
      <c r="J65" s="22">
        <f t="shared" si="23"/>
        <v>63000</v>
      </c>
      <c r="K65" s="22">
        <f t="shared" si="23"/>
        <v>70875</v>
      </c>
      <c r="L65" s="22">
        <f t="shared" si="23"/>
        <v>78750</v>
      </c>
      <c r="M65" s="22">
        <f t="shared" si="23"/>
        <v>86625</v>
      </c>
      <c r="N65" s="22">
        <f t="shared" si="23"/>
        <v>94500</v>
      </c>
      <c r="O65" s="22">
        <f t="shared" si="23"/>
        <v>102375</v>
      </c>
      <c r="P65" s="22">
        <f t="shared" si="23"/>
        <v>110250</v>
      </c>
      <c r="Q65" s="22">
        <f t="shared" si="23"/>
        <v>118125</v>
      </c>
      <c r="R65" s="22">
        <f t="shared" si="23"/>
        <v>126000</v>
      </c>
      <c r="S65" s="22">
        <f t="shared" si="23"/>
        <v>133875</v>
      </c>
      <c r="T65" s="22">
        <f t="shared" si="23"/>
        <v>141750</v>
      </c>
      <c r="U65" s="22">
        <f t="shared" si="23"/>
        <v>149625</v>
      </c>
      <c r="V65" s="22">
        <f t="shared" si="23"/>
        <v>157500</v>
      </c>
      <c r="W65" s="22">
        <f t="shared" si="23"/>
        <v>165375</v>
      </c>
      <c r="X65" s="22">
        <f t="shared" si="23"/>
        <v>173250</v>
      </c>
      <c r="Y65" s="22">
        <f t="shared" si="23"/>
        <v>181125</v>
      </c>
      <c r="Z65" s="22">
        <f t="shared" si="23"/>
        <v>189000</v>
      </c>
      <c r="AA65" s="22">
        <f t="shared" si="23"/>
        <v>196875</v>
      </c>
      <c r="AB65" s="22">
        <f t="shared" si="23"/>
        <v>204750</v>
      </c>
      <c r="AC65" s="22">
        <f t="shared" si="23"/>
        <v>212625</v>
      </c>
      <c r="AD65" s="22">
        <f t="shared" si="23"/>
        <v>220500</v>
      </c>
      <c r="AE65" s="22">
        <f t="shared" si="23"/>
        <v>228375</v>
      </c>
      <c r="AF65" s="22">
        <f t="shared" si="23"/>
        <v>236250</v>
      </c>
      <c r="AG65" s="22">
        <f t="shared" si="23"/>
        <v>244125</v>
      </c>
      <c r="AH65" s="22">
        <f t="shared" si="23"/>
        <v>252000</v>
      </c>
      <c r="AI65" s="22">
        <f t="shared" si="23"/>
        <v>259875</v>
      </c>
      <c r="AJ65" s="22">
        <f t="shared" si="23"/>
        <v>267750</v>
      </c>
      <c r="AK65" s="22">
        <f t="shared" si="23"/>
        <v>275625</v>
      </c>
      <c r="AL65" s="22">
        <f t="shared" si="23"/>
        <v>283500</v>
      </c>
    </row>
    <row r="66" spans="1:42" s="34" customFormat="1" ht="15">
      <c r="A66" s="23"/>
      <c r="B66" s="23" t="s">
        <v>264</v>
      </c>
      <c r="C66" s="32">
        <f>SUM(C56:C65)</f>
        <v>44100</v>
      </c>
      <c r="D66" s="32">
        <f aca="true" t="shared" si="24" ref="D66:AL66">SUM(D56:D65)</f>
        <v>88200</v>
      </c>
      <c r="E66" s="32">
        <f t="shared" si="24"/>
        <v>132300</v>
      </c>
      <c r="F66" s="32">
        <f t="shared" si="24"/>
        <v>176400</v>
      </c>
      <c r="G66" s="32">
        <f t="shared" si="24"/>
        <v>220500</v>
      </c>
      <c r="H66" s="32">
        <f t="shared" si="24"/>
        <v>264600</v>
      </c>
      <c r="I66" s="32">
        <f t="shared" si="24"/>
        <v>308700</v>
      </c>
      <c r="J66" s="32">
        <f t="shared" si="24"/>
        <v>352800</v>
      </c>
      <c r="K66" s="32">
        <f t="shared" si="24"/>
        <v>396900</v>
      </c>
      <c r="L66" s="32">
        <f t="shared" si="24"/>
        <v>441000</v>
      </c>
      <c r="M66" s="32">
        <f t="shared" si="24"/>
        <v>485100</v>
      </c>
      <c r="N66" s="32">
        <f t="shared" si="24"/>
        <v>529200</v>
      </c>
      <c r="O66" s="32">
        <f t="shared" si="24"/>
        <v>573300</v>
      </c>
      <c r="P66" s="32">
        <f t="shared" si="24"/>
        <v>617400</v>
      </c>
      <c r="Q66" s="32">
        <f t="shared" si="24"/>
        <v>661500</v>
      </c>
      <c r="R66" s="32">
        <f t="shared" si="24"/>
        <v>705600</v>
      </c>
      <c r="S66" s="32">
        <f t="shared" si="24"/>
        <v>749700</v>
      </c>
      <c r="T66" s="32">
        <f t="shared" si="24"/>
        <v>793800</v>
      </c>
      <c r="U66" s="32">
        <f t="shared" si="24"/>
        <v>837900</v>
      </c>
      <c r="V66" s="32">
        <f t="shared" si="24"/>
        <v>882000</v>
      </c>
      <c r="W66" s="32">
        <f t="shared" si="24"/>
        <v>926100</v>
      </c>
      <c r="X66" s="32">
        <f t="shared" si="24"/>
        <v>970200</v>
      </c>
      <c r="Y66" s="32">
        <f t="shared" si="24"/>
        <v>1014300</v>
      </c>
      <c r="Z66" s="32">
        <f t="shared" si="24"/>
        <v>1058400</v>
      </c>
      <c r="AA66" s="32">
        <f t="shared" si="24"/>
        <v>1102500</v>
      </c>
      <c r="AB66" s="32">
        <f t="shared" si="24"/>
        <v>1146600</v>
      </c>
      <c r="AC66" s="32">
        <f t="shared" si="24"/>
        <v>1190700</v>
      </c>
      <c r="AD66" s="32">
        <f t="shared" si="24"/>
        <v>1234800</v>
      </c>
      <c r="AE66" s="32">
        <f t="shared" si="24"/>
        <v>1278900</v>
      </c>
      <c r="AF66" s="32">
        <f t="shared" si="24"/>
        <v>1323000</v>
      </c>
      <c r="AG66" s="32">
        <f t="shared" si="24"/>
        <v>1367100</v>
      </c>
      <c r="AH66" s="32">
        <f t="shared" si="24"/>
        <v>1411200</v>
      </c>
      <c r="AI66" s="32">
        <f t="shared" si="24"/>
        <v>1455300</v>
      </c>
      <c r="AJ66" s="32">
        <f t="shared" si="24"/>
        <v>1499400</v>
      </c>
      <c r="AK66" s="32">
        <f t="shared" si="24"/>
        <v>1543500</v>
      </c>
      <c r="AL66" s="32">
        <f t="shared" si="24"/>
        <v>1587600</v>
      </c>
      <c r="AM66" s="23"/>
      <c r="AN66" s="23"/>
      <c r="AO66" s="23"/>
      <c r="AP66" s="23"/>
    </row>
    <row r="67" spans="2:38" ht="15">
      <c r="B67" s="23"/>
      <c r="C67" s="24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  <c r="AE67" s="24"/>
      <c r="AF67" s="24"/>
      <c r="AG67" s="24"/>
      <c r="AH67" s="24"/>
      <c r="AI67" s="24"/>
      <c r="AJ67" s="24"/>
      <c r="AK67" s="24"/>
      <c r="AL67" s="24"/>
    </row>
    <row r="68" spans="1:38" ht="15">
      <c r="A68" s="21" t="s">
        <v>234</v>
      </c>
      <c r="B68" s="14" t="s">
        <v>237</v>
      </c>
      <c r="C68" s="28" t="str">
        <f>+C55</f>
        <v>A1 m1</v>
      </c>
      <c r="D68" s="28" t="str">
        <f aca="true" t="shared" si="25" ref="D68:AL68">+D55</f>
        <v>A1 m2</v>
      </c>
      <c r="E68" s="28" t="str">
        <f t="shared" si="25"/>
        <v>A1 m3</v>
      </c>
      <c r="F68" s="28" t="str">
        <f t="shared" si="25"/>
        <v>A1 m4</v>
      </c>
      <c r="G68" s="28" t="str">
        <f t="shared" si="25"/>
        <v>A1 m5</v>
      </c>
      <c r="H68" s="28" t="str">
        <f t="shared" si="25"/>
        <v>A1 m6</v>
      </c>
      <c r="I68" s="28" t="str">
        <f t="shared" si="25"/>
        <v>A1 m7</v>
      </c>
      <c r="J68" s="28" t="str">
        <f t="shared" si="25"/>
        <v>A1 m8</v>
      </c>
      <c r="K68" s="28" t="str">
        <f t="shared" si="25"/>
        <v>A1 m9</v>
      </c>
      <c r="L68" s="28" t="str">
        <f t="shared" si="25"/>
        <v>A1 m10</v>
      </c>
      <c r="M68" s="28" t="str">
        <f t="shared" si="25"/>
        <v>A1 m11</v>
      </c>
      <c r="N68" s="28" t="str">
        <f t="shared" si="25"/>
        <v>A1 m12</v>
      </c>
      <c r="O68" s="28" t="str">
        <f t="shared" si="25"/>
        <v>A2 m1</v>
      </c>
      <c r="P68" s="28" t="str">
        <f t="shared" si="25"/>
        <v>A2 m2</v>
      </c>
      <c r="Q68" s="28" t="str">
        <f t="shared" si="25"/>
        <v>A2 m3</v>
      </c>
      <c r="R68" s="28" t="str">
        <f t="shared" si="25"/>
        <v>A2 m4</v>
      </c>
      <c r="S68" s="28" t="str">
        <f t="shared" si="25"/>
        <v>A2 m5</v>
      </c>
      <c r="T68" s="28" t="str">
        <f t="shared" si="25"/>
        <v>A2 m6</v>
      </c>
      <c r="U68" s="28" t="str">
        <f t="shared" si="25"/>
        <v>A2 m7</v>
      </c>
      <c r="V68" s="28" t="str">
        <f t="shared" si="25"/>
        <v>A2 m8</v>
      </c>
      <c r="W68" s="28" t="str">
        <f t="shared" si="25"/>
        <v>A2 m9</v>
      </c>
      <c r="X68" s="28" t="str">
        <f t="shared" si="25"/>
        <v>A2 m10</v>
      </c>
      <c r="Y68" s="28" t="str">
        <f t="shared" si="25"/>
        <v>A2 m11</v>
      </c>
      <c r="Z68" s="28" t="str">
        <f t="shared" si="25"/>
        <v>A2 m12</v>
      </c>
      <c r="AA68" s="28" t="str">
        <f t="shared" si="25"/>
        <v>A3 m1</v>
      </c>
      <c r="AB68" s="28" t="str">
        <f t="shared" si="25"/>
        <v>A3 m2</v>
      </c>
      <c r="AC68" s="28" t="str">
        <f t="shared" si="25"/>
        <v>A3 m3</v>
      </c>
      <c r="AD68" s="28" t="str">
        <f t="shared" si="25"/>
        <v>A3 m4</v>
      </c>
      <c r="AE68" s="28" t="str">
        <f t="shared" si="25"/>
        <v>A3 m5</v>
      </c>
      <c r="AF68" s="28" t="str">
        <f t="shared" si="25"/>
        <v>A3 m6</v>
      </c>
      <c r="AG68" s="28" t="str">
        <f t="shared" si="25"/>
        <v>A3 m7</v>
      </c>
      <c r="AH68" s="28" t="str">
        <f t="shared" si="25"/>
        <v>A3 m8</v>
      </c>
      <c r="AI68" s="28" t="str">
        <f t="shared" si="25"/>
        <v>A3 m9</v>
      </c>
      <c r="AJ68" s="28" t="str">
        <f t="shared" si="25"/>
        <v>A3 m10</v>
      </c>
      <c r="AK68" s="28" t="str">
        <f t="shared" si="25"/>
        <v>A3 m11</v>
      </c>
      <c r="AL68" s="28" t="str">
        <f t="shared" si="25"/>
        <v>A3 m12</v>
      </c>
    </row>
    <row r="69" spans="2:65" ht="15">
      <c r="B69" s="17" t="str">
        <f>+B56</f>
        <v>Materia prima 1</v>
      </c>
      <c r="C69" s="22">
        <f>+C30*($D43/360)</f>
        <v>10000</v>
      </c>
      <c r="D69" s="22">
        <f>+D30*($D43/360)</f>
        <v>10000</v>
      </c>
      <c r="E69" s="22">
        <f>+E30*($D43/360)</f>
        <v>10000</v>
      </c>
      <c r="F69" s="22">
        <f aca="true" t="shared" si="26" ref="F69:AL69">+F30*($D43/360)</f>
        <v>10000</v>
      </c>
      <c r="G69" s="22">
        <f t="shared" si="26"/>
        <v>10000</v>
      </c>
      <c r="H69" s="22">
        <f t="shared" si="26"/>
        <v>10000</v>
      </c>
      <c r="I69" s="22">
        <f t="shared" si="26"/>
        <v>10000</v>
      </c>
      <c r="J69" s="22">
        <f t="shared" si="26"/>
        <v>10000</v>
      </c>
      <c r="K69" s="22">
        <f t="shared" si="26"/>
        <v>10000</v>
      </c>
      <c r="L69" s="22">
        <f t="shared" si="26"/>
        <v>10000</v>
      </c>
      <c r="M69" s="22">
        <f t="shared" si="26"/>
        <v>10000</v>
      </c>
      <c r="N69" s="22">
        <f t="shared" si="26"/>
        <v>10000</v>
      </c>
      <c r="O69" s="22">
        <f t="shared" si="26"/>
        <v>10000</v>
      </c>
      <c r="P69" s="22">
        <f t="shared" si="26"/>
        <v>10000</v>
      </c>
      <c r="Q69" s="22">
        <f t="shared" si="26"/>
        <v>10000</v>
      </c>
      <c r="R69" s="22">
        <f t="shared" si="26"/>
        <v>10000</v>
      </c>
      <c r="S69" s="22">
        <f t="shared" si="26"/>
        <v>10000</v>
      </c>
      <c r="T69" s="22">
        <f t="shared" si="26"/>
        <v>10000</v>
      </c>
      <c r="U69" s="22">
        <f t="shared" si="26"/>
        <v>10000</v>
      </c>
      <c r="V69" s="22">
        <f t="shared" si="26"/>
        <v>10000</v>
      </c>
      <c r="W69" s="22">
        <f t="shared" si="26"/>
        <v>10000</v>
      </c>
      <c r="X69" s="22">
        <f t="shared" si="26"/>
        <v>10000</v>
      </c>
      <c r="Y69" s="22">
        <f t="shared" si="26"/>
        <v>10000</v>
      </c>
      <c r="Z69" s="22">
        <f t="shared" si="26"/>
        <v>10000</v>
      </c>
      <c r="AA69" s="22">
        <f t="shared" si="26"/>
        <v>10000</v>
      </c>
      <c r="AB69" s="22">
        <f t="shared" si="26"/>
        <v>10000</v>
      </c>
      <c r="AC69" s="22">
        <f t="shared" si="26"/>
        <v>10000</v>
      </c>
      <c r="AD69" s="22">
        <f t="shared" si="26"/>
        <v>10000</v>
      </c>
      <c r="AE69" s="22">
        <f t="shared" si="26"/>
        <v>10000</v>
      </c>
      <c r="AF69" s="22">
        <f t="shared" si="26"/>
        <v>10000</v>
      </c>
      <c r="AG69" s="22">
        <f t="shared" si="26"/>
        <v>10000</v>
      </c>
      <c r="AH69" s="22">
        <f t="shared" si="26"/>
        <v>10000</v>
      </c>
      <c r="AI69" s="22">
        <f t="shared" si="26"/>
        <v>10000</v>
      </c>
      <c r="AJ69" s="22">
        <f t="shared" si="26"/>
        <v>10000</v>
      </c>
      <c r="AK69" s="22">
        <f t="shared" si="26"/>
        <v>10000</v>
      </c>
      <c r="AL69" s="22">
        <f t="shared" si="26"/>
        <v>10000</v>
      </c>
      <c r="BM69" s="16">
        <v>0</v>
      </c>
    </row>
    <row r="70" spans="2:65" ht="15">
      <c r="B70" s="28" t="str">
        <f aca="true" t="shared" si="27" ref="B70:B78">+B57</f>
        <v>Materia prima 2</v>
      </c>
      <c r="C70" s="22">
        <f aca="true" t="shared" si="28" ref="C70:D78">+C31*($D44/360)</f>
        <v>10000</v>
      </c>
      <c r="D70" s="22">
        <f t="shared" si="28"/>
        <v>10000</v>
      </c>
      <c r="E70" s="22">
        <f aca="true" t="shared" si="29" ref="E70:F78">+E31*($D44/360)</f>
        <v>10000</v>
      </c>
      <c r="F70" s="22">
        <f t="shared" si="29"/>
        <v>10000</v>
      </c>
      <c r="G70" s="22">
        <f aca="true" t="shared" si="30" ref="G70:AL70">+G31*($D44/360)</f>
        <v>10000</v>
      </c>
      <c r="H70" s="22">
        <f t="shared" si="30"/>
        <v>10000</v>
      </c>
      <c r="I70" s="22">
        <f t="shared" si="30"/>
        <v>10000</v>
      </c>
      <c r="J70" s="22">
        <f t="shared" si="30"/>
        <v>10000</v>
      </c>
      <c r="K70" s="22">
        <f t="shared" si="30"/>
        <v>10000</v>
      </c>
      <c r="L70" s="22">
        <f t="shared" si="30"/>
        <v>10000</v>
      </c>
      <c r="M70" s="22">
        <f t="shared" si="30"/>
        <v>10000</v>
      </c>
      <c r="N70" s="22">
        <f t="shared" si="30"/>
        <v>10000</v>
      </c>
      <c r="O70" s="22">
        <f t="shared" si="30"/>
        <v>10000</v>
      </c>
      <c r="P70" s="22">
        <f t="shared" si="30"/>
        <v>10000</v>
      </c>
      <c r="Q70" s="22">
        <f t="shared" si="30"/>
        <v>10000</v>
      </c>
      <c r="R70" s="22">
        <f t="shared" si="30"/>
        <v>10000</v>
      </c>
      <c r="S70" s="22">
        <f t="shared" si="30"/>
        <v>10000</v>
      </c>
      <c r="T70" s="22">
        <f t="shared" si="30"/>
        <v>10000</v>
      </c>
      <c r="U70" s="22">
        <f t="shared" si="30"/>
        <v>10000</v>
      </c>
      <c r="V70" s="22">
        <f t="shared" si="30"/>
        <v>10000</v>
      </c>
      <c r="W70" s="22">
        <f t="shared" si="30"/>
        <v>10000</v>
      </c>
      <c r="X70" s="22">
        <f t="shared" si="30"/>
        <v>10000</v>
      </c>
      <c r="Y70" s="22">
        <f t="shared" si="30"/>
        <v>10000</v>
      </c>
      <c r="Z70" s="22">
        <f t="shared" si="30"/>
        <v>10000</v>
      </c>
      <c r="AA70" s="22">
        <f t="shared" si="30"/>
        <v>10000</v>
      </c>
      <c r="AB70" s="22">
        <f t="shared" si="30"/>
        <v>10000</v>
      </c>
      <c r="AC70" s="22">
        <f t="shared" si="30"/>
        <v>10000</v>
      </c>
      <c r="AD70" s="22">
        <f t="shared" si="30"/>
        <v>10000</v>
      </c>
      <c r="AE70" s="22">
        <f t="shared" si="30"/>
        <v>10000</v>
      </c>
      <c r="AF70" s="22">
        <f t="shared" si="30"/>
        <v>10000</v>
      </c>
      <c r="AG70" s="22">
        <f t="shared" si="30"/>
        <v>10000</v>
      </c>
      <c r="AH70" s="22">
        <f t="shared" si="30"/>
        <v>10000</v>
      </c>
      <c r="AI70" s="22">
        <f t="shared" si="30"/>
        <v>10000</v>
      </c>
      <c r="AJ70" s="22">
        <f t="shared" si="30"/>
        <v>10000</v>
      </c>
      <c r="AK70" s="22">
        <f t="shared" si="30"/>
        <v>10000</v>
      </c>
      <c r="AL70" s="22">
        <f t="shared" si="30"/>
        <v>10000</v>
      </c>
      <c r="BM70" s="16">
        <v>30</v>
      </c>
    </row>
    <row r="71" spans="2:65" ht="15">
      <c r="B71" s="28" t="str">
        <f t="shared" si="27"/>
        <v>Materia prima 3</v>
      </c>
      <c r="C71" s="22">
        <f t="shared" si="28"/>
        <v>833.3333333333333</v>
      </c>
      <c r="D71" s="22">
        <f t="shared" si="28"/>
        <v>833.3333333333333</v>
      </c>
      <c r="E71" s="22">
        <f t="shared" si="29"/>
        <v>833.3333333333333</v>
      </c>
      <c r="F71" s="22">
        <f t="shared" si="29"/>
        <v>833.3333333333333</v>
      </c>
      <c r="G71" s="22">
        <f aca="true" t="shared" si="31" ref="G71:AL71">+G32*($D45/360)</f>
        <v>833.3333333333333</v>
      </c>
      <c r="H71" s="22">
        <f t="shared" si="31"/>
        <v>833.3333333333333</v>
      </c>
      <c r="I71" s="22">
        <f t="shared" si="31"/>
        <v>833.3333333333333</v>
      </c>
      <c r="J71" s="22">
        <f t="shared" si="31"/>
        <v>833.3333333333333</v>
      </c>
      <c r="K71" s="22">
        <f t="shared" si="31"/>
        <v>833.3333333333333</v>
      </c>
      <c r="L71" s="22">
        <f t="shared" si="31"/>
        <v>833.3333333333333</v>
      </c>
      <c r="M71" s="22">
        <f t="shared" si="31"/>
        <v>833.3333333333333</v>
      </c>
      <c r="N71" s="22">
        <f t="shared" si="31"/>
        <v>833.3333333333333</v>
      </c>
      <c r="O71" s="22">
        <f t="shared" si="31"/>
        <v>833.3333333333333</v>
      </c>
      <c r="P71" s="22">
        <f t="shared" si="31"/>
        <v>833.3333333333333</v>
      </c>
      <c r="Q71" s="22">
        <f t="shared" si="31"/>
        <v>833.3333333333333</v>
      </c>
      <c r="R71" s="22">
        <f t="shared" si="31"/>
        <v>833.3333333333333</v>
      </c>
      <c r="S71" s="22">
        <f t="shared" si="31"/>
        <v>833.3333333333333</v>
      </c>
      <c r="T71" s="22">
        <f t="shared" si="31"/>
        <v>833.3333333333333</v>
      </c>
      <c r="U71" s="22">
        <f t="shared" si="31"/>
        <v>833.3333333333333</v>
      </c>
      <c r="V71" s="22">
        <f t="shared" si="31"/>
        <v>833.3333333333333</v>
      </c>
      <c r="W71" s="22">
        <f t="shared" si="31"/>
        <v>833.3333333333333</v>
      </c>
      <c r="X71" s="22">
        <f t="shared" si="31"/>
        <v>833.3333333333333</v>
      </c>
      <c r="Y71" s="22">
        <f t="shared" si="31"/>
        <v>833.3333333333333</v>
      </c>
      <c r="Z71" s="22">
        <f t="shared" si="31"/>
        <v>833.3333333333333</v>
      </c>
      <c r="AA71" s="22">
        <f t="shared" si="31"/>
        <v>833.3333333333333</v>
      </c>
      <c r="AB71" s="22">
        <f t="shared" si="31"/>
        <v>833.3333333333333</v>
      </c>
      <c r="AC71" s="22">
        <f t="shared" si="31"/>
        <v>833.3333333333333</v>
      </c>
      <c r="AD71" s="22">
        <f t="shared" si="31"/>
        <v>833.3333333333333</v>
      </c>
      <c r="AE71" s="22">
        <f t="shared" si="31"/>
        <v>833.3333333333333</v>
      </c>
      <c r="AF71" s="22">
        <f t="shared" si="31"/>
        <v>833.3333333333333</v>
      </c>
      <c r="AG71" s="22">
        <f t="shared" si="31"/>
        <v>833.3333333333333</v>
      </c>
      <c r="AH71" s="22">
        <f t="shared" si="31"/>
        <v>833.3333333333333</v>
      </c>
      <c r="AI71" s="22">
        <f t="shared" si="31"/>
        <v>833.3333333333333</v>
      </c>
      <c r="AJ71" s="22">
        <f t="shared" si="31"/>
        <v>833.3333333333333</v>
      </c>
      <c r="AK71" s="22">
        <f t="shared" si="31"/>
        <v>833.3333333333333</v>
      </c>
      <c r="AL71" s="22">
        <f t="shared" si="31"/>
        <v>833.3333333333333</v>
      </c>
      <c r="BM71" s="16">
        <v>60</v>
      </c>
    </row>
    <row r="72" spans="2:65" ht="15">
      <c r="B72" s="28" t="str">
        <f t="shared" si="27"/>
        <v>Materia prima 4</v>
      </c>
      <c r="C72" s="22">
        <f t="shared" si="28"/>
        <v>3750</v>
      </c>
      <c r="D72" s="22">
        <f t="shared" si="28"/>
        <v>3750</v>
      </c>
      <c r="E72" s="22">
        <f t="shared" si="29"/>
        <v>3750</v>
      </c>
      <c r="F72" s="22">
        <f t="shared" si="29"/>
        <v>3750</v>
      </c>
      <c r="G72" s="22">
        <f aca="true" t="shared" si="32" ref="G72:AL72">+G33*($D46/360)</f>
        <v>3750</v>
      </c>
      <c r="H72" s="22">
        <f t="shared" si="32"/>
        <v>3750</v>
      </c>
      <c r="I72" s="22">
        <f t="shared" si="32"/>
        <v>3750</v>
      </c>
      <c r="J72" s="22">
        <f t="shared" si="32"/>
        <v>3750</v>
      </c>
      <c r="K72" s="22">
        <f t="shared" si="32"/>
        <v>3750</v>
      </c>
      <c r="L72" s="22">
        <f t="shared" si="32"/>
        <v>3750</v>
      </c>
      <c r="M72" s="22">
        <f t="shared" si="32"/>
        <v>3750</v>
      </c>
      <c r="N72" s="22">
        <f t="shared" si="32"/>
        <v>3750</v>
      </c>
      <c r="O72" s="22">
        <f t="shared" si="32"/>
        <v>3750</v>
      </c>
      <c r="P72" s="22">
        <f t="shared" si="32"/>
        <v>3750</v>
      </c>
      <c r="Q72" s="22">
        <f t="shared" si="32"/>
        <v>3750</v>
      </c>
      <c r="R72" s="22">
        <f t="shared" si="32"/>
        <v>3750</v>
      </c>
      <c r="S72" s="22">
        <f t="shared" si="32"/>
        <v>3750</v>
      </c>
      <c r="T72" s="22">
        <f t="shared" si="32"/>
        <v>3750</v>
      </c>
      <c r="U72" s="22">
        <f t="shared" si="32"/>
        <v>3750</v>
      </c>
      <c r="V72" s="22">
        <f t="shared" si="32"/>
        <v>3750</v>
      </c>
      <c r="W72" s="22">
        <f t="shared" si="32"/>
        <v>3750</v>
      </c>
      <c r="X72" s="22">
        <f t="shared" si="32"/>
        <v>3750</v>
      </c>
      <c r="Y72" s="22">
        <f t="shared" si="32"/>
        <v>3750</v>
      </c>
      <c r="Z72" s="22">
        <f t="shared" si="32"/>
        <v>3750</v>
      </c>
      <c r="AA72" s="22">
        <f t="shared" si="32"/>
        <v>3750</v>
      </c>
      <c r="AB72" s="22">
        <f t="shared" si="32"/>
        <v>3750</v>
      </c>
      <c r="AC72" s="22">
        <f t="shared" si="32"/>
        <v>3750</v>
      </c>
      <c r="AD72" s="22">
        <f t="shared" si="32"/>
        <v>3750</v>
      </c>
      <c r="AE72" s="22">
        <f t="shared" si="32"/>
        <v>3750</v>
      </c>
      <c r="AF72" s="22">
        <f t="shared" si="32"/>
        <v>3750</v>
      </c>
      <c r="AG72" s="22">
        <f t="shared" si="32"/>
        <v>3750</v>
      </c>
      <c r="AH72" s="22">
        <f t="shared" si="32"/>
        <v>3750</v>
      </c>
      <c r="AI72" s="22">
        <f t="shared" si="32"/>
        <v>3750</v>
      </c>
      <c r="AJ72" s="22">
        <f t="shared" si="32"/>
        <v>3750</v>
      </c>
      <c r="AK72" s="22">
        <f t="shared" si="32"/>
        <v>3750</v>
      </c>
      <c r="AL72" s="22">
        <f t="shared" si="32"/>
        <v>3750</v>
      </c>
      <c r="BM72" s="16">
        <v>90</v>
      </c>
    </row>
    <row r="73" spans="2:65" ht="15">
      <c r="B73" s="28" t="str">
        <f t="shared" si="27"/>
        <v>Materia prima 5</v>
      </c>
      <c r="C73" s="22">
        <f t="shared" si="28"/>
        <v>2666.6666666666665</v>
      </c>
      <c r="D73" s="22">
        <f t="shared" si="28"/>
        <v>2666.6666666666665</v>
      </c>
      <c r="E73" s="22">
        <f t="shared" si="29"/>
        <v>2666.6666666666665</v>
      </c>
      <c r="F73" s="22">
        <f t="shared" si="29"/>
        <v>2666.6666666666665</v>
      </c>
      <c r="G73" s="22">
        <f aca="true" t="shared" si="33" ref="G73:AL73">+G34*($D47/360)</f>
        <v>2666.6666666666665</v>
      </c>
      <c r="H73" s="22">
        <f t="shared" si="33"/>
        <v>2666.6666666666665</v>
      </c>
      <c r="I73" s="22">
        <f t="shared" si="33"/>
        <v>2666.6666666666665</v>
      </c>
      <c r="J73" s="22">
        <f t="shared" si="33"/>
        <v>2666.6666666666665</v>
      </c>
      <c r="K73" s="22">
        <f t="shared" si="33"/>
        <v>2666.6666666666665</v>
      </c>
      <c r="L73" s="22">
        <f t="shared" si="33"/>
        <v>2666.6666666666665</v>
      </c>
      <c r="M73" s="22">
        <f t="shared" si="33"/>
        <v>2666.6666666666665</v>
      </c>
      <c r="N73" s="22">
        <f t="shared" si="33"/>
        <v>2666.6666666666665</v>
      </c>
      <c r="O73" s="22">
        <f t="shared" si="33"/>
        <v>2666.6666666666665</v>
      </c>
      <c r="P73" s="22">
        <f t="shared" si="33"/>
        <v>2666.6666666666665</v>
      </c>
      <c r="Q73" s="22">
        <f t="shared" si="33"/>
        <v>2666.6666666666665</v>
      </c>
      <c r="R73" s="22">
        <f t="shared" si="33"/>
        <v>2666.6666666666665</v>
      </c>
      <c r="S73" s="22">
        <f t="shared" si="33"/>
        <v>2666.6666666666665</v>
      </c>
      <c r="T73" s="22">
        <f t="shared" si="33"/>
        <v>2666.6666666666665</v>
      </c>
      <c r="U73" s="22">
        <f t="shared" si="33"/>
        <v>2666.6666666666665</v>
      </c>
      <c r="V73" s="22">
        <f t="shared" si="33"/>
        <v>2666.6666666666665</v>
      </c>
      <c r="W73" s="22">
        <f t="shared" si="33"/>
        <v>2666.6666666666665</v>
      </c>
      <c r="X73" s="22">
        <f t="shared" si="33"/>
        <v>2666.6666666666665</v>
      </c>
      <c r="Y73" s="22">
        <f t="shared" si="33"/>
        <v>2666.6666666666665</v>
      </c>
      <c r="Z73" s="22">
        <f t="shared" si="33"/>
        <v>2666.6666666666665</v>
      </c>
      <c r="AA73" s="22">
        <f t="shared" si="33"/>
        <v>2666.6666666666665</v>
      </c>
      <c r="AB73" s="22">
        <f t="shared" si="33"/>
        <v>2666.6666666666665</v>
      </c>
      <c r="AC73" s="22">
        <f t="shared" si="33"/>
        <v>2666.6666666666665</v>
      </c>
      <c r="AD73" s="22">
        <f t="shared" si="33"/>
        <v>2666.6666666666665</v>
      </c>
      <c r="AE73" s="22">
        <f t="shared" si="33"/>
        <v>2666.6666666666665</v>
      </c>
      <c r="AF73" s="22">
        <f t="shared" si="33"/>
        <v>2666.6666666666665</v>
      </c>
      <c r="AG73" s="22">
        <f t="shared" si="33"/>
        <v>2666.6666666666665</v>
      </c>
      <c r="AH73" s="22">
        <f t="shared" si="33"/>
        <v>2666.6666666666665</v>
      </c>
      <c r="AI73" s="22">
        <f t="shared" si="33"/>
        <v>2666.6666666666665</v>
      </c>
      <c r="AJ73" s="22">
        <f t="shared" si="33"/>
        <v>2666.6666666666665</v>
      </c>
      <c r="AK73" s="22">
        <f t="shared" si="33"/>
        <v>2666.6666666666665</v>
      </c>
      <c r="AL73" s="22">
        <f t="shared" si="33"/>
        <v>2666.6666666666665</v>
      </c>
      <c r="BM73" s="16">
        <v>120</v>
      </c>
    </row>
    <row r="74" spans="2:38" ht="15">
      <c r="B74" s="28" t="str">
        <f t="shared" si="27"/>
        <v>Materia prima 6</v>
      </c>
      <c r="C74" s="22">
        <f t="shared" si="28"/>
        <v>2666.6666666666665</v>
      </c>
      <c r="D74" s="22">
        <f t="shared" si="28"/>
        <v>2666.6666666666665</v>
      </c>
      <c r="E74" s="22">
        <f t="shared" si="29"/>
        <v>2666.6666666666665</v>
      </c>
      <c r="F74" s="22">
        <f t="shared" si="29"/>
        <v>2666.6666666666665</v>
      </c>
      <c r="G74" s="22">
        <f aca="true" t="shared" si="34" ref="G74:AL74">+G35*($D48/360)</f>
        <v>2666.6666666666665</v>
      </c>
      <c r="H74" s="22">
        <f t="shared" si="34"/>
        <v>2666.6666666666665</v>
      </c>
      <c r="I74" s="22">
        <f t="shared" si="34"/>
        <v>2666.6666666666665</v>
      </c>
      <c r="J74" s="22">
        <f t="shared" si="34"/>
        <v>2666.6666666666665</v>
      </c>
      <c r="K74" s="22">
        <f t="shared" si="34"/>
        <v>2666.6666666666665</v>
      </c>
      <c r="L74" s="22">
        <f t="shared" si="34"/>
        <v>2666.6666666666665</v>
      </c>
      <c r="M74" s="22">
        <f t="shared" si="34"/>
        <v>2666.6666666666665</v>
      </c>
      <c r="N74" s="22">
        <f t="shared" si="34"/>
        <v>2666.6666666666665</v>
      </c>
      <c r="O74" s="22">
        <f t="shared" si="34"/>
        <v>2666.6666666666665</v>
      </c>
      <c r="P74" s="22">
        <f t="shared" si="34"/>
        <v>2666.6666666666665</v>
      </c>
      <c r="Q74" s="22">
        <f t="shared" si="34"/>
        <v>2666.6666666666665</v>
      </c>
      <c r="R74" s="22">
        <f t="shared" si="34"/>
        <v>2666.6666666666665</v>
      </c>
      <c r="S74" s="22">
        <f t="shared" si="34"/>
        <v>2666.6666666666665</v>
      </c>
      <c r="T74" s="22">
        <f t="shared" si="34"/>
        <v>2666.6666666666665</v>
      </c>
      <c r="U74" s="22">
        <f t="shared" si="34"/>
        <v>2666.6666666666665</v>
      </c>
      <c r="V74" s="22">
        <f t="shared" si="34"/>
        <v>2666.6666666666665</v>
      </c>
      <c r="W74" s="22">
        <f t="shared" si="34"/>
        <v>2666.6666666666665</v>
      </c>
      <c r="X74" s="22">
        <f t="shared" si="34"/>
        <v>2666.6666666666665</v>
      </c>
      <c r="Y74" s="22">
        <f t="shared" si="34"/>
        <v>2666.6666666666665</v>
      </c>
      <c r="Z74" s="22">
        <f t="shared" si="34"/>
        <v>2666.6666666666665</v>
      </c>
      <c r="AA74" s="22">
        <f t="shared" si="34"/>
        <v>2666.6666666666665</v>
      </c>
      <c r="AB74" s="22">
        <f t="shared" si="34"/>
        <v>2666.6666666666665</v>
      </c>
      <c r="AC74" s="22">
        <f t="shared" si="34"/>
        <v>2666.6666666666665</v>
      </c>
      <c r="AD74" s="22">
        <f t="shared" si="34"/>
        <v>2666.6666666666665</v>
      </c>
      <c r="AE74" s="22">
        <f t="shared" si="34"/>
        <v>2666.6666666666665</v>
      </c>
      <c r="AF74" s="22">
        <f t="shared" si="34"/>
        <v>2666.6666666666665</v>
      </c>
      <c r="AG74" s="22">
        <f t="shared" si="34"/>
        <v>2666.6666666666665</v>
      </c>
      <c r="AH74" s="22">
        <f t="shared" si="34"/>
        <v>2666.6666666666665</v>
      </c>
      <c r="AI74" s="22">
        <f t="shared" si="34"/>
        <v>2666.6666666666665</v>
      </c>
      <c r="AJ74" s="22">
        <f t="shared" si="34"/>
        <v>2666.6666666666665</v>
      </c>
      <c r="AK74" s="22">
        <f t="shared" si="34"/>
        <v>2666.6666666666665</v>
      </c>
      <c r="AL74" s="22">
        <f t="shared" si="34"/>
        <v>2666.6666666666665</v>
      </c>
    </row>
    <row r="75" spans="2:38" ht="15">
      <c r="B75" s="28" t="str">
        <f t="shared" si="27"/>
        <v>Materia prima 7</v>
      </c>
      <c r="C75" s="22">
        <f t="shared" si="28"/>
        <v>16250</v>
      </c>
      <c r="D75" s="22">
        <f t="shared" si="28"/>
        <v>16250</v>
      </c>
      <c r="E75" s="22">
        <f t="shared" si="29"/>
        <v>16250</v>
      </c>
      <c r="F75" s="22">
        <f t="shared" si="29"/>
        <v>16250</v>
      </c>
      <c r="G75" s="22">
        <f aca="true" t="shared" si="35" ref="G75:AL75">+G36*($D49/360)</f>
        <v>16250</v>
      </c>
      <c r="H75" s="22">
        <f t="shared" si="35"/>
        <v>16250</v>
      </c>
      <c r="I75" s="22">
        <f t="shared" si="35"/>
        <v>16250</v>
      </c>
      <c r="J75" s="22">
        <f t="shared" si="35"/>
        <v>16250</v>
      </c>
      <c r="K75" s="22">
        <f t="shared" si="35"/>
        <v>16250</v>
      </c>
      <c r="L75" s="22">
        <f t="shared" si="35"/>
        <v>16250</v>
      </c>
      <c r="M75" s="22">
        <f t="shared" si="35"/>
        <v>16250</v>
      </c>
      <c r="N75" s="22">
        <f t="shared" si="35"/>
        <v>16250</v>
      </c>
      <c r="O75" s="22">
        <f t="shared" si="35"/>
        <v>16250</v>
      </c>
      <c r="P75" s="22">
        <f t="shared" si="35"/>
        <v>16250</v>
      </c>
      <c r="Q75" s="22">
        <f t="shared" si="35"/>
        <v>16250</v>
      </c>
      <c r="R75" s="22">
        <f t="shared" si="35"/>
        <v>16250</v>
      </c>
      <c r="S75" s="22">
        <f t="shared" si="35"/>
        <v>16250</v>
      </c>
      <c r="T75" s="22">
        <f t="shared" si="35"/>
        <v>16250</v>
      </c>
      <c r="U75" s="22">
        <f t="shared" si="35"/>
        <v>16250</v>
      </c>
      <c r="V75" s="22">
        <f t="shared" si="35"/>
        <v>16250</v>
      </c>
      <c r="W75" s="22">
        <f t="shared" si="35"/>
        <v>16250</v>
      </c>
      <c r="X75" s="22">
        <f t="shared" si="35"/>
        <v>16250</v>
      </c>
      <c r="Y75" s="22">
        <f t="shared" si="35"/>
        <v>16250</v>
      </c>
      <c r="Z75" s="22">
        <f t="shared" si="35"/>
        <v>16250</v>
      </c>
      <c r="AA75" s="22">
        <f t="shared" si="35"/>
        <v>16250</v>
      </c>
      <c r="AB75" s="22">
        <f t="shared" si="35"/>
        <v>16250</v>
      </c>
      <c r="AC75" s="22">
        <f t="shared" si="35"/>
        <v>16250</v>
      </c>
      <c r="AD75" s="22">
        <f t="shared" si="35"/>
        <v>16250</v>
      </c>
      <c r="AE75" s="22">
        <f t="shared" si="35"/>
        <v>16250</v>
      </c>
      <c r="AF75" s="22">
        <f t="shared" si="35"/>
        <v>16250</v>
      </c>
      <c r="AG75" s="22">
        <f t="shared" si="35"/>
        <v>16250</v>
      </c>
      <c r="AH75" s="22">
        <f t="shared" si="35"/>
        <v>16250</v>
      </c>
      <c r="AI75" s="22">
        <f t="shared" si="35"/>
        <v>16250</v>
      </c>
      <c r="AJ75" s="22">
        <f t="shared" si="35"/>
        <v>16250</v>
      </c>
      <c r="AK75" s="22">
        <f t="shared" si="35"/>
        <v>16250</v>
      </c>
      <c r="AL75" s="22">
        <f t="shared" si="35"/>
        <v>16250</v>
      </c>
    </row>
    <row r="76" spans="2:38" ht="15">
      <c r="B76" s="28" t="str">
        <f t="shared" si="27"/>
        <v>Materia prima 8</v>
      </c>
      <c r="C76" s="22">
        <f t="shared" si="28"/>
        <v>7500</v>
      </c>
      <c r="D76" s="22">
        <f t="shared" si="28"/>
        <v>7500</v>
      </c>
      <c r="E76" s="22">
        <f t="shared" si="29"/>
        <v>7500</v>
      </c>
      <c r="F76" s="22">
        <f t="shared" si="29"/>
        <v>7500</v>
      </c>
      <c r="G76" s="22">
        <f aca="true" t="shared" si="36" ref="G76:AL76">+G37*($D50/360)</f>
        <v>7500</v>
      </c>
      <c r="H76" s="22">
        <f t="shared" si="36"/>
        <v>7500</v>
      </c>
      <c r="I76" s="22">
        <f t="shared" si="36"/>
        <v>7500</v>
      </c>
      <c r="J76" s="22">
        <f t="shared" si="36"/>
        <v>7500</v>
      </c>
      <c r="K76" s="22">
        <f t="shared" si="36"/>
        <v>7500</v>
      </c>
      <c r="L76" s="22">
        <f t="shared" si="36"/>
        <v>7500</v>
      </c>
      <c r="M76" s="22">
        <f t="shared" si="36"/>
        <v>7500</v>
      </c>
      <c r="N76" s="22">
        <f t="shared" si="36"/>
        <v>7500</v>
      </c>
      <c r="O76" s="22">
        <f t="shared" si="36"/>
        <v>7500</v>
      </c>
      <c r="P76" s="22">
        <f t="shared" si="36"/>
        <v>7500</v>
      </c>
      <c r="Q76" s="22">
        <f t="shared" si="36"/>
        <v>7500</v>
      </c>
      <c r="R76" s="22">
        <f t="shared" si="36"/>
        <v>7500</v>
      </c>
      <c r="S76" s="22">
        <f t="shared" si="36"/>
        <v>7500</v>
      </c>
      <c r="T76" s="22">
        <f t="shared" si="36"/>
        <v>7500</v>
      </c>
      <c r="U76" s="22">
        <f t="shared" si="36"/>
        <v>7500</v>
      </c>
      <c r="V76" s="22">
        <f t="shared" si="36"/>
        <v>7500</v>
      </c>
      <c r="W76" s="22">
        <f t="shared" si="36"/>
        <v>7500</v>
      </c>
      <c r="X76" s="22">
        <f t="shared" si="36"/>
        <v>7500</v>
      </c>
      <c r="Y76" s="22">
        <f t="shared" si="36"/>
        <v>7500</v>
      </c>
      <c r="Z76" s="22">
        <f t="shared" si="36"/>
        <v>7500</v>
      </c>
      <c r="AA76" s="22">
        <f t="shared" si="36"/>
        <v>7500</v>
      </c>
      <c r="AB76" s="22">
        <f t="shared" si="36"/>
        <v>7500</v>
      </c>
      <c r="AC76" s="22">
        <f t="shared" si="36"/>
        <v>7500</v>
      </c>
      <c r="AD76" s="22">
        <f t="shared" si="36"/>
        <v>7500</v>
      </c>
      <c r="AE76" s="22">
        <f t="shared" si="36"/>
        <v>7500</v>
      </c>
      <c r="AF76" s="22">
        <f t="shared" si="36"/>
        <v>7500</v>
      </c>
      <c r="AG76" s="22">
        <f t="shared" si="36"/>
        <v>7500</v>
      </c>
      <c r="AH76" s="22">
        <f t="shared" si="36"/>
        <v>7500</v>
      </c>
      <c r="AI76" s="22">
        <f t="shared" si="36"/>
        <v>7500</v>
      </c>
      <c r="AJ76" s="22">
        <f t="shared" si="36"/>
        <v>7500</v>
      </c>
      <c r="AK76" s="22">
        <f t="shared" si="36"/>
        <v>7500</v>
      </c>
      <c r="AL76" s="22">
        <f t="shared" si="36"/>
        <v>7500</v>
      </c>
    </row>
    <row r="77" spans="2:38" ht="15">
      <c r="B77" s="28" t="str">
        <f t="shared" si="27"/>
        <v>Materia prima 9</v>
      </c>
      <c r="C77" s="22">
        <f t="shared" si="28"/>
        <v>42000</v>
      </c>
      <c r="D77" s="22">
        <f t="shared" si="28"/>
        <v>42000</v>
      </c>
      <c r="E77" s="22">
        <f t="shared" si="29"/>
        <v>42000</v>
      </c>
      <c r="F77" s="22">
        <f t="shared" si="29"/>
        <v>42000</v>
      </c>
      <c r="G77" s="22">
        <f aca="true" t="shared" si="37" ref="G77:AL77">+G38*($D51/360)</f>
        <v>42000</v>
      </c>
      <c r="H77" s="22">
        <f t="shared" si="37"/>
        <v>42000</v>
      </c>
      <c r="I77" s="22">
        <f t="shared" si="37"/>
        <v>42000</v>
      </c>
      <c r="J77" s="22">
        <f t="shared" si="37"/>
        <v>42000</v>
      </c>
      <c r="K77" s="22">
        <f t="shared" si="37"/>
        <v>42000</v>
      </c>
      <c r="L77" s="22">
        <f t="shared" si="37"/>
        <v>42000</v>
      </c>
      <c r="M77" s="22">
        <f t="shared" si="37"/>
        <v>42000</v>
      </c>
      <c r="N77" s="22">
        <f t="shared" si="37"/>
        <v>42000</v>
      </c>
      <c r="O77" s="22">
        <f t="shared" si="37"/>
        <v>42000</v>
      </c>
      <c r="P77" s="22">
        <f t="shared" si="37"/>
        <v>42000</v>
      </c>
      <c r="Q77" s="22">
        <f t="shared" si="37"/>
        <v>42000</v>
      </c>
      <c r="R77" s="22">
        <f t="shared" si="37"/>
        <v>42000</v>
      </c>
      <c r="S77" s="22">
        <f t="shared" si="37"/>
        <v>42000</v>
      </c>
      <c r="T77" s="22">
        <f t="shared" si="37"/>
        <v>42000</v>
      </c>
      <c r="U77" s="22">
        <f t="shared" si="37"/>
        <v>42000</v>
      </c>
      <c r="V77" s="22">
        <f t="shared" si="37"/>
        <v>42000</v>
      </c>
      <c r="W77" s="22">
        <f t="shared" si="37"/>
        <v>42000</v>
      </c>
      <c r="X77" s="22">
        <f t="shared" si="37"/>
        <v>42000</v>
      </c>
      <c r="Y77" s="22">
        <f t="shared" si="37"/>
        <v>42000</v>
      </c>
      <c r="Z77" s="22">
        <f t="shared" si="37"/>
        <v>42000</v>
      </c>
      <c r="AA77" s="22">
        <f t="shared" si="37"/>
        <v>42000</v>
      </c>
      <c r="AB77" s="22">
        <f t="shared" si="37"/>
        <v>42000</v>
      </c>
      <c r="AC77" s="22">
        <f t="shared" si="37"/>
        <v>42000</v>
      </c>
      <c r="AD77" s="22">
        <f t="shared" si="37"/>
        <v>42000</v>
      </c>
      <c r="AE77" s="22">
        <f t="shared" si="37"/>
        <v>42000</v>
      </c>
      <c r="AF77" s="22">
        <f t="shared" si="37"/>
        <v>42000</v>
      </c>
      <c r="AG77" s="22">
        <f t="shared" si="37"/>
        <v>42000</v>
      </c>
      <c r="AH77" s="22">
        <f t="shared" si="37"/>
        <v>42000</v>
      </c>
      <c r="AI77" s="22">
        <f t="shared" si="37"/>
        <v>42000</v>
      </c>
      <c r="AJ77" s="22">
        <f t="shared" si="37"/>
        <v>42000</v>
      </c>
      <c r="AK77" s="22">
        <f t="shared" si="37"/>
        <v>42000</v>
      </c>
      <c r="AL77" s="22">
        <f t="shared" si="37"/>
        <v>42000</v>
      </c>
    </row>
    <row r="78" spans="2:38" ht="15">
      <c r="B78" s="28" t="str">
        <f t="shared" si="27"/>
        <v>Materia prima 10</v>
      </c>
      <c r="C78" s="22">
        <f t="shared" si="28"/>
        <v>6250</v>
      </c>
      <c r="D78" s="22">
        <f t="shared" si="28"/>
        <v>6250</v>
      </c>
      <c r="E78" s="22">
        <f t="shared" si="29"/>
        <v>6250</v>
      </c>
      <c r="F78" s="22">
        <f t="shared" si="29"/>
        <v>6250</v>
      </c>
      <c r="G78" s="22">
        <f aca="true" t="shared" si="38" ref="G78:AL78">+G39*($D52/360)</f>
        <v>6250</v>
      </c>
      <c r="H78" s="22">
        <f t="shared" si="38"/>
        <v>6250</v>
      </c>
      <c r="I78" s="22">
        <f t="shared" si="38"/>
        <v>6250</v>
      </c>
      <c r="J78" s="22">
        <f t="shared" si="38"/>
        <v>6250</v>
      </c>
      <c r="K78" s="22">
        <f t="shared" si="38"/>
        <v>6250</v>
      </c>
      <c r="L78" s="22">
        <f t="shared" si="38"/>
        <v>6250</v>
      </c>
      <c r="M78" s="22">
        <f t="shared" si="38"/>
        <v>6250</v>
      </c>
      <c r="N78" s="22">
        <f t="shared" si="38"/>
        <v>6250</v>
      </c>
      <c r="O78" s="22">
        <f t="shared" si="38"/>
        <v>6250</v>
      </c>
      <c r="P78" s="22">
        <f t="shared" si="38"/>
        <v>6250</v>
      </c>
      <c r="Q78" s="22">
        <f t="shared" si="38"/>
        <v>6250</v>
      </c>
      <c r="R78" s="22">
        <f t="shared" si="38"/>
        <v>6250</v>
      </c>
      <c r="S78" s="22">
        <f t="shared" si="38"/>
        <v>6250</v>
      </c>
      <c r="T78" s="22">
        <f t="shared" si="38"/>
        <v>6250</v>
      </c>
      <c r="U78" s="22">
        <f t="shared" si="38"/>
        <v>6250</v>
      </c>
      <c r="V78" s="22">
        <f t="shared" si="38"/>
        <v>6250</v>
      </c>
      <c r="W78" s="22">
        <f t="shared" si="38"/>
        <v>6250</v>
      </c>
      <c r="X78" s="22">
        <f t="shared" si="38"/>
        <v>6250</v>
      </c>
      <c r="Y78" s="22">
        <f t="shared" si="38"/>
        <v>6250</v>
      </c>
      <c r="Z78" s="22">
        <f t="shared" si="38"/>
        <v>6250</v>
      </c>
      <c r="AA78" s="22">
        <f t="shared" si="38"/>
        <v>6250</v>
      </c>
      <c r="AB78" s="22">
        <f t="shared" si="38"/>
        <v>6250</v>
      </c>
      <c r="AC78" s="22">
        <f t="shared" si="38"/>
        <v>6250</v>
      </c>
      <c r="AD78" s="22">
        <f t="shared" si="38"/>
        <v>6250</v>
      </c>
      <c r="AE78" s="22">
        <f t="shared" si="38"/>
        <v>6250</v>
      </c>
      <c r="AF78" s="22">
        <f t="shared" si="38"/>
        <v>6250</v>
      </c>
      <c r="AG78" s="22">
        <f t="shared" si="38"/>
        <v>6250</v>
      </c>
      <c r="AH78" s="22">
        <f t="shared" si="38"/>
        <v>6250</v>
      </c>
      <c r="AI78" s="22">
        <f t="shared" si="38"/>
        <v>6250</v>
      </c>
      <c r="AJ78" s="22">
        <f t="shared" si="38"/>
        <v>6250</v>
      </c>
      <c r="AK78" s="22">
        <f t="shared" si="38"/>
        <v>6250</v>
      </c>
      <c r="AL78" s="22">
        <f t="shared" si="38"/>
        <v>6250</v>
      </c>
    </row>
    <row r="79" spans="2:38" ht="15">
      <c r="B79" s="31" t="s">
        <v>238</v>
      </c>
      <c r="C79" s="32">
        <f>SUM(C69:C78)</f>
        <v>101916.66666666667</v>
      </c>
      <c r="D79" s="32">
        <f>SUM(D69:D78)</f>
        <v>101916.66666666667</v>
      </c>
      <c r="E79" s="32">
        <f>SUM(E69:E78)</f>
        <v>101916.66666666667</v>
      </c>
      <c r="F79" s="32">
        <f aca="true" t="shared" si="39" ref="F79:AL79">SUM(F69:F78)</f>
        <v>101916.66666666667</v>
      </c>
      <c r="G79" s="32">
        <f t="shared" si="39"/>
        <v>101916.66666666667</v>
      </c>
      <c r="H79" s="32">
        <f t="shared" si="39"/>
        <v>101916.66666666667</v>
      </c>
      <c r="I79" s="32">
        <f t="shared" si="39"/>
        <v>101916.66666666667</v>
      </c>
      <c r="J79" s="32">
        <f t="shared" si="39"/>
        <v>101916.66666666667</v>
      </c>
      <c r="K79" s="32">
        <f t="shared" si="39"/>
        <v>101916.66666666667</v>
      </c>
      <c r="L79" s="32">
        <f t="shared" si="39"/>
        <v>101916.66666666667</v>
      </c>
      <c r="M79" s="32">
        <f t="shared" si="39"/>
        <v>101916.66666666667</v>
      </c>
      <c r="N79" s="32">
        <f t="shared" si="39"/>
        <v>101916.66666666667</v>
      </c>
      <c r="O79" s="32">
        <f t="shared" si="39"/>
        <v>101916.66666666667</v>
      </c>
      <c r="P79" s="32">
        <f t="shared" si="39"/>
        <v>101916.66666666667</v>
      </c>
      <c r="Q79" s="32">
        <f t="shared" si="39"/>
        <v>101916.66666666667</v>
      </c>
      <c r="R79" s="32">
        <f t="shared" si="39"/>
        <v>101916.66666666667</v>
      </c>
      <c r="S79" s="32">
        <f t="shared" si="39"/>
        <v>101916.66666666667</v>
      </c>
      <c r="T79" s="32">
        <f t="shared" si="39"/>
        <v>101916.66666666667</v>
      </c>
      <c r="U79" s="32">
        <f t="shared" si="39"/>
        <v>101916.66666666667</v>
      </c>
      <c r="V79" s="32">
        <f t="shared" si="39"/>
        <v>101916.66666666667</v>
      </c>
      <c r="W79" s="32">
        <f t="shared" si="39"/>
        <v>101916.66666666667</v>
      </c>
      <c r="X79" s="32">
        <f t="shared" si="39"/>
        <v>101916.66666666667</v>
      </c>
      <c r="Y79" s="32">
        <f t="shared" si="39"/>
        <v>101916.66666666667</v>
      </c>
      <c r="Z79" s="32">
        <f t="shared" si="39"/>
        <v>101916.66666666667</v>
      </c>
      <c r="AA79" s="32">
        <f t="shared" si="39"/>
        <v>101916.66666666667</v>
      </c>
      <c r="AB79" s="32">
        <f t="shared" si="39"/>
        <v>101916.66666666667</v>
      </c>
      <c r="AC79" s="32">
        <f t="shared" si="39"/>
        <v>101916.66666666667</v>
      </c>
      <c r="AD79" s="32">
        <f t="shared" si="39"/>
        <v>101916.66666666667</v>
      </c>
      <c r="AE79" s="32">
        <f t="shared" si="39"/>
        <v>101916.66666666667</v>
      </c>
      <c r="AF79" s="32">
        <f t="shared" si="39"/>
        <v>101916.66666666667</v>
      </c>
      <c r="AG79" s="32">
        <f t="shared" si="39"/>
        <v>101916.66666666667</v>
      </c>
      <c r="AH79" s="32">
        <f t="shared" si="39"/>
        <v>101916.66666666667</v>
      </c>
      <c r="AI79" s="32">
        <f t="shared" si="39"/>
        <v>101916.66666666667</v>
      </c>
      <c r="AJ79" s="32">
        <f t="shared" si="39"/>
        <v>101916.66666666667</v>
      </c>
      <c r="AK79" s="32">
        <f t="shared" si="39"/>
        <v>101916.66666666667</v>
      </c>
      <c r="AL79" s="32">
        <f t="shared" si="39"/>
        <v>101916.66666666667</v>
      </c>
    </row>
    <row r="80" spans="2:38" ht="15">
      <c r="B80" s="23"/>
      <c r="C80" s="24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</row>
    <row r="81" spans="1:4" ht="30">
      <c r="A81" s="13" t="s">
        <v>216</v>
      </c>
      <c r="B81" s="14" t="s">
        <v>258</v>
      </c>
      <c r="C81" s="29" t="s">
        <v>240</v>
      </c>
      <c r="D81" s="20">
        <v>0</v>
      </c>
    </row>
    <row r="83" spans="3:99" ht="15">
      <c r="C83" s="29"/>
      <c r="CU83" s="30"/>
    </row>
    <row r="84" spans="1:99" ht="15">
      <c r="A84" s="13" t="s">
        <v>234</v>
      </c>
      <c r="B84" s="14" t="s">
        <v>259</v>
      </c>
      <c r="C84" s="14" t="str">
        <f>+C68</f>
        <v>A1 m1</v>
      </c>
      <c r="D84" s="14" t="str">
        <f aca="true" t="shared" si="40" ref="D84:AL84">+D68</f>
        <v>A1 m2</v>
      </c>
      <c r="E84" s="14" t="str">
        <f t="shared" si="40"/>
        <v>A1 m3</v>
      </c>
      <c r="F84" s="14" t="str">
        <f t="shared" si="40"/>
        <v>A1 m4</v>
      </c>
      <c r="G84" s="14" t="str">
        <f t="shared" si="40"/>
        <v>A1 m5</v>
      </c>
      <c r="H84" s="14" t="str">
        <f t="shared" si="40"/>
        <v>A1 m6</v>
      </c>
      <c r="I84" s="14" t="str">
        <f t="shared" si="40"/>
        <v>A1 m7</v>
      </c>
      <c r="J84" s="14" t="str">
        <f t="shared" si="40"/>
        <v>A1 m8</v>
      </c>
      <c r="K84" s="14" t="str">
        <f t="shared" si="40"/>
        <v>A1 m9</v>
      </c>
      <c r="L84" s="14" t="str">
        <f t="shared" si="40"/>
        <v>A1 m10</v>
      </c>
      <c r="M84" s="14" t="str">
        <f t="shared" si="40"/>
        <v>A1 m11</v>
      </c>
      <c r="N84" s="14" t="str">
        <f t="shared" si="40"/>
        <v>A1 m12</v>
      </c>
      <c r="O84" s="14" t="str">
        <f t="shared" si="40"/>
        <v>A2 m1</v>
      </c>
      <c r="P84" s="14" t="str">
        <f t="shared" si="40"/>
        <v>A2 m2</v>
      </c>
      <c r="Q84" s="14" t="str">
        <f t="shared" si="40"/>
        <v>A2 m3</v>
      </c>
      <c r="R84" s="14" t="str">
        <f t="shared" si="40"/>
        <v>A2 m4</v>
      </c>
      <c r="S84" s="14" t="str">
        <f t="shared" si="40"/>
        <v>A2 m5</v>
      </c>
      <c r="T84" s="14" t="str">
        <f t="shared" si="40"/>
        <v>A2 m6</v>
      </c>
      <c r="U84" s="14" t="str">
        <f t="shared" si="40"/>
        <v>A2 m7</v>
      </c>
      <c r="V84" s="14" t="str">
        <f t="shared" si="40"/>
        <v>A2 m8</v>
      </c>
      <c r="W84" s="14" t="str">
        <f t="shared" si="40"/>
        <v>A2 m9</v>
      </c>
      <c r="X84" s="14" t="str">
        <f t="shared" si="40"/>
        <v>A2 m10</v>
      </c>
      <c r="Y84" s="14" t="str">
        <f t="shared" si="40"/>
        <v>A2 m11</v>
      </c>
      <c r="Z84" s="14" t="str">
        <f t="shared" si="40"/>
        <v>A2 m12</v>
      </c>
      <c r="AA84" s="14" t="str">
        <f t="shared" si="40"/>
        <v>A3 m1</v>
      </c>
      <c r="AB84" s="14" t="str">
        <f t="shared" si="40"/>
        <v>A3 m2</v>
      </c>
      <c r="AC84" s="14" t="str">
        <f t="shared" si="40"/>
        <v>A3 m3</v>
      </c>
      <c r="AD84" s="14" t="str">
        <f t="shared" si="40"/>
        <v>A3 m4</v>
      </c>
      <c r="AE84" s="14" t="str">
        <f t="shared" si="40"/>
        <v>A3 m5</v>
      </c>
      <c r="AF84" s="14" t="str">
        <f t="shared" si="40"/>
        <v>A3 m6</v>
      </c>
      <c r="AG84" s="14" t="str">
        <f t="shared" si="40"/>
        <v>A3 m7</v>
      </c>
      <c r="AH84" s="14" t="str">
        <f t="shared" si="40"/>
        <v>A3 m8</v>
      </c>
      <c r="AI84" s="14" t="str">
        <f t="shared" si="40"/>
        <v>A3 m9</v>
      </c>
      <c r="AJ84" s="14" t="str">
        <f t="shared" si="40"/>
        <v>A3 m10</v>
      </c>
      <c r="AK84" s="14" t="str">
        <f t="shared" si="40"/>
        <v>A3 m11</v>
      </c>
      <c r="AL84" s="14" t="str">
        <f t="shared" si="40"/>
        <v>A3 m12</v>
      </c>
      <c r="CU84" s="30"/>
    </row>
    <row r="85" spans="2:38" ht="15">
      <c r="B85" s="14" t="str">
        <f>+B69</f>
        <v>Materia prima 1</v>
      </c>
      <c r="C85" s="22">
        <f aca="true" t="shared" si="41" ref="C85:C94">+IF($D$81=0,0,(C30*(1+$C43)))</f>
        <v>0</v>
      </c>
      <c r="D85" s="22">
        <f aca="true" t="shared" si="42" ref="D85:D94">+IF($D$81=0,0,IF($D$81=30,(C30*(1+$C43)),(C30+D30)*(1+$C43)))</f>
        <v>0</v>
      </c>
      <c r="E85" s="22">
        <f aca="true" t="shared" si="43" ref="E85:E94">+IF($D$81=0,0,IF($D$81=30,(D30*(1+$C43)),IF($D$81=60,((D30+E30)*(1+$C43)),(C30+D30+E30)*(1+$C43))))</f>
        <v>0</v>
      </c>
      <c r="F85" s="22">
        <f aca="true" t="shared" si="44" ref="F85:F93">+IF($D$81=0,0,IF($D$81=30,(E30*(1+$C43)),IF($D$81=60,((E30+F30)*(1+$C43)),IF($D$81=90,((D30+E30+F30)*(1+$C43)),(C30+D30+E30+F30)*(1+$C43)))))</f>
        <v>0</v>
      </c>
      <c r="G85" s="22">
        <f aca="true" t="shared" si="45" ref="G85:G93">+IF($D$81=0,0,IF($D$81=30,(F30*(1+$C43)),IF($D$81=60,((F30+G30)*(1+$C43)),IF($D$81=90,((E30+F30+G30)*(1+$C43)),(D30+E30+F30+G30)*(1+$C43)))))</f>
        <v>0</v>
      </c>
      <c r="H85" s="22">
        <f aca="true" t="shared" si="46" ref="H85:H93">+IF($D$81=0,0,IF($D$81=30,(G30*(1+$C43)),IF($D$81=60,((G30+H30)*(1+$C43)),IF($D$81=90,((F30+G30+H30)*(1+$C43)),(E30+F30+G30+H30)*(1+$C43)))))</f>
        <v>0</v>
      </c>
      <c r="I85" s="22">
        <f aca="true" t="shared" si="47" ref="I85:I93">+IF($D$81=0,0,IF($D$81=30,(H30*(1+$C43)),IF($D$81=60,((H30+I30)*(1+$C43)),IF($D$81=90,((G30+H30+I30)*(1+$C43)),(F30+G30+H30+I30)*(1+$C43)))))</f>
        <v>0</v>
      </c>
      <c r="J85" s="22">
        <f aca="true" t="shared" si="48" ref="J85:J93">+IF($D$81=0,0,IF($D$81=30,(I30*(1+$C43)),IF($D$81=60,((I30+J30)*(1+$C43)),IF($D$81=90,((H30+I30+J30)*(1+$C43)),(G30+H30+I30+J30)*(1+$C43)))))</f>
        <v>0</v>
      </c>
      <c r="K85" s="22">
        <f aca="true" t="shared" si="49" ref="K85:K93">+IF($D$81=0,0,IF($D$81=30,(J30*(1+$C43)),IF($D$81=60,((J30+K30)*(1+$C43)),IF($D$81=90,((I30+J30+K30)*(1+$C43)),(H30+I30+J30+K30)*(1+$C43)))))</f>
        <v>0</v>
      </c>
      <c r="L85" s="22">
        <f aca="true" t="shared" si="50" ref="L85:L93">+IF($D$81=0,0,IF($D$81=30,(K30*(1+$C43)),IF($D$81=60,((K30+L30)*(1+$C43)),IF($D$81=90,((J30+K30+L30)*(1+$C43)),(I30+J30+K30+L30)*(1+$C43)))))</f>
        <v>0</v>
      </c>
      <c r="M85" s="22">
        <f aca="true" t="shared" si="51" ref="M85:M93">+IF($D$81=0,0,IF($D$81=30,(L30*(1+$C43)),IF($D$81=60,((L30+M30)*(1+$C43)),IF($D$81=90,((K30+L30+M30)*(1+$C43)),(J30+K30+L30+M30)*(1+$C43)))))</f>
        <v>0</v>
      </c>
      <c r="N85" s="22">
        <f aca="true" t="shared" si="52" ref="N85:N93">+IF($D$81=0,0,IF($D$81=30,(M30*(1+$C43)),IF($D$81=60,((M30+N30)*(1+$C43)),IF($D$81=90,((L30+M30+N30)*(1+$C43)),(K30+L30+M30+N30)*(1+$C43)))))</f>
        <v>0</v>
      </c>
      <c r="O85" s="22">
        <f aca="true" t="shared" si="53" ref="O85:O94">+IF($D$81=0,0,IF($D$81=30,(M30*(1+$C43)),IF($D$81=60,((M30+O30)*(1+$C43)),IF($D$81=90,((L30+M30+O30)*(1+$C43)),(K30+L30+M30+O30)*(1+$C43)))))</f>
        <v>0</v>
      </c>
      <c r="P85" s="22">
        <f aca="true" t="shared" si="54" ref="P85:P94">+IF($D$81=0,0,IF($D$81=30,(O30*(1+$C43)),IF($D$81=60,((O30+P30)*(1+$C43)),IF($D$81=90,((M30+O30+P30)*(1+$C43)),(L30+M30+O30+P30)*(1+$C43)))))</f>
        <v>0</v>
      </c>
      <c r="Q85" s="22">
        <f aca="true" t="shared" si="55" ref="Q85:Q94">+IF($D$81=0,0,IF($D$81=30,(P30*(1+$C43)),IF($D$81=60,((P30+Q30)*(1+$C43)),IF($D$81=90,((O30+P30+Q30)*(1+$C43)),(M30+O30+P30+Q30)*(1+$C43)))))</f>
        <v>0</v>
      </c>
      <c r="R85" s="22">
        <f aca="true" t="shared" si="56" ref="R85:R93">+IF($D$81=0,0,IF($D$81=30,(Q30*(1+$C43)),IF($D$81=60,((Q30+R30)*(1+$C43)),IF($D$81=90,((P30+Q30+R30)*(1+$C43)),(O30+P30+Q30+R30)*(1+$C43)))))</f>
        <v>0</v>
      </c>
      <c r="S85" s="22">
        <f aca="true" t="shared" si="57" ref="S85:S93">+IF($D$81=0,0,IF($D$81=30,(R30*(1+$C43)),IF($D$81=60,((R30+S30)*(1+$C43)),IF($D$81=90,((Q30+R30+S30)*(1+$C43)),(P30+Q30+R30+S30)*(1+$C43)))))</f>
        <v>0</v>
      </c>
      <c r="T85" s="22">
        <f aca="true" t="shared" si="58" ref="T85:T93">+IF($D$81=0,0,IF($D$81=30,(S30*(1+$C43)),IF($D$81=60,((S30+T30)*(1+$C43)),IF($D$81=90,((R30+S30+T30)*(1+$C43)),(Q30+R30+S30+T30)*(1+$C43)))))</f>
        <v>0</v>
      </c>
      <c r="U85" s="22">
        <f aca="true" t="shared" si="59" ref="U85:U93">+IF($D$81=0,0,IF($D$81=30,(T30*(1+$C43)),IF($D$81=60,((T30+U30)*(1+$C43)),IF($D$81=90,((S30+T30+U30)*(1+$C43)),(R30+S30+T30+U30)*(1+$C43)))))</f>
        <v>0</v>
      </c>
      <c r="V85" s="22">
        <f aca="true" t="shared" si="60" ref="V85:V93">+IF($D$81=0,0,IF($D$81=30,(U30*(1+$C43)),IF($D$81=60,((U30+V30)*(1+$C43)),IF($D$81=90,((T30+U30+V30)*(1+$C43)),(S30+T30+U30+V30)*(1+$C43)))))</f>
        <v>0</v>
      </c>
      <c r="W85" s="22">
        <f aca="true" t="shared" si="61" ref="W85:W93">+IF($D$81=0,0,IF($D$81=30,(V30*(1+$C43)),IF($D$81=60,((V30+W30)*(1+$C43)),IF($D$81=90,((U30+V30+W30)*(1+$C43)),(T30+U30+V30+W30)*(1+$C43)))))</f>
        <v>0</v>
      </c>
      <c r="X85" s="22">
        <f aca="true" t="shared" si="62" ref="X85:X93">+IF($D$81=0,0,IF($D$81=30,(W30*(1+$C43)),IF($D$81=60,((W30+X30)*(1+$C43)),IF($D$81=90,((V30+W30+X30)*(1+$C43)),(U30+V30+W30+X30)*(1+$C43)))))</f>
        <v>0</v>
      </c>
      <c r="Y85" s="22">
        <f aca="true" t="shared" si="63" ref="Y85:Y93">+IF($D$81=0,0,IF($D$81=30,(X30*(1+$C43)),IF($D$81=60,((X30+Y30)*(1+$C43)),IF($D$81=90,((W30+X30+Y30)*(1+$C43)),(V30+W30+X30+Y30)*(1+$C43)))))</f>
        <v>0</v>
      </c>
      <c r="Z85" s="22">
        <f aca="true" t="shared" si="64" ref="Z85:Z93">+IF($D$81=0,0,IF($D$81=30,(Y30*(1+$C43)),IF($D$81=60,((Y30+Z30)*(1+$C43)),IF($D$81=90,((X30+Y30+Z30)*(1+$C43)),(W30+X30+Y30+Z30)*(1+$C43)))))</f>
        <v>0</v>
      </c>
      <c r="AA85" s="22">
        <f aca="true" t="shared" si="65" ref="AA85:AA93">+IF($D$81=0,0,IF($D$81=30,(Z30*(1+$C43)),IF($D$81=60,((Z30+AA30)*(1+$C43)),IF($D$81=90,((Y30+Z30+AA30)*(1+$C43)),(X30+Y30+Z30+AA30)*(1+$C43)))))</f>
        <v>0</v>
      </c>
      <c r="AB85" s="22">
        <f aca="true" t="shared" si="66" ref="AB85:AB93">+IF($D$81=0,0,IF($D$81=30,(AA30*(1+$C43)),IF($D$81=60,((AA30+AB30)*(1+$C43)),IF($D$81=90,((Z30+AA30+AB30)*(1+$C43)),(Y30+Z30+AA30+AB30)*(1+$C43)))))</f>
        <v>0</v>
      </c>
      <c r="AC85" s="22">
        <f aca="true" t="shared" si="67" ref="AC85:AC93">+IF($D$81=0,0,IF($D$81=30,(AB30*(1+$C43)),IF($D$81=60,((AB30+AC30)*(1+$C43)),IF($D$81=90,((AA30+AB30+AC30)*(1+$C43)),(Z30+AA30+AB30+AC30)*(1+$C43)))))</f>
        <v>0</v>
      </c>
      <c r="AD85" s="22">
        <f aca="true" t="shared" si="68" ref="AD85:AD93">+IF($D$81=0,0,IF($D$81=30,(AC30*(1+$C43)),IF($D$81=60,((AC30+AD30)*(1+$C43)),IF($D$81=90,((AB30+AC30+AD30)*(1+$C43)),(AA30+AB30+AC30+AD30)*(1+$C43)))))</f>
        <v>0</v>
      </c>
      <c r="AE85" s="22">
        <f aca="true" t="shared" si="69" ref="AE85:AE93">+IF($D$81=0,0,IF($D$81=30,(AD30*(1+$C43)),IF($D$81=60,((AD30+AE30)*(1+$C43)),IF($D$81=90,((AC30+AD30+AE30)*(1+$C43)),(AB30+AC30+AD30+AE30)*(1+$C43)))))</f>
        <v>0</v>
      </c>
      <c r="AF85" s="22">
        <f aca="true" t="shared" si="70" ref="AF85:AF93">+IF($D$81=0,0,IF($D$81=30,(AE30*(1+$C43)),IF($D$81=60,((AE30+AF30)*(1+$C43)),IF($D$81=90,((AD30+AE30+AF30)*(1+$C43)),(AC30+AD30+AE30+AF30)*(1+$C43)))))</f>
        <v>0</v>
      </c>
      <c r="AG85" s="22">
        <f aca="true" t="shared" si="71" ref="AG85:AG93">+IF($D$81=0,0,IF($D$81=30,(AF30*(1+$C43)),IF($D$81=60,((AF30+AG30)*(1+$C43)),IF($D$81=90,((AE30+AF30+AG30)*(1+$C43)),(AD30+AE30+AF30+AG30)*(1+$C43)))))</f>
        <v>0</v>
      </c>
      <c r="AH85" s="22">
        <f aca="true" t="shared" si="72" ref="AH85:AH93">+IF($D$81=0,0,IF($D$81=30,(AG30*(1+$C43)),IF($D$81=60,((AG30+AH30)*(1+$C43)),IF($D$81=90,((AF30+AG30+AH30)*(1+$C43)),(AE30+AF30+AG30+AH30)*(1+$C43)))))</f>
        <v>0</v>
      </c>
      <c r="AI85" s="22">
        <f aca="true" t="shared" si="73" ref="AI85:AI93">+IF($D$81=0,0,IF($D$81=30,(AH30*(1+$C43)),IF($D$81=60,((AH30+AI30)*(1+$C43)),IF($D$81=90,((AG30+AH30+AI30)*(1+$C43)),(AF30+AG30+AH30+AI30)*(1+$C43)))))</f>
        <v>0</v>
      </c>
      <c r="AJ85" s="22">
        <f aca="true" t="shared" si="74" ref="AJ85:AJ93">+IF($D$81=0,0,IF($D$81=30,(AI30*(1+$C43)),IF($D$81=60,((AI30+AJ30)*(1+$C43)),IF($D$81=90,((AH30+AI30+AJ30)*(1+$C43)),(AG30+AH30+AI30+AJ30)*(1+$C43)))))</f>
        <v>0</v>
      </c>
      <c r="AK85" s="22">
        <f aca="true" t="shared" si="75" ref="AK85:AK93">+IF($D$81=0,0,IF($D$81=30,(AJ30*(1+$C43)),IF($D$81=60,((AJ30+AK30)*(1+$C43)),IF($D$81=90,((AI30+AJ30+AK30)*(1+$C43)),(AH30+AI30+AJ30+AK30)*(1+$C43)))))</f>
        <v>0</v>
      </c>
      <c r="AL85" s="22">
        <f aca="true" t="shared" si="76" ref="AL85:AL93">+IF($D$81=0,0,IF($D$81=30,(AK30*(1+$C43)),IF($D$81=60,((AK30+AL30)*(1+$C43)),IF($D$81=90,((AJ30+AK30+AL30)*(1+$C43)),(AI30+AJ30+AK30+AL30)*(1+$C43)))))</f>
        <v>0</v>
      </c>
    </row>
    <row r="86" spans="2:38" ht="15">
      <c r="B86" s="14" t="str">
        <f aca="true" t="shared" si="77" ref="B86:B94">+B70</f>
        <v>Materia prima 2</v>
      </c>
      <c r="C86" s="22">
        <f t="shared" si="41"/>
        <v>0</v>
      </c>
      <c r="D86" s="22">
        <f t="shared" si="42"/>
        <v>0</v>
      </c>
      <c r="E86" s="22">
        <f t="shared" si="43"/>
        <v>0</v>
      </c>
      <c r="F86" s="22">
        <f t="shared" si="44"/>
        <v>0</v>
      </c>
      <c r="G86" s="22">
        <f t="shared" si="45"/>
        <v>0</v>
      </c>
      <c r="H86" s="22">
        <f t="shared" si="46"/>
        <v>0</v>
      </c>
      <c r="I86" s="22">
        <f t="shared" si="47"/>
        <v>0</v>
      </c>
      <c r="J86" s="22">
        <f t="shared" si="48"/>
        <v>0</v>
      </c>
      <c r="K86" s="22">
        <f t="shared" si="49"/>
        <v>0</v>
      </c>
      <c r="L86" s="22">
        <f t="shared" si="50"/>
        <v>0</v>
      </c>
      <c r="M86" s="22">
        <f t="shared" si="51"/>
        <v>0</v>
      </c>
      <c r="N86" s="22">
        <f t="shared" si="52"/>
        <v>0</v>
      </c>
      <c r="O86" s="22">
        <f t="shared" si="53"/>
        <v>0</v>
      </c>
      <c r="P86" s="22">
        <f t="shared" si="54"/>
        <v>0</v>
      </c>
      <c r="Q86" s="22">
        <f t="shared" si="55"/>
        <v>0</v>
      </c>
      <c r="R86" s="22">
        <f t="shared" si="56"/>
        <v>0</v>
      </c>
      <c r="S86" s="22">
        <f t="shared" si="57"/>
        <v>0</v>
      </c>
      <c r="T86" s="22">
        <f t="shared" si="58"/>
        <v>0</v>
      </c>
      <c r="U86" s="22">
        <f t="shared" si="59"/>
        <v>0</v>
      </c>
      <c r="V86" s="22">
        <f t="shared" si="60"/>
        <v>0</v>
      </c>
      <c r="W86" s="22">
        <f t="shared" si="61"/>
        <v>0</v>
      </c>
      <c r="X86" s="22">
        <f t="shared" si="62"/>
        <v>0</v>
      </c>
      <c r="Y86" s="22">
        <f t="shared" si="63"/>
        <v>0</v>
      </c>
      <c r="Z86" s="22">
        <f t="shared" si="64"/>
        <v>0</v>
      </c>
      <c r="AA86" s="22">
        <f t="shared" si="65"/>
        <v>0</v>
      </c>
      <c r="AB86" s="22">
        <f t="shared" si="66"/>
        <v>0</v>
      </c>
      <c r="AC86" s="22">
        <f t="shared" si="67"/>
        <v>0</v>
      </c>
      <c r="AD86" s="22">
        <f t="shared" si="68"/>
        <v>0</v>
      </c>
      <c r="AE86" s="22">
        <f t="shared" si="69"/>
        <v>0</v>
      </c>
      <c r="AF86" s="22">
        <f t="shared" si="70"/>
        <v>0</v>
      </c>
      <c r="AG86" s="22">
        <f t="shared" si="71"/>
        <v>0</v>
      </c>
      <c r="AH86" s="22">
        <f t="shared" si="72"/>
        <v>0</v>
      </c>
      <c r="AI86" s="22">
        <f t="shared" si="73"/>
        <v>0</v>
      </c>
      <c r="AJ86" s="22">
        <f t="shared" si="74"/>
        <v>0</v>
      </c>
      <c r="AK86" s="22">
        <f t="shared" si="75"/>
        <v>0</v>
      </c>
      <c r="AL86" s="22">
        <f t="shared" si="76"/>
        <v>0</v>
      </c>
    </row>
    <row r="87" spans="2:38" ht="15">
      <c r="B87" s="14" t="str">
        <f t="shared" si="77"/>
        <v>Materia prima 3</v>
      </c>
      <c r="C87" s="22">
        <f t="shared" si="41"/>
        <v>0</v>
      </c>
      <c r="D87" s="22">
        <f t="shared" si="42"/>
        <v>0</v>
      </c>
      <c r="E87" s="22">
        <f t="shared" si="43"/>
        <v>0</v>
      </c>
      <c r="F87" s="22">
        <f t="shared" si="44"/>
        <v>0</v>
      </c>
      <c r="G87" s="22">
        <f t="shared" si="45"/>
        <v>0</v>
      </c>
      <c r="H87" s="22">
        <f t="shared" si="46"/>
        <v>0</v>
      </c>
      <c r="I87" s="22">
        <f t="shared" si="47"/>
        <v>0</v>
      </c>
      <c r="J87" s="22">
        <f t="shared" si="48"/>
        <v>0</v>
      </c>
      <c r="K87" s="22">
        <f t="shared" si="49"/>
        <v>0</v>
      </c>
      <c r="L87" s="22">
        <f t="shared" si="50"/>
        <v>0</v>
      </c>
      <c r="M87" s="22">
        <f t="shared" si="51"/>
        <v>0</v>
      </c>
      <c r="N87" s="22">
        <f t="shared" si="52"/>
        <v>0</v>
      </c>
      <c r="O87" s="22">
        <f t="shared" si="53"/>
        <v>0</v>
      </c>
      <c r="P87" s="22">
        <f t="shared" si="54"/>
        <v>0</v>
      </c>
      <c r="Q87" s="22">
        <f t="shared" si="55"/>
        <v>0</v>
      </c>
      <c r="R87" s="22">
        <f t="shared" si="56"/>
        <v>0</v>
      </c>
      <c r="S87" s="22">
        <f t="shared" si="57"/>
        <v>0</v>
      </c>
      <c r="T87" s="22">
        <f t="shared" si="58"/>
        <v>0</v>
      </c>
      <c r="U87" s="22">
        <f t="shared" si="59"/>
        <v>0</v>
      </c>
      <c r="V87" s="22">
        <f t="shared" si="60"/>
        <v>0</v>
      </c>
      <c r="W87" s="22">
        <f t="shared" si="61"/>
        <v>0</v>
      </c>
      <c r="X87" s="22">
        <f t="shared" si="62"/>
        <v>0</v>
      </c>
      <c r="Y87" s="22">
        <f t="shared" si="63"/>
        <v>0</v>
      </c>
      <c r="Z87" s="22">
        <f t="shared" si="64"/>
        <v>0</v>
      </c>
      <c r="AA87" s="22">
        <f t="shared" si="65"/>
        <v>0</v>
      </c>
      <c r="AB87" s="22">
        <f t="shared" si="66"/>
        <v>0</v>
      </c>
      <c r="AC87" s="22">
        <f t="shared" si="67"/>
        <v>0</v>
      </c>
      <c r="AD87" s="22">
        <f t="shared" si="68"/>
        <v>0</v>
      </c>
      <c r="AE87" s="22">
        <f t="shared" si="69"/>
        <v>0</v>
      </c>
      <c r="AF87" s="22">
        <f t="shared" si="70"/>
        <v>0</v>
      </c>
      <c r="AG87" s="22">
        <f t="shared" si="71"/>
        <v>0</v>
      </c>
      <c r="AH87" s="22">
        <f t="shared" si="72"/>
        <v>0</v>
      </c>
      <c r="AI87" s="22">
        <f t="shared" si="73"/>
        <v>0</v>
      </c>
      <c r="AJ87" s="22">
        <f t="shared" si="74"/>
        <v>0</v>
      </c>
      <c r="AK87" s="22">
        <f t="shared" si="75"/>
        <v>0</v>
      </c>
      <c r="AL87" s="22">
        <f t="shared" si="76"/>
        <v>0</v>
      </c>
    </row>
    <row r="88" spans="2:38" ht="15">
      <c r="B88" s="14" t="str">
        <f t="shared" si="77"/>
        <v>Materia prima 4</v>
      </c>
      <c r="C88" s="22">
        <f t="shared" si="41"/>
        <v>0</v>
      </c>
      <c r="D88" s="22">
        <f t="shared" si="42"/>
        <v>0</v>
      </c>
      <c r="E88" s="22">
        <f t="shared" si="43"/>
        <v>0</v>
      </c>
      <c r="F88" s="22">
        <f t="shared" si="44"/>
        <v>0</v>
      </c>
      <c r="G88" s="22">
        <f t="shared" si="45"/>
        <v>0</v>
      </c>
      <c r="H88" s="22">
        <f t="shared" si="46"/>
        <v>0</v>
      </c>
      <c r="I88" s="22">
        <f t="shared" si="47"/>
        <v>0</v>
      </c>
      <c r="J88" s="22">
        <f t="shared" si="48"/>
        <v>0</v>
      </c>
      <c r="K88" s="22">
        <f t="shared" si="49"/>
        <v>0</v>
      </c>
      <c r="L88" s="22">
        <f t="shared" si="50"/>
        <v>0</v>
      </c>
      <c r="M88" s="22">
        <f t="shared" si="51"/>
        <v>0</v>
      </c>
      <c r="N88" s="22">
        <f t="shared" si="52"/>
        <v>0</v>
      </c>
      <c r="O88" s="22">
        <f t="shared" si="53"/>
        <v>0</v>
      </c>
      <c r="P88" s="22">
        <f t="shared" si="54"/>
        <v>0</v>
      </c>
      <c r="Q88" s="22">
        <f t="shared" si="55"/>
        <v>0</v>
      </c>
      <c r="R88" s="22">
        <f t="shared" si="56"/>
        <v>0</v>
      </c>
      <c r="S88" s="22">
        <f t="shared" si="57"/>
        <v>0</v>
      </c>
      <c r="T88" s="22">
        <f t="shared" si="58"/>
        <v>0</v>
      </c>
      <c r="U88" s="22">
        <f t="shared" si="59"/>
        <v>0</v>
      </c>
      <c r="V88" s="22">
        <f t="shared" si="60"/>
        <v>0</v>
      </c>
      <c r="W88" s="22">
        <f t="shared" si="61"/>
        <v>0</v>
      </c>
      <c r="X88" s="22">
        <f t="shared" si="62"/>
        <v>0</v>
      </c>
      <c r="Y88" s="22">
        <f t="shared" si="63"/>
        <v>0</v>
      </c>
      <c r="Z88" s="22">
        <f t="shared" si="64"/>
        <v>0</v>
      </c>
      <c r="AA88" s="22">
        <f t="shared" si="65"/>
        <v>0</v>
      </c>
      <c r="AB88" s="22">
        <f t="shared" si="66"/>
        <v>0</v>
      </c>
      <c r="AC88" s="22">
        <f t="shared" si="67"/>
        <v>0</v>
      </c>
      <c r="AD88" s="22">
        <f t="shared" si="68"/>
        <v>0</v>
      </c>
      <c r="AE88" s="22">
        <f t="shared" si="69"/>
        <v>0</v>
      </c>
      <c r="AF88" s="22">
        <f t="shared" si="70"/>
        <v>0</v>
      </c>
      <c r="AG88" s="22">
        <f t="shared" si="71"/>
        <v>0</v>
      </c>
      <c r="AH88" s="22">
        <f t="shared" si="72"/>
        <v>0</v>
      </c>
      <c r="AI88" s="22">
        <f t="shared" si="73"/>
        <v>0</v>
      </c>
      <c r="AJ88" s="22">
        <f t="shared" si="74"/>
        <v>0</v>
      </c>
      <c r="AK88" s="22">
        <f t="shared" si="75"/>
        <v>0</v>
      </c>
      <c r="AL88" s="22">
        <f t="shared" si="76"/>
        <v>0</v>
      </c>
    </row>
    <row r="89" spans="2:38" ht="15">
      <c r="B89" s="14" t="str">
        <f t="shared" si="77"/>
        <v>Materia prima 5</v>
      </c>
      <c r="C89" s="22">
        <f t="shared" si="41"/>
        <v>0</v>
      </c>
      <c r="D89" s="22">
        <f t="shared" si="42"/>
        <v>0</v>
      </c>
      <c r="E89" s="22">
        <f t="shared" si="43"/>
        <v>0</v>
      </c>
      <c r="F89" s="22">
        <f t="shared" si="44"/>
        <v>0</v>
      </c>
      <c r="G89" s="22">
        <f t="shared" si="45"/>
        <v>0</v>
      </c>
      <c r="H89" s="22">
        <f t="shared" si="46"/>
        <v>0</v>
      </c>
      <c r="I89" s="22">
        <f t="shared" si="47"/>
        <v>0</v>
      </c>
      <c r="J89" s="22">
        <f t="shared" si="48"/>
        <v>0</v>
      </c>
      <c r="K89" s="22">
        <f t="shared" si="49"/>
        <v>0</v>
      </c>
      <c r="L89" s="22">
        <f t="shared" si="50"/>
        <v>0</v>
      </c>
      <c r="M89" s="22">
        <f t="shared" si="51"/>
        <v>0</v>
      </c>
      <c r="N89" s="22">
        <f t="shared" si="52"/>
        <v>0</v>
      </c>
      <c r="O89" s="22">
        <f t="shared" si="53"/>
        <v>0</v>
      </c>
      <c r="P89" s="22">
        <f t="shared" si="54"/>
        <v>0</v>
      </c>
      <c r="Q89" s="22">
        <f t="shared" si="55"/>
        <v>0</v>
      </c>
      <c r="R89" s="22">
        <f t="shared" si="56"/>
        <v>0</v>
      </c>
      <c r="S89" s="22">
        <f t="shared" si="57"/>
        <v>0</v>
      </c>
      <c r="T89" s="22">
        <f t="shared" si="58"/>
        <v>0</v>
      </c>
      <c r="U89" s="22">
        <f t="shared" si="59"/>
        <v>0</v>
      </c>
      <c r="V89" s="22">
        <f t="shared" si="60"/>
        <v>0</v>
      </c>
      <c r="W89" s="22">
        <f t="shared" si="61"/>
        <v>0</v>
      </c>
      <c r="X89" s="22">
        <f t="shared" si="62"/>
        <v>0</v>
      </c>
      <c r="Y89" s="22">
        <f t="shared" si="63"/>
        <v>0</v>
      </c>
      <c r="Z89" s="22">
        <f t="shared" si="64"/>
        <v>0</v>
      </c>
      <c r="AA89" s="22">
        <f t="shared" si="65"/>
        <v>0</v>
      </c>
      <c r="AB89" s="22">
        <f t="shared" si="66"/>
        <v>0</v>
      </c>
      <c r="AC89" s="22">
        <f t="shared" si="67"/>
        <v>0</v>
      </c>
      <c r="AD89" s="22">
        <f t="shared" si="68"/>
        <v>0</v>
      </c>
      <c r="AE89" s="22">
        <f t="shared" si="69"/>
        <v>0</v>
      </c>
      <c r="AF89" s="22">
        <f t="shared" si="70"/>
        <v>0</v>
      </c>
      <c r="AG89" s="22">
        <f t="shared" si="71"/>
        <v>0</v>
      </c>
      <c r="AH89" s="22">
        <f t="shared" si="72"/>
        <v>0</v>
      </c>
      <c r="AI89" s="22">
        <f t="shared" si="73"/>
        <v>0</v>
      </c>
      <c r="AJ89" s="22">
        <f t="shared" si="74"/>
        <v>0</v>
      </c>
      <c r="AK89" s="22">
        <f t="shared" si="75"/>
        <v>0</v>
      </c>
      <c r="AL89" s="22">
        <f t="shared" si="76"/>
        <v>0</v>
      </c>
    </row>
    <row r="90" spans="2:38" ht="15">
      <c r="B90" s="14" t="str">
        <f t="shared" si="77"/>
        <v>Materia prima 6</v>
      </c>
      <c r="C90" s="22">
        <f t="shared" si="41"/>
        <v>0</v>
      </c>
      <c r="D90" s="22">
        <f t="shared" si="42"/>
        <v>0</v>
      </c>
      <c r="E90" s="22">
        <f t="shared" si="43"/>
        <v>0</v>
      </c>
      <c r="F90" s="22">
        <f t="shared" si="44"/>
        <v>0</v>
      </c>
      <c r="G90" s="22">
        <f t="shared" si="45"/>
        <v>0</v>
      </c>
      <c r="H90" s="22">
        <f t="shared" si="46"/>
        <v>0</v>
      </c>
      <c r="I90" s="22">
        <f t="shared" si="47"/>
        <v>0</v>
      </c>
      <c r="J90" s="22">
        <f t="shared" si="48"/>
        <v>0</v>
      </c>
      <c r="K90" s="22">
        <f t="shared" si="49"/>
        <v>0</v>
      </c>
      <c r="L90" s="22">
        <f t="shared" si="50"/>
        <v>0</v>
      </c>
      <c r="M90" s="22">
        <f t="shared" si="51"/>
        <v>0</v>
      </c>
      <c r="N90" s="22">
        <f t="shared" si="52"/>
        <v>0</v>
      </c>
      <c r="O90" s="22">
        <f t="shared" si="53"/>
        <v>0</v>
      </c>
      <c r="P90" s="22">
        <f t="shared" si="54"/>
        <v>0</v>
      </c>
      <c r="Q90" s="22">
        <f t="shared" si="55"/>
        <v>0</v>
      </c>
      <c r="R90" s="22">
        <f t="shared" si="56"/>
        <v>0</v>
      </c>
      <c r="S90" s="22">
        <f t="shared" si="57"/>
        <v>0</v>
      </c>
      <c r="T90" s="22">
        <f t="shared" si="58"/>
        <v>0</v>
      </c>
      <c r="U90" s="22">
        <f t="shared" si="59"/>
        <v>0</v>
      </c>
      <c r="V90" s="22">
        <f t="shared" si="60"/>
        <v>0</v>
      </c>
      <c r="W90" s="22">
        <f t="shared" si="61"/>
        <v>0</v>
      </c>
      <c r="X90" s="22">
        <f t="shared" si="62"/>
        <v>0</v>
      </c>
      <c r="Y90" s="22">
        <f t="shared" si="63"/>
        <v>0</v>
      </c>
      <c r="Z90" s="22">
        <f t="shared" si="64"/>
        <v>0</v>
      </c>
      <c r="AA90" s="22">
        <f t="shared" si="65"/>
        <v>0</v>
      </c>
      <c r="AB90" s="22">
        <f t="shared" si="66"/>
        <v>0</v>
      </c>
      <c r="AC90" s="22">
        <f t="shared" si="67"/>
        <v>0</v>
      </c>
      <c r="AD90" s="22">
        <f t="shared" si="68"/>
        <v>0</v>
      </c>
      <c r="AE90" s="22">
        <f t="shared" si="69"/>
        <v>0</v>
      </c>
      <c r="AF90" s="22">
        <f t="shared" si="70"/>
        <v>0</v>
      </c>
      <c r="AG90" s="22">
        <f t="shared" si="71"/>
        <v>0</v>
      </c>
      <c r="AH90" s="22">
        <f t="shared" si="72"/>
        <v>0</v>
      </c>
      <c r="AI90" s="22">
        <f t="shared" si="73"/>
        <v>0</v>
      </c>
      <c r="AJ90" s="22">
        <f t="shared" si="74"/>
        <v>0</v>
      </c>
      <c r="AK90" s="22">
        <f t="shared" si="75"/>
        <v>0</v>
      </c>
      <c r="AL90" s="22">
        <f t="shared" si="76"/>
        <v>0</v>
      </c>
    </row>
    <row r="91" spans="2:38" ht="15">
      <c r="B91" s="14" t="str">
        <f t="shared" si="77"/>
        <v>Materia prima 7</v>
      </c>
      <c r="C91" s="22">
        <f t="shared" si="41"/>
        <v>0</v>
      </c>
      <c r="D91" s="22">
        <f t="shared" si="42"/>
        <v>0</v>
      </c>
      <c r="E91" s="22">
        <f t="shared" si="43"/>
        <v>0</v>
      </c>
      <c r="F91" s="22">
        <f t="shared" si="44"/>
        <v>0</v>
      </c>
      <c r="G91" s="22">
        <f t="shared" si="45"/>
        <v>0</v>
      </c>
      <c r="H91" s="22">
        <f t="shared" si="46"/>
        <v>0</v>
      </c>
      <c r="I91" s="22">
        <f t="shared" si="47"/>
        <v>0</v>
      </c>
      <c r="J91" s="22">
        <f t="shared" si="48"/>
        <v>0</v>
      </c>
      <c r="K91" s="22">
        <f t="shared" si="49"/>
        <v>0</v>
      </c>
      <c r="L91" s="22">
        <f t="shared" si="50"/>
        <v>0</v>
      </c>
      <c r="M91" s="22">
        <f t="shared" si="51"/>
        <v>0</v>
      </c>
      <c r="N91" s="22">
        <f t="shared" si="52"/>
        <v>0</v>
      </c>
      <c r="O91" s="22">
        <f t="shared" si="53"/>
        <v>0</v>
      </c>
      <c r="P91" s="22">
        <f t="shared" si="54"/>
        <v>0</v>
      </c>
      <c r="Q91" s="22">
        <f t="shared" si="55"/>
        <v>0</v>
      </c>
      <c r="R91" s="22">
        <f t="shared" si="56"/>
        <v>0</v>
      </c>
      <c r="S91" s="22">
        <f t="shared" si="57"/>
        <v>0</v>
      </c>
      <c r="T91" s="22">
        <f t="shared" si="58"/>
        <v>0</v>
      </c>
      <c r="U91" s="22">
        <f t="shared" si="59"/>
        <v>0</v>
      </c>
      <c r="V91" s="22">
        <f t="shared" si="60"/>
        <v>0</v>
      </c>
      <c r="W91" s="22">
        <f t="shared" si="61"/>
        <v>0</v>
      </c>
      <c r="X91" s="22">
        <f t="shared" si="62"/>
        <v>0</v>
      </c>
      <c r="Y91" s="22">
        <f t="shared" si="63"/>
        <v>0</v>
      </c>
      <c r="Z91" s="22">
        <f t="shared" si="64"/>
        <v>0</v>
      </c>
      <c r="AA91" s="22">
        <f t="shared" si="65"/>
        <v>0</v>
      </c>
      <c r="AB91" s="22">
        <f t="shared" si="66"/>
        <v>0</v>
      </c>
      <c r="AC91" s="22">
        <f t="shared" si="67"/>
        <v>0</v>
      </c>
      <c r="AD91" s="22">
        <f t="shared" si="68"/>
        <v>0</v>
      </c>
      <c r="AE91" s="22">
        <f t="shared" si="69"/>
        <v>0</v>
      </c>
      <c r="AF91" s="22">
        <f t="shared" si="70"/>
        <v>0</v>
      </c>
      <c r="AG91" s="22">
        <f t="shared" si="71"/>
        <v>0</v>
      </c>
      <c r="AH91" s="22">
        <f t="shared" si="72"/>
        <v>0</v>
      </c>
      <c r="AI91" s="22">
        <f t="shared" si="73"/>
        <v>0</v>
      </c>
      <c r="AJ91" s="22">
        <f t="shared" si="74"/>
        <v>0</v>
      </c>
      <c r="AK91" s="22">
        <f t="shared" si="75"/>
        <v>0</v>
      </c>
      <c r="AL91" s="22">
        <f t="shared" si="76"/>
        <v>0</v>
      </c>
    </row>
    <row r="92" spans="2:38" ht="15">
      <c r="B92" s="14" t="str">
        <f t="shared" si="77"/>
        <v>Materia prima 8</v>
      </c>
      <c r="C92" s="22">
        <f t="shared" si="41"/>
        <v>0</v>
      </c>
      <c r="D92" s="22">
        <f t="shared" si="42"/>
        <v>0</v>
      </c>
      <c r="E92" s="22">
        <f t="shared" si="43"/>
        <v>0</v>
      </c>
      <c r="F92" s="22">
        <f t="shared" si="44"/>
        <v>0</v>
      </c>
      <c r="G92" s="22">
        <f t="shared" si="45"/>
        <v>0</v>
      </c>
      <c r="H92" s="22">
        <f t="shared" si="46"/>
        <v>0</v>
      </c>
      <c r="I92" s="22">
        <f t="shared" si="47"/>
        <v>0</v>
      </c>
      <c r="J92" s="22">
        <f t="shared" si="48"/>
        <v>0</v>
      </c>
      <c r="K92" s="22">
        <f t="shared" si="49"/>
        <v>0</v>
      </c>
      <c r="L92" s="22">
        <f t="shared" si="50"/>
        <v>0</v>
      </c>
      <c r="M92" s="22">
        <f t="shared" si="51"/>
        <v>0</v>
      </c>
      <c r="N92" s="22">
        <f t="shared" si="52"/>
        <v>0</v>
      </c>
      <c r="O92" s="22">
        <f t="shared" si="53"/>
        <v>0</v>
      </c>
      <c r="P92" s="22">
        <f t="shared" si="54"/>
        <v>0</v>
      </c>
      <c r="Q92" s="22">
        <f t="shared" si="55"/>
        <v>0</v>
      </c>
      <c r="R92" s="22">
        <f t="shared" si="56"/>
        <v>0</v>
      </c>
      <c r="S92" s="22">
        <f t="shared" si="57"/>
        <v>0</v>
      </c>
      <c r="T92" s="22">
        <f t="shared" si="58"/>
        <v>0</v>
      </c>
      <c r="U92" s="22">
        <f t="shared" si="59"/>
        <v>0</v>
      </c>
      <c r="V92" s="22">
        <f t="shared" si="60"/>
        <v>0</v>
      </c>
      <c r="W92" s="22">
        <f t="shared" si="61"/>
        <v>0</v>
      </c>
      <c r="X92" s="22">
        <f t="shared" si="62"/>
        <v>0</v>
      </c>
      <c r="Y92" s="22">
        <f t="shared" si="63"/>
        <v>0</v>
      </c>
      <c r="Z92" s="22">
        <f t="shared" si="64"/>
        <v>0</v>
      </c>
      <c r="AA92" s="22">
        <f t="shared" si="65"/>
        <v>0</v>
      </c>
      <c r="AB92" s="22">
        <f t="shared" si="66"/>
        <v>0</v>
      </c>
      <c r="AC92" s="22">
        <f t="shared" si="67"/>
        <v>0</v>
      </c>
      <c r="AD92" s="22">
        <f t="shared" si="68"/>
        <v>0</v>
      </c>
      <c r="AE92" s="22">
        <f t="shared" si="69"/>
        <v>0</v>
      </c>
      <c r="AF92" s="22">
        <f t="shared" si="70"/>
        <v>0</v>
      </c>
      <c r="AG92" s="22">
        <f t="shared" si="71"/>
        <v>0</v>
      </c>
      <c r="AH92" s="22">
        <f t="shared" si="72"/>
        <v>0</v>
      </c>
      <c r="AI92" s="22">
        <f t="shared" si="73"/>
        <v>0</v>
      </c>
      <c r="AJ92" s="22">
        <f t="shared" si="74"/>
        <v>0</v>
      </c>
      <c r="AK92" s="22">
        <f t="shared" si="75"/>
        <v>0</v>
      </c>
      <c r="AL92" s="22">
        <f t="shared" si="76"/>
        <v>0</v>
      </c>
    </row>
    <row r="93" spans="2:38" ht="15">
      <c r="B93" s="14" t="str">
        <f t="shared" si="77"/>
        <v>Materia prima 9</v>
      </c>
      <c r="C93" s="22">
        <f t="shared" si="41"/>
        <v>0</v>
      </c>
      <c r="D93" s="22">
        <f t="shared" si="42"/>
        <v>0</v>
      </c>
      <c r="E93" s="22">
        <f t="shared" si="43"/>
        <v>0</v>
      </c>
      <c r="F93" s="22">
        <f t="shared" si="44"/>
        <v>0</v>
      </c>
      <c r="G93" s="22">
        <f t="shared" si="45"/>
        <v>0</v>
      </c>
      <c r="H93" s="22">
        <f t="shared" si="46"/>
        <v>0</v>
      </c>
      <c r="I93" s="22">
        <f t="shared" si="47"/>
        <v>0</v>
      </c>
      <c r="J93" s="22">
        <f t="shared" si="48"/>
        <v>0</v>
      </c>
      <c r="K93" s="22">
        <f t="shared" si="49"/>
        <v>0</v>
      </c>
      <c r="L93" s="22">
        <f t="shared" si="50"/>
        <v>0</v>
      </c>
      <c r="M93" s="22">
        <f t="shared" si="51"/>
        <v>0</v>
      </c>
      <c r="N93" s="22">
        <f t="shared" si="52"/>
        <v>0</v>
      </c>
      <c r="O93" s="22">
        <f t="shared" si="53"/>
        <v>0</v>
      </c>
      <c r="P93" s="22">
        <f t="shared" si="54"/>
        <v>0</v>
      </c>
      <c r="Q93" s="22">
        <f t="shared" si="55"/>
        <v>0</v>
      </c>
      <c r="R93" s="22">
        <f t="shared" si="56"/>
        <v>0</v>
      </c>
      <c r="S93" s="22">
        <f t="shared" si="57"/>
        <v>0</v>
      </c>
      <c r="T93" s="22">
        <f t="shared" si="58"/>
        <v>0</v>
      </c>
      <c r="U93" s="22">
        <f t="shared" si="59"/>
        <v>0</v>
      </c>
      <c r="V93" s="22">
        <f t="shared" si="60"/>
        <v>0</v>
      </c>
      <c r="W93" s="22">
        <f t="shared" si="61"/>
        <v>0</v>
      </c>
      <c r="X93" s="22">
        <f t="shared" si="62"/>
        <v>0</v>
      </c>
      <c r="Y93" s="22">
        <f t="shared" si="63"/>
        <v>0</v>
      </c>
      <c r="Z93" s="22">
        <f t="shared" si="64"/>
        <v>0</v>
      </c>
      <c r="AA93" s="22">
        <f t="shared" si="65"/>
        <v>0</v>
      </c>
      <c r="AB93" s="22">
        <f t="shared" si="66"/>
        <v>0</v>
      </c>
      <c r="AC93" s="22">
        <f t="shared" si="67"/>
        <v>0</v>
      </c>
      <c r="AD93" s="22">
        <f t="shared" si="68"/>
        <v>0</v>
      </c>
      <c r="AE93" s="22">
        <f t="shared" si="69"/>
        <v>0</v>
      </c>
      <c r="AF93" s="22">
        <f t="shared" si="70"/>
        <v>0</v>
      </c>
      <c r="AG93" s="22">
        <f t="shared" si="71"/>
        <v>0</v>
      </c>
      <c r="AH93" s="22">
        <f t="shared" si="72"/>
        <v>0</v>
      </c>
      <c r="AI93" s="22">
        <f t="shared" si="73"/>
        <v>0</v>
      </c>
      <c r="AJ93" s="22">
        <f t="shared" si="74"/>
        <v>0</v>
      </c>
      <c r="AK93" s="22">
        <f t="shared" si="75"/>
        <v>0</v>
      </c>
      <c r="AL93" s="22">
        <f t="shared" si="76"/>
        <v>0</v>
      </c>
    </row>
    <row r="94" spans="2:38" ht="15">
      <c r="B94" s="14" t="str">
        <f t="shared" si="77"/>
        <v>Materia prima 10</v>
      </c>
      <c r="C94" s="22">
        <f t="shared" si="41"/>
        <v>0</v>
      </c>
      <c r="D94" s="22">
        <f t="shared" si="42"/>
        <v>0</v>
      </c>
      <c r="E94" s="22">
        <f t="shared" si="43"/>
        <v>0</v>
      </c>
      <c r="F94" s="22">
        <f>+IF($D$81=0,0,IF($D$81=30,(E39*(1+$C52)),IF($D$81=60,((E39+F39)*(1+$C52)),IF($D$81=90,((D39+E39+F39)*(1+$C52)),(C39+D39+E39+F39)*(1+$C52)))))</f>
        <v>0</v>
      </c>
      <c r="G94" s="22">
        <f aca="true" t="shared" si="78" ref="G94:N94">+IF($D$81=0,0,IF($D$81=30,(F39*(1+$C52)),IF($D$81=60,((F39+G39)*(1+$C52)),IF($D$81=90,((E39+F39+G39)*(1+$C52)),(D39+E39+F39+G39)*(1+$C52)))))</f>
        <v>0</v>
      </c>
      <c r="H94" s="22">
        <f t="shared" si="78"/>
        <v>0</v>
      </c>
      <c r="I94" s="22">
        <f t="shared" si="78"/>
        <v>0</v>
      </c>
      <c r="J94" s="22">
        <f t="shared" si="78"/>
        <v>0</v>
      </c>
      <c r="K94" s="22">
        <f t="shared" si="78"/>
        <v>0</v>
      </c>
      <c r="L94" s="22">
        <f t="shared" si="78"/>
        <v>0</v>
      </c>
      <c r="M94" s="22">
        <f t="shared" si="78"/>
        <v>0</v>
      </c>
      <c r="N94" s="22">
        <f t="shared" si="78"/>
        <v>0</v>
      </c>
      <c r="O94" s="22">
        <f t="shared" si="53"/>
        <v>0</v>
      </c>
      <c r="P94" s="22">
        <f t="shared" si="54"/>
        <v>0</v>
      </c>
      <c r="Q94" s="22">
        <f t="shared" si="55"/>
        <v>0</v>
      </c>
      <c r="R94" s="22">
        <f aca="true" t="shared" si="79" ref="R94:AF94">+IF($D$81=0,0,IF($D$81=30,(Q39*(1+$C52)),IF($D$81=60,((Q39+R39)*(1+$C52)),IF($D$81=90,((P39+Q39+R39)*(1+$C52)),(O39+P39+Q39+R39)*(1+$C52)))))</f>
        <v>0</v>
      </c>
      <c r="S94" s="22">
        <f t="shared" si="79"/>
        <v>0</v>
      </c>
      <c r="T94" s="22">
        <f t="shared" si="79"/>
        <v>0</v>
      </c>
      <c r="U94" s="22">
        <f t="shared" si="79"/>
        <v>0</v>
      </c>
      <c r="V94" s="22">
        <f t="shared" si="79"/>
        <v>0</v>
      </c>
      <c r="W94" s="22">
        <f t="shared" si="79"/>
        <v>0</v>
      </c>
      <c r="X94" s="22">
        <f t="shared" si="79"/>
        <v>0</v>
      </c>
      <c r="Y94" s="22">
        <f t="shared" si="79"/>
        <v>0</v>
      </c>
      <c r="Z94" s="22">
        <f t="shared" si="79"/>
        <v>0</v>
      </c>
      <c r="AA94" s="22">
        <f t="shared" si="79"/>
        <v>0</v>
      </c>
      <c r="AB94" s="22">
        <f t="shared" si="79"/>
        <v>0</v>
      </c>
      <c r="AC94" s="22">
        <f t="shared" si="79"/>
        <v>0</v>
      </c>
      <c r="AD94" s="22">
        <f t="shared" si="79"/>
        <v>0</v>
      </c>
      <c r="AE94" s="22">
        <f t="shared" si="79"/>
        <v>0</v>
      </c>
      <c r="AF94" s="22">
        <f t="shared" si="79"/>
        <v>0</v>
      </c>
      <c r="AG94" s="22">
        <f aca="true" t="shared" si="80" ref="AG94:AL94">+IF($D$81=0,0,IF($D$81=30,(AF39*(1+$C52)),IF($D$81=60,((AF39+AG39)*(1+$C52)),IF($D$81=90,((AE39+AF39+AG39)*(1+$C52)),(AD39+AE39+AF39+AG39)*(1+$C52)))))</f>
        <v>0</v>
      </c>
      <c r="AH94" s="22">
        <f t="shared" si="80"/>
        <v>0</v>
      </c>
      <c r="AI94" s="22">
        <f t="shared" si="80"/>
        <v>0</v>
      </c>
      <c r="AJ94" s="22">
        <f t="shared" si="80"/>
        <v>0</v>
      </c>
      <c r="AK94" s="22">
        <f t="shared" si="80"/>
        <v>0</v>
      </c>
      <c r="AL94" s="22">
        <f t="shared" si="80"/>
        <v>0</v>
      </c>
    </row>
    <row r="95" spans="2:38" ht="15">
      <c r="B95" s="23" t="s">
        <v>261</v>
      </c>
      <c r="C95" s="24">
        <f>SUM(C85:C94)</f>
        <v>0</v>
      </c>
      <c r="D95" s="24">
        <f aca="true" t="shared" si="81" ref="D95:AL95">SUM(D85:D94)</f>
        <v>0</v>
      </c>
      <c r="E95" s="24">
        <f t="shared" si="81"/>
        <v>0</v>
      </c>
      <c r="F95" s="24">
        <f t="shared" si="81"/>
        <v>0</v>
      </c>
      <c r="G95" s="24">
        <f t="shared" si="81"/>
        <v>0</v>
      </c>
      <c r="H95" s="24">
        <f t="shared" si="81"/>
        <v>0</v>
      </c>
      <c r="I95" s="24">
        <f t="shared" si="81"/>
        <v>0</v>
      </c>
      <c r="J95" s="24">
        <f t="shared" si="81"/>
        <v>0</v>
      </c>
      <c r="K95" s="24">
        <f t="shared" si="81"/>
        <v>0</v>
      </c>
      <c r="L95" s="24">
        <f t="shared" si="81"/>
        <v>0</v>
      </c>
      <c r="M95" s="24">
        <f t="shared" si="81"/>
        <v>0</v>
      </c>
      <c r="N95" s="24">
        <f t="shared" si="81"/>
        <v>0</v>
      </c>
      <c r="O95" s="24">
        <f t="shared" si="81"/>
        <v>0</v>
      </c>
      <c r="P95" s="24">
        <f t="shared" si="81"/>
        <v>0</v>
      </c>
      <c r="Q95" s="24">
        <f t="shared" si="81"/>
        <v>0</v>
      </c>
      <c r="R95" s="24">
        <f t="shared" si="81"/>
        <v>0</v>
      </c>
      <c r="S95" s="24">
        <f t="shared" si="81"/>
        <v>0</v>
      </c>
      <c r="T95" s="24">
        <f t="shared" si="81"/>
        <v>0</v>
      </c>
      <c r="U95" s="24">
        <f t="shared" si="81"/>
        <v>0</v>
      </c>
      <c r="V95" s="24">
        <f t="shared" si="81"/>
        <v>0</v>
      </c>
      <c r="W95" s="24">
        <f t="shared" si="81"/>
        <v>0</v>
      </c>
      <c r="X95" s="24">
        <f t="shared" si="81"/>
        <v>0</v>
      </c>
      <c r="Y95" s="24">
        <f t="shared" si="81"/>
        <v>0</v>
      </c>
      <c r="Z95" s="24">
        <f t="shared" si="81"/>
        <v>0</v>
      </c>
      <c r="AA95" s="24">
        <f t="shared" si="81"/>
        <v>0</v>
      </c>
      <c r="AB95" s="24">
        <f t="shared" si="81"/>
        <v>0</v>
      </c>
      <c r="AC95" s="24">
        <f t="shared" si="81"/>
        <v>0</v>
      </c>
      <c r="AD95" s="24">
        <f t="shared" si="81"/>
        <v>0</v>
      </c>
      <c r="AE95" s="24">
        <f t="shared" si="81"/>
        <v>0</v>
      </c>
      <c r="AF95" s="24">
        <f t="shared" si="81"/>
        <v>0</v>
      </c>
      <c r="AG95" s="24">
        <f t="shared" si="81"/>
        <v>0</v>
      </c>
      <c r="AH95" s="24">
        <f t="shared" si="81"/>
        <v>0</v>
      </c>
      <c r="AI95" s="24">
        <f t="shared" si="81"/>
        <v>0</v>
      </c>
      <c r="AJ95" s="24">
        <f t="shared" si="81"/>
        <v>0</v>
      </c>
      <c r="AK95" s="24">
        <f t="shared" si="81"/>
        <v>0</v>
      </c>
      <c r="AL95" s="24">
        <f t="shared" si="81"/>
        <v>0</v>
      </c>
    </row>
    <row r="96" spans="3:38" ht="15"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</row>
    <row r="97" spans="1:38" ht="15">
      <c r="A97" s="21" t="s">
        <v>234</v>
      </c>
      <c r="B97" s="17" t="s">
        <v>243</v>
      </c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  <c r="AE97" s="24"/>
      <c r="AF97" s="24"/>
      <c r="AG97" s="24"/>
      <c r="AH97" s="24"/>
      <c r="AI97" s="24"/>
      <c r="AJ97" s="24"/>
      <c r="AK97" s="24"/>
      <c r="AL97" s="24"/>
    </row>
    <row r="98" spans="2:38" ht="15">
      <c r="B98" s="14" t="str">
        <f>+B4</f>
        <v>Materia prima 1</v>
      </c>
      <c r="C98" s="33">
        <f aca="true" t="shared" si="82" ref="C98:C107">+C30+C56-C85</f>
        <v>22000</v>
      </c>
      <c r="D98" s="33">
        <f>+C98-D85+C85-C56+D56+D30</f>
        <v>44000</v>
      </c>
      <c r="E98" s="33">
        <f aca="true" t="shared" si="83" ref="E98:AL98">+D98-E85+D85-D56+E56+E30</f>
        <v>66000</v>
      </c>
      <c r="F98" s="33">
        <f t="shared" si="83"/>
        <v>88000</v>
      </c>
      <c r="G98" s="33">
        <f t="shared" si="83"/>
        <v>110000</v>
      </c>
      <c r="H98" s="33">
        <f t="shared" si="83"/>
        <v>132000</v>
      </c>
      <c r="I98" s="33">
        <f t="shared" si="83"/>
        <v>154000</v>
      </c>
      <c r="J98" s="33">
        <f t="shared" si="83"/>
        <v>176000</v>
      </c>
      <c r="K98" s="33">
        <f t="shared" si="83"/>
        <v>198000</v>
      </c>
      <c r="L98" s="33">
        <f t="shared" si="83"/>
        <v>220000</v>
      </c>
      <c r="M98" s="33">
        <f t="shared" si="83"/>
        <v>242000</v>
      </c>
      <c r="N98" s="33">
        <f t="shared" si="83"/>
        <v>264000</v>
      </c>
      <c r="O98" s="33">
        <f t="shared" si="83"/>
        <v>286000</v>
      </c>
      <c r="P98" s="33">
        <f t="shared" si="83"/>
        <v>308000</v>
      </c>
      <c r="Q98" s="33">
        <f t="shared" si="83"/>
        <v>330000</v>
      </c>
      <c r="R98" s="33">
        <f t="shared" si="83"/>
        <v>352000</v>
      </c>
      <c r="S98" s="33">
        <f t="shared" si="83"/>
        <v>374000</v>
      </c>
      <c r="T98" s="33">
        <f t="shared" si="83"/>
        <v>396000</v>
      </c>
      <c r="U98" s="33">
        <f t="shared" si="83"/>
        <v>418000</v>
      </c>
      <c r="V98" s="33">
        <f t="shared" si="83"/>
        <v>440000</v>
      </c>
      <c r="W98" s="33">
        <f t="shared" si="83"/>
        <v>462000</v>
      </c>
      <c r="X98" s="33">
        <f t="shared" si="83"/>
        <v>484000</v>
      </c>
      <c r="Y98" s="33">
        <f t="shared" si="83"/>
        <v>506000</v>
      </c>
      <c r="Z98" s="33">
        <f t="shared" si="83"/>
        <v>528000</v>
      </c>
      <c r="AA98" s="33">
        <f t="shared" si="83"/>
        <v>550000</v>
      </c>
      <c r="AB98" s="33">
        <f t="shared" si="83"/>
        <v>572000</v>
      </c>
      <c r="AC98" s="33">
        <f t="shared" si="83"/>
        <v>594000</v>
      </c>
      <c r="AD98" s="33">
        <f t="shared" si="83"/>
        <v>616000</v>
      </c>
      <c r="AE98" s="33">
        <f t="shared" si="83"/>
        <v>638000</v>
      </c>
      <c r="AF98" s="33">
        <f t="shared" si="83"/>
        <v>660000</v>
      </c>
      <c r="AG98" s="33">
        <f t="shared" si="83"/>
        <v>682000</v>
      </c>
      <c r="AH98" s="33">
        <f t="shared" si="83"/>
        <v>704000</v>
      </c>
      <c r="AI98" s="33">
        <f t="shared" si="83"/>
        <v>726000</v>
      </c>
      <c r="AJ98" s="33">
        <f t="shared" si="83"/>
        <v>748000</v>
      </c>
      <c r="AK98" s="33">
        <f t="shared" si="83"/>
        <v>770000</v>
      </c>
      <c r="AL98" s="33">
        <f t="shared" si="83"/>
        <v>792000</v>
      </c>
    </row>
    <row r="99" spans="2:99" ht="15">
      <c r="B99" s="14" t="str">
        <f>+B5</f>
        <v>Materia prima 2</v>
      </c>
      <c r="C99" s="33">
        <f t="shared" si="82"/>
        <v>21780</v>
      </c>
      <c r="D99" s="33">
        <f aca="true" t="shared" si="84" ref="D99:D107">+C99-D86+C86-C57+D57+D31</f>
        <v>43560</v>
      </c>
      <c r="E99" s="33">
        <f aca="true" t="shared" si="85" ref="E99:S99">+D99-E86+D86-D57+E57+E31</f>
        <v>65340</v>
      </c>
      <c r="F99" s="33">
        <f t="shared" si="85"/>
        <v>87120</v>
      </c>
      <c r="G99" s="33">
        <f t="shared" si="85"/>
        <v>108900</v>
      </c>
      <c r="H99" s="33">
        <f t="shared" si="85"/>
        <v>130680</v>
      </c>
      <c r="I99" s="33">
        <f t="shared" si="85"/>
        <v>152460</v>
      </c>
      <c r="J99" s="33">
        <f t="shared" si="85"/>
        <v>174240</v>
      </c>
      <c r="K99" s="33">
        <f t="shared" si="85"/>
        <v>196020</v>
      </c>
      <c r="L99" s="33">
        <f t="shared" si="85"/>
        <v>217800</v>
      </c>
      <c r="M99" s="33">
        <f t="shared" si="85"/>
        <v>239580</v>
      </c>
      <c r="N99" s="33">
        <f t="shared" si="85"/>
        <v>261360</v>
      </c>
      <c r="O99" s="33">
        <f t="shared" si="85"/>
        <v>283140</v>
      </c>
      <c r="P99" s="33">
        <f t="shared" si="85"/>
        <v>304920</v>
      </c>
      <c r="Q99" s="33">
        <f t="shared" si="85"/>
        <v>326700</v>
      </c>
      <c r="R99" s="33">
        <f t="shared" si="85"/>
        <v>348480</v>
      </c>
      <c r="S99" s="33">
        <f t="shared" si="85"/>
        <v>370260</v>
      </c>
      <c r="T99" s="33">
        <f aca="true" t="shared" si="86" ref="T99:AL99">+S99-T86+S86-S57+T57+T31</f>
        <v>392040</v>
      </c>
      <c r="U99" s="33">
        <f t="shared" si="86"/>
        <v>413820</v>
      </c>
      <c r="V99" s="33">
        <f t="shared" si="86"/>
        <v>435600</v>
      </c>
      <c r="W99" s="33">
        <f t="shared" si="86"/>
        <v>457380</v>
      </c>
      <c r="X99" s="33">
        <f t="shared" si="86"/>
        <v>479160</v>
      </c>
      <c r="Y99" s="33">
        <f t="shared" si="86"/>
        <v>500940</v>
      </c>
      <c r="Z99" s="33">
        <f t="shared" si="86"/>
        <v>522720</v>
      </c>
      <c r="AA99" s="33">
        <f t="shared" si="86"/>
        <v>544500</v>
      </c>
      <c r="AB99" s="33">
        <f t="shared" si="86"/>
        <v>566280</v>
      </c>
      <c r="AC99" s="33">
        <f t="shared" si="86"/>
        <v>588060</v>
      </c>
      <c r="AD99" s="33">
        <f t="shared" si="86"/>
        <v>609840</v>
      </c>
      <c r="AE99" s="33">
        <f t="shared" si="86"/>
        <v>631620</v>
      </c>
      <c r="AF99" s="33">
        <f t="shared" si="86"/>
        <v>653400</v>
      </c>
      <c r="AG99" s="33">
        <f t="shared" si="86"/>
        <v>675180</v>
      </c>
      <c r="AH99" s="33">
        <f t="shared" si="86"/>
        <v>696960</v>
      </c>
      <c r="AI99" s="33">
        <f t="shared" si="86"/>
        <v>718740</v>
      </c>
      <c r="AJ99" s="33">
        <f t="shared" si="86"/>
        <v>740520</v>
      </c>
      <c r="AK99" s="33">
        <f t="shared" si="86"/>
        <v>762300</v>
      </c>
      <c r="AL99" s="33">
        <f t="shared" si="86"/>
        <v>784080</v>
      </c>
      <c r="CU99" s="30"/>
    </row>
    <row r="100" spans="2:38" ht="15">
      <c r="B100" s="14" t="str">
        <f aca="true" t="shared" si="87" ref="B100:B107">+B6</f>
        <v>Materia prima 3</v>
      </c>
      <c r="C100" s="33">
        <f t="shared" si="82"/>
        <v>18150</v>
      </c>
      <c r="D100" s="33">
        <f t="shared" si="84"/>
        <v>36300</v>
      </c>
      <c r="E100" s="33">
        <f aca="true" t="shared" si="88" ref="E100:S100">+D100-E87+D87-D58+E58+E32</f>
        <v>54450</v>
      </c>
      <c r="F100" s="33">
        <f t="shared" si="88"/>
        <v>72600</v>
      </c>
      <c r="G100" s="33">
        <f t="shared" si="88"/>
        <v>90750</v>
      </c>
      <c r="H100" s="33">
        <f t="shared" si="88"/>
        <v>108900</v>
      </c>
      <c r="I100" s="33">
        <f t="shared" si="88"/>
        <v>127050</v>
      </c>
      <c r="J100" s="33">
        <f t="shared" si="88"/>
        <v>145200</v>
      </c>
      <c r="K100" s="33">
        <f t="shared" si="88"/>
        <v>163350</v>
      </c>
      <c r="L100" s="33">
        <f t="shared" si="88"/>
        <v>181500</v>
      </c>
      <c r="M100" s="33">
        <f t="shared" si="88"/>
        <v>199650</v>
      </c>
      <c r="N100" s="33">
        <f t="shared" si="88"/>
        <v>217800</v>
      </c>
      <c r="O100" s="33">
        <f t="shared" si="88"/>
        <v>235950</v>
      </c>
      <c r="P100" s="33">
        <f t="shared" si="88"/>
        <v>254100</v>
      </c>
      <c r="Q100" s="33">
        <f t="shared" si="88"/>
        <v>272250</v>
      </c>
      <c r="R100" s="33">
        <f t="shared" si="88"/>
        <v>290400</v>
      </c>
      <c r="S100" s="33">
        <f t="shared" si="88"/>
        <v>308550</v>
      </c>
      <c r="T100" s="33">
        <f aca="true" t="shared" si="89" ref="T100:AL100">+S100-T87+S87-S58+T58+T32</f>
        <v>326700</v>
      </c>
      <c r="U100" s="33">
        <f t="shared" si="89"/>
        <v>344850</v>
      </c>
      <c r="V100" s="33">
        <f t="shared" si="89"/>
        <v>363000</v>
      </c>
      <c r="W100" s="33">
        <f t="shared" si="89"/>
        <v>381150</v>
      </c>
      <c r="X100" s="33">
        <f t="shared" si="89"/>
        <v>399300</v>
      </c>
      <c r="Y100" s="33">
        <f t="shared" si="89"/>
        <v>417450</v>
      </c>
      <c r="Z100" s="33">
        <f t="shared" si="89"/>
        <v>435600</v>
      </c>
      <c r="AA100" s="33">
        <f t="shared" si="89"/>
        <v>453750</v>
      </c>
      <c r="AB100" s="33">
        <f t="shared" si="89"/>
        <v>471900</v>
      </c>
      <c r="AC100" s="33">
        <f t="shared" si="89"/>
        <v>490050</v>
      </c>
      <c r="AD100" s="33">
        <f t="shared" si="89"/>
        <v>508200</v>
      </c>
      <c r="AE100" s="33">
        <f t="shared" si="89"/>
        <v>526350</v>
      </c>
      <c r="AF100" s="33">
        <f t="shared" si="89"/>
        <v>544500</v>
      </c>
      <c r="AG100" s="33">
        <f t="shared" si="89"/>
        <v>562650</v>
      </c>
      <c r="AH100" s="33">
        <f t="shared" si="89"/>
        <v>580800</v>
      </c>
      <c r="AI100" s="33">
        <f t="shared" si="89"/>
        <v>598950</v>
      </c>
      <c r="AJ100" s="33">
        <f t="shared" si="89"/>
        <v>617100</v>
      </c>
      <c r="AK100" s="33">
        <f t="shared" si="89"/>
        <v>635250</v>
      </c>
      <c r="AL100" s="33">
        <f t="shared" si="89"/>
        <v>653400</v>
      </c>
    </row>
    <row r="101" spans="2:38" ht="15">
      <c r="B101" s="14" t="str">
        <f t="shared" si="87"/>
        <v>Materia prima 4</v>
      </c>
      <c r="C101" s="33">
        <f t="shared" si="82"/>
        <v>49500</v>
      </c>
      <c r="D101" s="33">
        <f t="shared" si="84"/>
        <v>99000</v>
      </c>
      <c r="E101" s="33">
        <f aca="true" t="shared" si="90" ref="E101:S101">+D101-E88+D88-D59+E59+E33</f>
        <v>148500</v>
      </c>
      <c r="F101" s="33">
        <f t="shared" si="90"/>
        <v>198000</v>
      </c>
      <c r="G101" s="33">
        <f t="shared" si="90"/>
        <v>247500</v>
      </c>
      <c r="H101" s="33">
        <f t="shared" si="90"/>
        <v>297000</v>
      </c>
      <c r="I101" s="33">
        <f t="shared" si="90"/>
        <v>346500</v>
      </c>
      <c r="J101" s="33">
        <f t="shared" si="90"/>
        <v>396000</v>
      </c>
      <c r="K101" s="33">
        <f t="shared" si="90"/>
        <v>445500</v>
      </c>
      <c r="L101" s="33">
        <f t="shared" si="90"/>
        <v>495000</v>
      </c>
      <c r="M101" s="33">
        <f t="shared" si="90"/>
        <v>544500</v>
      </c>
      <c r="N101" s="33">
        <f t="shared" si="90"/>
        <v>594000</v>
      </c>
      <c r="O101" s="33">
        <f t="shared" si="90"/>
        <v>643500</v>
      </c>
      <c r="P101" s="33">
        <f t="shared" si="90"/>
        <v>693000</v>
      </c>
      <c r="Q101" s="33">
        <f t="shared" si="90"/>
        <v>742500</v>
      </c>
      <c r="R101" s="33">
        <f t="shared" si="90"/>
        <v>792000</v>
      </c>
      <c r="S101" s="33">
        <f t="shared" si="90"/>
        <v>841500</v>
      </c>
      <c r="T101" s="33">
        <f aca="true" t="shared" si="91" ref="T101:AL101">+S101-T88+S88-S59+T59+T33</f>
        <v>891000</v>
      </c>
      <c r="U101" s="33">
        <f t="shared" si="91"/>
        <v>940500</v>
      </c>
      <c r="V101" s="33">
        <f t="shared" si="91"/>
        <v>990000</v>
      </c>
      <c r="W101" s="33">
        <f t="shared" si="91"/>
        <v>1039500</v>
      </c>
      <c r="X101" s="33">
        <f t="shared" si="91"/>
        <v>1089000</v>
      </c>
      <c r="Y101" s="33">
        <f t="shared" si="91"/>
        <v>1138500</v>
      </c>
      <c r="Z101" s="33">
        <f t="shared" si="91"/>
        <v>1188000</v>
      </c>
      <c r="AA101" s="33">
        <f t="shared" si="91"/>
        <v>1237500</v>
      </c>
      <c r="AB101" s="33">
        <f t="shared" si="91"/>
        <v>1287000</v>
      </c>
      <c r="AC101" s="33">
        <f t="shared" si="91"/>
        <v>1336500</v>
      </c>
      <c r="AD101" s="33">
        <f t="shared" si="91"/>
        <v>1386000</v>
      </c>
      <c r="AE101" s="33">
        <f t="shared" si="91"/>
        <v>1435500</v>
      </c>
      <c r="AF101" s="33">
        <f t="shared" si="91"/>
        <v>1485000</v>
      </c>
      <c r="AG101" s="33">
        <f t="shared" si="91"/>
        <v>1534500</v>
      </c>
      <c r="AH101" s="33">
        <f t="shared" si="91"/>
        <v>1584000</v>
      </c>
      <c r="AI101" s="33">
        <f t="shared" si="91"/>
        <v>1633500</v>
      </c>
      <c r="AJ101" s="33">
        <f t="shared" si="91"/>
        <v>1683000</v>
      </c>
      <c r="AK101" s="33">
        <f t="shared" si="91"/>
        <v>1732500</v>
      </c>
      <c r="AL101" s="33">
        <f t="shared" si="91"/>
        <v>1782000</v>
      </c>
    </row>
    <row r="102" spans="2:38" ht="15">
      <c r="B102" s="14" t="str">
        <f t="shared" si="87"/>
        <v>Materia prima 5</v>
      </c>
      <c r="C102" s="33">
        <f t="shared" si="82"/>
        <v>16640</v>
      </c>
      <c r="D102" s="33">
        <f t="shared" si="84"/>
        <v>33280</v>
      </c>
      <c r="E102" s="33">
        <f aca="true" t="shared" si="92" ref="E102:S102">+D102-E89+D89-D60+E60+E34</f>
        <v>49920</v>
      </c>
      <c r="F102" s="33">
        <f t="shared" si="92"/>
        <v>66560</v>
      </c>
      <c r="G102" s="33">
        <f t="shared" si="92"/>
        <v>83200</v>
      </c>
      <c r="H102" s="33">
        <f t="shared" si="92"/>
        <v>99840</v>
      </c>
      <c r="I102" s="33">
        <f t="shared" si="92"/>
        <v>116480</v>
      </c>
      <c r="J102" s="33">
        <f t="shared" si="92"/>
        <v>133120</v>
      </c>
      <c r="K102" s="33">
        <f t="shared" si="92"/>
        <v>149760</v>
      </c>
      <c r="L102" s="33">
        <f t="shared" si="92"/>
        <v>166400</v>
      </c>
      <c r="M102" s="33">
        <f t="shared" si="92"/>
        <v>183040</v>
      </c>
      <c r="N102" s="33">
        <f t="shared" si="92"/>
        <v>199680</v>
      </c>
      <c r="O102" s="33">
        <f t="shared" si="92"/>
        <v>216320</v>
      </c>
      <c r="P102" s="33">
        <f t="shared" si="92"/>
        <v>232960</v>
      </c>
      <c r="Q102" s="33">
        <f t="shared" si="92"/>
        <v>249600</v>
      </c>
      <c r="R102" s="33">
        <f t="shared" si="92"/>
        <v>266240</v>
      </c>
      <c r="S102" s="33">
        <f t="shared" si="92"/>
        <v>282880</v>
      </c>
      <c r="T102" s="33">
        <f aca="true" t="shared" si="93" ref="T102:AL102">+S102-T89+S89-S60+T60+T34</f>
        <v>299520</v>
      </c>
      <c r="U102" s="33">
        <f t="shared" si="93"/>
        <v>316160</v>
      </c>
      <c r="V102" s="33">
        <f t="shared" si="93"/>
        <v>332800</v>
      </c>
      <c r="W102" s="33">
        <f t="shared" si="93"/>
        <v>349440</v>
      </c>
      <c r="X102" s="33">
        <f t="shared" si="93"/>
        <v>366080</v>
      </c>
      <c r="Y102" s="33">
        <f t="shared" si="93"/>
        <v>382720</v>
      </c>
      <c r="Z102" s="33">
        <f t="shared" si="93"/>
        <v>399360</v>
      </c>
      <c r="AA102" s="33">
        <f t="shared" si="93"/>
        <v>416000</v>
      </c>
      <c r="AB102" s="33">
        <f t="shared" si="93"/>
        <v>432640</v>
      </c>
      <c r="AC102" s="33">
        <f t="shared" si="93"/>
        <v>449280</v>
      </c>
      <c r="AD102" s="33">
        <f t="shared" si="93"/>
        <v>465920</v>
      </c>
      <c r="AE102" s="33">
        <f t="shared" si="93"/>
        <v>482560</v>
      </c>
      <c r="AF102" s="33">
        <f t="shared" si="93"/>
        <v>499200</v>
      </c>
      <c r="AG102" s="33">
        <f t="shared" si="93"/>
        <v>515840</v>
      </c>
      <c r="AH102" s="33">
        <f t="shared" si="93"/>
        <v>532480</v>
      </c>
      <c r="AI102" s="33">
        <f t="shared" si="93"/>
        <v>549120</v>
      </c>
      <c r="AJ102" s="33">
        <f t="shared" si="93"/>
        <v>565760</v>
      </c>
      <c r="AK102" s="33">
        <f t="shared" si="93"/>
        <v>582400</v>
      </c>
      <c r="AL102" s="33">
        <f t="shared" si="93"/>
        <v>599040</v>
      </c>
    </row>
    <row r="103" spans="2:38" ht="15">
      <c r="B103" s="14" t="str">
        <f t="shared" si="87"/>
        <v>Materia prima 6</v>
      </c>
      <c r="C103" s="33">
        <f t="shared" si="82"/>
        <v>19360</v>
      </c>
      <c r="D103" s="33">
        <f t="shared" si="84"/>
        <v>38720</v>
      </c>
      <c r="E103" s="33">
        <f aca="true" t="shared" si="94" ref="E103:S103">+D103-E90+D90-D61+E61+E35</f>
        <v>58080</v>
      </c>
      <c r="F103" s="33">
        <f t="shared" si="94"/>
        <v>77440</v>
      </c>
      <c r="G103" s="33">
        <f t="shared" si="94"/>
        <v>96800</v>
      </c>
      <c r="H103" s="33">
        <f t="shared" si="94"/>
        <v>116160</v>
      </c>
      <c r="I103" s="33">
        <f t="shared" si="94"/>
        <v>135520</v>
      </c>
      <c r="J103" s="33">
        <f t="shared" si="94"/>
        <v>154880</v>
      </c>
      <c r="K103" s="33">
        <f t="shared" si="94"/>
        <v>174240</v>
      </c>
      <c r="L103" s="33">
        <f t="shared" si="94"/>
        <v>193600</v>
      </c>
      <c r="M103" s="33">
        <f t="shared" si="94"/>
        <v>212960</v>
      </c>
      <c r="N103" s="33">
        <f t="shared" si="94"/>
        <v>232320</v>
      </c>
      <c r="O103" s="33">
        <f t="shared" si="94"/>
        <v>251680</v>
      </c>
      <c r="P103" s="33">
        <f t="shared" si="94"/>
        <v>271040</v>
      </c>
      <c r="Q103" s="33">
        <f t="shared" si="94"/>
        <v>290400</v>
      </c>
      <c r="R103" s="33">
        <f t="shared" si="94"/>
        <v>309760</v>
      </c>
      <c r="S103" s="33">
        <f t="shared" si="94"/>
        <v>329120</v>
      </c>
      <c r="T103" s="33">
        <f aca="true" t="shared" si="95" ref="T103:AL103">+S103-T90+S90-S61+T61+T35</f>
        <v>348480</v>
      </c>
      <c r="U103" s="33">
        <f t="shared" si="95"/>
        <v>367840</v>
      </c>
      <c r="V103" s="33">
        <f t="shared" si="95"/>
        <v>387200</v>
      </c>
      <c r="W103" s="33">
        <f t="shared" si="95"/>
        <v>406560</v>
      </c>
      <c r="X103" s="33">
        <f t="shared" si="95"/>
        <v>425920</v>
      </c>
      <c r="Y103" s="33">
        <f t="shared" si="95"/>
        <v>445280</v>
      </c>
      <c r="Z103" s="33">
        <f t="shared" si="95"/>
        <v>464640</v>
      </c>
      <c r="AA103" s="33">
        <f t="shared" si="95"/>
        <v>484000</v>
      </c>
      <c r="AB103" s="33">
        <f t="shared" si="95"/>
        <v>503360</v>
      </c>
      <c r="AC103" s="33">
        <f t="shared" si="95"/>
        <v>522720</v>
      </c>
      <c r="AD103" s="33">
        <f t="shared" si="95"/>
        <v>542080</v>
      </c>
      <c r="AE103" s="33">
        <f t="shared" si="95"/>
        <v>561440</v>
      </c>
      <c r="AF103" s="33">
        <f t="shared" si="95"/>
        <v>580800</v>
      </c>
      <c r="AG103" s="33">
        <f t="shared" si="95"/>
        <v>600160</v>
      </c>
      <c r="AH103" s="33">
        <f t="shared" si="95"/>
        <v>619520</v>
      </c>
      <c r="AI103" s="33">
        <f t="shared" si="95"/>
        <v>638880</v>
      </c>
      <c r="AJ103" s="33">
        <f t="shared" si="95"/>
        <v>658240</v>
      </c>
      <c r="AK103" s="33">
        <f t="shared" si="95"/>
        <v>677600</v>
      </c>
      <c r="AL103" s="33">
        <f t="shared" si="95"/>
        <v>696960</v>
      </c>
    </row>
    <row r="104" spans="2:38" ht="15">
      <c r="B104" s="14" t="str">
        <f t="shared" si="87"/>
        <v>Materia prima 7</v>
      </c>
      <c r="C104" s="33">
        <f t="shared" si="82"/>
        <v>39325</v>
      </c>
      <c r="D104" s="33">
        <f t="shared" si="84"/>
        <v>78650</v>
      </c>
      <c r="E104" s="33">
        <f aca="true" t="shared" si="96" ref="E104:S104">+D104-E91+D91-D62+E62+E36</f>
        <v>117975</v>
      </c>
      <c r="F104" s="33">
        <f t="shared" si="96"/>
        <v>157300</v>
      </c>
      <c r="G104" s="33">
        <f t="shared" si="96"/>
        <v>196625</v>
      </c>
      <c r="H104" s="33">
        <f t="shared" si="96"/>
        <v>235950</v>
      </c>
      <c r="I104" s="33">
        <f t="shared" si="96"/>
        <v>275275</v>
      </c>
      <c r="J104" s="33">
        <f t="shared" si="96"/>
        <v>314600</v>
      </c>
      <c r="K104" s="33">
        <f t="shared" si="96"/>
        <v>353925</v>
      </c>
      <c r="L104" s="33">
        <f t="shared" si="96"/>
        <v>393250</v>
      </c>
      <c r="M104" s="33">
        <f t="shared" si="96"/>
        <v>432575</v>
      </c>
      <c r="N104" s="33">
        <f t="shared" si="96"/>
        <v>471900</v>
      </c>
      <c r="O104" s="33">
        <f t="shared" si="96"/>
        <v>511225</v>
      </c>
      <c r="P104" s="33">
        <f t="shared" si="96"/>
        <v>550550</v>
      </c>
      <c r="Q104" s="33">
        <f t="shared" si="96"/>
        <v>589875</v>
      </c>
      <c r="R104" s="33">
        <f t="shared" si="96"/>
        <v>629200</v>
      </c>
      <c r="S104" s="33">
        <f t="shared" si="96"/>
        <v>668525</v>
      </c>
      <c r="T104" s="33">
        <f aca="true" t="shared" si="97" ref="T104:AL104">+S104-T91+S91-S62+T62+T36</f>
        <v>707850</v>
      </c>
      <c r="U104" s="33">
        <f t="shared" si="97"/>
        <v>747175</v>
      </c>
      <c r="V104" s="33">
        <f t="shared" si="97"/>
        <v>786500</v>
      </c>
      <c r="W104" s="33">
        <f t="shared" si="97"/>
        <v>825825</v>
      </c>
      <c r="X104" s="33">
        <f t="shared" si="97"/>
        <v>865150</v>
      </c>
      <c r="Y104" s="33">
        <f t="shared" si="97"/>
        <v>904475</v>
      </c>
      <c r="Z104" s="33">
        <f t="shared" si="97"/>
        <v>943800</v>
      </c>
      <c r="AA104" s="33">
        <f t="shared" si="97"/>
        <v>983125</v>
      </c>
      <c r="AB104" s="33">
        <f t="shared" si="97"/>
        <v>1022450</v>
      </c>
      <c r="AC104" s="33">
        <f t="shared" si="97"/>
        <v>1061775</v>
      </c>
      <c r="AD104" s="33">
        <f t="shared" si="97"/>
        <v>1101100</v>
      </c>
      <c r="AE104" s="33">
        <f t="shared" si="97"/>
        <v>1140425</v>
      </c>
      <c r="AF104" s="33">
        <f t="shared" si="97"/>
        <v>1179750</v>
      </c>
      <c r="AG104" s="33">
        <f t="shared" si="97"/>
        <v>1219075</v>
      </c>
      <c r="AH104" s="33">
        <f t="shared" si="97"/>
        <v>1258400</v>
      </c>
      <c r="AI104" s="33">
        <f t="shared" si="97"/>
        <v>1297725</v>
      </c>
      <c r="AJ104" s="33">
        <f t="shared" si="97"/>
        <v>1337050</v>
      </c>
      <c r="AK104" s="33">
        <f t="shared" si="97"/>
        <v>1376375</v>
      </c>
      <c r="AL104" s="33">
        <f t="shared" si="97"/>
        <v>1415700</v>
      </c>
    </row>
    <row r="105" spans="2:38" ht="15">
      <c r="B105" s="14" t="str">
        <f t="shared" si="87"/>
        <v>Materia prima 8</v>
      </c>
      <c r="C105" s="33">
        <f t="shared" si="82"/>
        <v>18150</v>
      </c>
      <c r="D105" s="33">
        <f t="shared" si="84"/>
        <v>36300</v>
      </c>
      <c r="E105" s="33">
        <f aca="true" t="shared" si="98" ref="E105:S105">+D105-E92+D92-D63+E63+E37</f>
        <v>54450</v>
      </c>
      <c r="F105" s="33">
        <f t="shared" si="98"/>
        <v>72600</v>
      </c>
      <c r="G105" s="33">
        <f t="shared" si="98"/>
        <v>90750</v>
      </c>
      <c r="H105" s="33">
        <f t="shared" si="98"/>
        <v>108900</v>
      </c>
      <c r="I105" s="33">
        <f t="shared" si="98"/>
        <v>127050</v>
      </c>
      <c r="J105" s="33">
        <f t="shared" si="98"/>
        <v>145200</v>
      </c>
      <c r="K105" s="33">
        <f t="shared" si="98"/>
        <v>163350</v>
      </c>
      <c r="L105" s="33">
        <f t="shared" si="98"/>
        <v>181500</v>
      </c>
      <c r="M105" s="33">
        <f t="shared" si="98"/>
        <v>199650</v>
      </c>
      <c r="N105" s="33">
        <f t="shared" si="98"/>
        <v>217800</v>
      </c>
      <c r="O105" s="33">
        <f t="shared" si="98"/>
        <v>235950</v>
      </c>
      <c r="P105" s="33">
        <f t="shared" si="98"/>
        <v>254100</v>
      </c>
      <c r="Q105" s="33">
        <f t="shared" si="98"/>
        <v>272250</v>
      </c>
      <c r="R105" s="33">
        <f t="shared" si="98"/>
        <v>290400</v>
      </c>
      <c r="S105" s="33">
        <f t="shared" si="98"/>
        <v>308550</v>
      </c>
      <c r="T105" s="33">
        <f aca="true" t="shared" si="99" ref="T105:AL105">+S105-T92+S92-S63+T63+T37</f>
        <v>326700</v>
      </c>
      <c r="U105" s="33">
        <f t="shared" si="99"/>
        <v>344850</v>
      </c>
      <c r="V105" s="33">
        <f t="shared" si="99"/>
        <v>363000</v>
      </c>
      <c r="W105" s="33">
        <f t="shared" si="99"/>
        <v>381150</v>
      </c>
      <c r="X105" s="33">
        <f t="shared" si="99"/>
        <v>399300</v>
      </c>
      <c r="Y105" s="33">
        <f t="shared" si="99"/>
        <v>417450</v>
      </c>
      <c r="Z105" s="33">
        <f t="shared" si="99"/>
        <v>435600</v>
      </c>
      <c r="AA105" s="33">
        <f t="shared" si="99"/>
        <v>453750</v>
      </c>
      <c r="AB105" s="33">
        <f t="shared" si="99"/>
        <v>471900</v>
      </c>
      <c r="AC105" s="33">
        <f t="shared" si="99"/>
        <v>490050</v>
      </c>
      <c r="AD105" s="33">
        <f t="shared" si="99"/>
        <v>508200</v>
      </c>
      <c r="AE105" s="33">
        <f t="shared" si="99"/>
        <v>526350</v>
      </c>
      <c r="AF105" s="33">
        <f t="shared" si="99"/>
        <v>544500</v>
      </c>
      <c r="AG105" s="33">
        <f t="shared" si="99"/>
        <v>562650</v>
      </c>
      <c r="AH105" s="33">
        <f t="shared" si="99"/>
        <v>580800</v>
      </c>
      <c r="AI105" s="33">
        <f t="shared" si="99"/>
        <v>598950</v>
      </c>
      <c r="AJ105" s="33">
        <f t="shared" si="99"/>
        <v>617100</v>
      </c>
      <c r="AK105" s="33">
        <f t="shared" si="99"/>
        <v>635250</v>
      </c>
      <c r="AL105" s="33">
        <f t="shared" si="99"/>
        <v>653400</v>
      </c>
    </row>
    <row r="106" spans="2:38" ht="15">
      <c r="B106" s="14" t="str">
        <f t="shared" si="87"/>
        <v>Materia prima 9</v>
      </c>
      <c r="C106" s="33">
        <f t="shared" si="82"/>
        <v>50820</v>
      </c>
      <c r="D106" s="33">
        <f t="shared" si="84"/>
        <v>101640</v>
      </c>
      <c r="E106" s="33">
        <f aca="true" t="shared" si="100" ref="E106:S106">+D106-E93+D93-D64+E64+E38</f>
        <v>152460</v>
      </c>
      <c r="F106" s="33">
        <f t="shared" si="100"/>
        <v>203280</v>
      </c>
      <c r="G106" s="33">
        <f t="shared" si="100"/>
        <v>254100</v>
      </c>
      <c r="H106" s="33">
        <f t="shared" si="100"/>
        <v>304920</v>
      </c>
      <c r="I106" s="33">
        <f t="shared" si="100"/>
        <v>355740</v>
      </c>
      <c r="J106" s="33">
        <f t="shared" si="100"/>
        <v>406560</v>
      </c>
      <c r="K106" s="33">
        <f t="shared" si="100"/>
        <v>457380</v>
      </c>
      <c r="L106" s="33">
        <f t="shared" si="100"/>
        <v>508200</v>
      </c>
      <c r="M106" s="33">
        <f t="shared" si="100"/>
        <v>559020</v>
      </c>
      <c r="N106" s="33">
        <f t="shared" si="100"/>
        <v>609840</v>
      </c>
      <c r="O106" s="33">
        <f t="shared" si="100"/>
        <v>660660</v>
      </c>
      <c r="P106" s="33">
        <f t="shared" si="100"/>
        <v>711480</v>
      </c>
      <c r="Q106" s="33">
        <f t="shared" si="100"/>
        <v>762300</v>
      </c>
      <c r="R106" s="33">
        <f t="shared" si="100"/>
        <v>813120</v>
      </c>
      <c r="S106" s="33">
        <f t="shared" si="100"/>
        <v>863940</v>
      </c>
      <c r="T106" s="33">
        <f aca="true" t="shared" si="101" ref="T106:AL106">+S106-T93+S93-S64+T64+T38</f>
        <v>914760</v>
      </c>
      <c r="U106" s="33">
        <f t="shared" si="101"/>
        <v>965580</v>
      </c>
      <c r="V106" s="33">
        <f t="shared" si="101"/>
        <v>1016400</v>
      </c>
      <c r="W106" s="33">
        <f t="shared" si="101"/>
        <v>1067220</v>
      </c>
      <c r="X106" s="33">
        <f t="shared" si="101"/>
        <v>1118040</v>
      </c>
      <c r="Y106" s="33">
        <f t="shared" si="101"/>
        <v>1168860</v>
      </c>
      <c r="Z106" s="33">
        <f t="shared" si="101"/>
        <v>1219680</v>
      </c>
      <c r="AA106" s="33">
        <f t="shared" si="101"/>
        <v>1270500</v>
      </c>
      <c r="AB106" s="33">
        <f t="shared" si="101"/>
        <v>1321320</v>
      </c>
      <c r="AC106" s="33">
        <f t="shared" si="101"/>
        <v>1372140</v>
      </c>
      <c r="AD106" s="33">
        <f t="shared" si="101"/>
        <v>1422960</v>
      </c>
      <c r="AE106" s="33">
        <f t="shared" si="101"/>
        <v>1473780</v>
      </c>
      <c r="AF106" s="33">
        <f t="shared" si="101"/>
        <v>1524600</v>
      </c>
      <c r="AG106" s="33">
        <f t="shared" si="101"/>
        <v>1575420</v>
      </c>
      <c r="AH106" s="33">
        <f t="shared" si="101"/>
        <v>1626240</v>
      </c>
      <c r="AI106" s="33">
        <f t="shared" si="101"/>
        <v>1677060</v>
      </c>
      <c r="AJ106" s="33">
        <f t="shared" si="101"/>
        <v>1727880</v>
      </c>
      <c r="AK106" s="33">
        <f t="shared" si="101"/>
        <v>1778700</v>
      </c>
      <c r="AL106" s="33">
        <f t="shared" si="101"/>
        <v>1829520</v>
      </c>
    </row>
    <row r="107" spans="2:38" ht="15">
      <c r="B107" s="14" t="str">
        <f t="shared" si="87"/>
        <v>Materia prima 10</v>
      </c>
      <c r="C107" s="33">
        <f t="shared" si="82"/>
        <v>45375</v>
      </c>
      <c r="D107" s="33">
        <f t="shared" si="84"/>
        <v>90750</v>
      </c>
      <c r="E107" s="33">
        <f aca="true" t="shared" si="102" ref="E107:S107">+D107-E94+D94-D65+E65+E39</f>
        <v>136125</v>
      </c>
      <c r="F107" s="33">
        <f t="shared" si="102"/>
        <v>181500</v>
      </c>
      <c r="G107" s="33">
        <f t="shared" si="102"/>
        <v>226875</v>
      </c>
      <c r="H107" s="33">
        <f t="shared" si="102"/>
        <v>272250</v>
      </c>
      <c r="I107" s="33">
        <f t="shared" si="102"/>
        <v>317625</v>
      </c>
      <c r="J107" s="33">
        <f t="shared" si="102"/>
        <v>363000</v>
      </c>
      <c r="K107" s="33">
        <f t="shared" si="102"/>
        <v>408375</v>
      </c>
      <c r="L107" s="33">
        <f t="shared" si="102"/>
        <v>453750</v>
      </c>
      <c r="M107" s="33">
        <f t="shared" si="102"/>
        <v>499125</v>
      </c>
      <c r="N107" s="33">
        <f t="shared" si="102"/>
        <v>544500</v>
      </c>
      <c r="O107" s="33">
        <f t="shared" si="102"/>
        <v>589875</v>
      </c>
      <c r="P107" s="33">
        <f t="shared" si="102"/>
        <v>635250</v>
      </c>
      <c r="Q107" s="33">
        <f t="shared" si="102"/>
        <v>680625</v>
      </c>
      <c r="R107" s="33">
        <f t="shared" si="102"/>
        <v>726000</v>
      </c>
      <c r="S107" s="33">
        <f t="shared" si="102"/>
        <v>771375</v>
      </c>
      <c r="T107" s="33">
        <f aca="true" t="shared" si="103" ref="T107:AL107">+S107-T94+S94-S65+T65+T39</f>
        <v>816750</v>
      </c>
      <c r="U107" s="33">
        <f t="shared" si="103"/>
        <v>862125</v>
      </c>
      <c r="V107" s="33">
        <f t="shared" si="103"/>
        <v>907500</v>
      </c>
      <c r="W107" s="33">
        <f t="shared" si="103"/>
        <v>952875</v>
      </c>
      <c r="X107" s="33">
        <f t="shared" si="103"/>
        <v>998250</v>
      </c>
      <c r="Y107" s="33">
        <f t="shared" si="103"/>
        <v>1043625</v>
      </c>
      <c r="Z107" s="33">
        <f t="shared" si="103"/>
        <v>1089000</v>
      </c>
      <c r="AA107" s="33">
        <f t="shared" si="103"/>
        <v>1134375</v>
      </c>
      <c r="AB107" s="33">
        <f t="shared" si="103"/>
        <v>1179750</v>
      </c>
      <c r="AC107" s="33">
        <f t="shared" si="103"/>
        <v>1225125</v>
      </c>
      <c r="AD107" s="33">
        <f t="shared" si="103"/>
        <v>1270500</v>
      </c>
      <c r="AE107" s="33">
        <f t="shared" si="103"/>
        <v>1315875</v>
      </c>
      <c r="AF107" s="33">
        <f t="shared" si="103"/>
        <v>1361250</v>
      </c>
      <c r="AG107" s="33">
        <f t="shared" si="103"/>
        <v>1406625</v>
      </c>
      <c r="AH107" s="33">
        <f t="shared" si="103"/>
        <v>1452000</v>
      </c>
      <c r="AI107" s="33">
        <f t="shared" si="103"/>
        <v>1497375</v>
      </c>
      <c r="AJ107" s="33">
        <f t="shared" si="103"/>
        <v>1542750</v>
      </c>
      <c r="AK107" s="33">
        <f t="shared" si="103"/>
        <v>1588125</v>
      </c>
      <c r="AL107" s="33">
        <f t="shared" si="103"/>
        <v>1633500</v>
      </c>
    </row>
    <row r="108" spans="2:38" ht="15">
      <c r="B108" s="23" t="s">
        <v>263</v>
      </c>
      <c r="C108" s="24">
        <f>SUM(C98:C107)</f>
        <v>301100</v>
      </c>
      <c r="D108" s="24">
        <f aca="true" t="shared" si="104" ref="D108:AL108">SUM(D98:D107)</f>
        <v>602200</v>
      </c>
      <c r="E108" s="24">
        <f t="shared" si="104"/>
        <v>903300</v>
      </c>
      <c r="F108" s="24">
        <f t="shared" si="104"/>
        <v>1204400</v>
      </c>
      <c r="G108" s="24">
        <f t="shared" si="104"/>
        <v>1505500</v>
      </c>
      <c r="H108" s="24">
        <f t="shared" si="104"/>
        <v>1806600</v>
      </c>
      <c r="I108" s="24">
        <f t="shared" si="104"/>
        <v>2107700</v>
      </c>
      <c r="J108" s="24">
        <f t="shared" si="104"/>
        <v>2408800</v>
      </c>
      <c r="K108" s="24">
        <f t="shared" si="104"/>
        <v>2709900</v>
      </c>
      <c r="L108" s="24">
        <f t="shared" si="104"/>
        <v>3011000</v>
      </c>
      <c r="M108" s="24">
        <f t="shared" si="104"/>
        <v>3312100</v>
      </c>
      <c r="N108" s="24">
        <f t="shared" si="104"/>
        <v>3613200</v>
      </c>
      <c r="O108" s="24">
        <f t="shared" si="104"/>
        <v>3914300</v>
      </c>
      <c r="P108" s="24">
        <f t="shared" si="104"/>
        <v>4215400</v>
      </c>
      <c r="Q108" s="24">
        <f t="shared" si="104"/>
        <v>4516500</v>
      </c>
      <c r="R108" s="24">
        <f t="shared" si="104"/>
        <v>4817600</v>
      </c>
      <c r="S108" s="24">
        <f t="shared" si="104"/>
        <v>5118700</v>
      </c>
      <c r="T108" s="24">
        <f t="shared" si="104"/>
        <v>5419800</v>
      </c>
      <c r="U108" s="24">
        <f t="shared" si="104"/>
        <v>5720900</v>
      </c>
      <c r="V108" s="24">
        <f t="shared" si="104"/>
        <v>6022000</v>
      </c>
      <c r="W108" s="24">
        <f t="shared" si="104"/>
        <v>6323100</v>
      </c>
      <c r="X108" s="24">
        <f t="shared" si="104"/>
        <v>6624200</v>
      </c>
      <c r="Y108" s="24">
        <f t="shared" si="104"/>
        <v>6925300</v>
      </c>
      <c r="Z108" s="24">
        <f t="shared" si="104"/>
        <v>7226400</v>
      </c>
      <c r="AA108" s="24">
        <f t="shared" si="104"/>
        <v>7527500</v>
      </c>
      <c r="AB108" s="24">
        <f t="shared" si="104"/>
        <v>7828600</v>
      </c>
      <c r="AC108" s="24">
        <f t="shared" si="104"/>
        <v>8129700</v>
      </c>
      <c r="AD108" s="24">
        <f t="shared" si="104"/>
        <v>8430800</v>
      </c>
      <c r="AE108" s="24">
        <f t="shared" si="104"/>
        <v>8731900</v>
      </c>
      <c r="AF108" s="24">
        <f t="shared" si="104"/>
        <v>9033000</v>
      </c>
      <c r="AG108" s="24">
        <f t="shared" si="104"/>
        <v>9334100</v>
      </c>
      <c r="AH108" s="24">
        <f t="shared" si="104"/>
        <v>9635200</v>
      </c>
      <c r="AI108" s="24">
        <f t="shared" si="104"/>
        <v>9936300</v>
      </c>
      <c r="AJ108" s="24">
        <f t="shared" si="104"/>
        <v>10237400</v>
      </c>
      <c r="AK108" s="24">
        <f t="shared" si="104"/>
        <v>10538500</v>
      </c>
      <c r="AL108" s="24">
        <f t="shared" si="104"/>
        <v>10839600</v>
      </c>
    </row>
    <row r="109" spans="3:38" ht="15"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</row>
    <row r="110" spans="3:38" ht="15"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  <c r="AE110" s="24"/>
      <c r="AF110" s="24"/>
      <c r="AG110" s="24"/>
      <c r="AH110" s="24"/>
      <c r="AI110" s="24"/>
      <c r="AJ110" s="24"/>
      <c r="AK110" s="24"/>
      <c r="AL110" s="24"/>
    </row>
  </sheetData>
  <sheetProtection/>
  <dataValidations count="1">
    <dataValidation type="list" allowBlank="1" showInputMessage="1" showErrorMessage="1" sqref="D81">
      <formula1>dilazione2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L110"/>
  <sheetViews>
    <sheetView zoomScalePageLayoutView="0" workbookViewId="0" topLeftCell="A20">
      <selection activeCell="F25" sqref="F25"/>
    </sheetView>
  </sheetViews>
  <sheetFormatPr defaultColWidth="9.140625" defaultRowHeight="15"/>
  <cols>
    <col min="1" max="1" width="24.140625" style="16" bestFit="1" customWidth="1"/>
    <col min="2" max="2" width="27.28125" style="16" bestFit="1" customWidth="1"/>
    <col min="3" max="3" width="35.140625" style="16" bestFit="1" customWidth="1"/>
    <col min="4" max="5" width="13.140625" style="16" customWidth="1"/>
    <col min="6" max="41" width="10.57421875" style="16" bestFit="1" customWidth="1"/>
    <col min="42" max="16384" width="9.140625" style="16" customWidth="1"/>
  </cols>
  <sheetData>
    <row r="1" ht="15">
      <c r="CL1" s="16" t="s">
        <v>269</v>
      </c>
    </row>
    <row r="2" spans="1:90" s="38" customFormat="1" ht="15">
      <c r="A2" s="13" t="s">
        <v>305</v>
      </c>
      <c r="B2" s="15" t="s">
        <v>306</v>
      </c>
      <c r="C2" s="39" t="s">
        <v>268</v>
      </c>
      <c r="D2" s="39" t="s">
        <v>283</v>
      </c>
      <c r="E2" s="39" t="s">
        <v>285</v>
      </c>
      <c r="F2" s="38" t="s">
        <v>35</v>
      </c>
      <c r="G2" s="38" t="s">
        <v>0</v>
      </c>
      <c r="H2" s="38" t="s">
        <v>1</v>
      </c>
      <c r="I2" s="38" t="s">
        <v>2</v>
      </c>
      <c r="J2" s="38" t="s">
        <v>3</v>
      </c>
      <c r="K2" s="38" t="s">
        <v>4</v>
      </c>
      <c r="L2" s="38" t="s">
        <v>5</v>
      </c>
      <c r="M2" s="38" t="s">
        <v>6</v>
      </c>
      <c r="N2" s="38" t="s">
        <v>7</v>
      </c>
      <c r="O2" s="38" t="s">
        <v>8</v>
      </c>
      <c r="P2" s="38" t="s">
        <v>9</v>
      </c>
      <c r="Q2" s="38" t="s">
        <v>10</v>
      </c>
      <c r="R2" s="38" t="s">
        <v>11</v>
      </c>
      <c r="S2" s="38" t="s">
        <v>12</v>
      </c>
      <c r="T2" s="38" t="s">
        <v>13</v>
      </c>
      <c r="U2" s="38" t="s">
        <v>14</v>
      </c>
      <c r="V2" s="38" t="s">
        <v>15</v>
      </c>
      <c r="W2" s="38" t="s">
        <v>16</v>
      </c>
      <c r="X2" s="38" t="s">
        <v>17</v>
      </c>
      <c r="Y2" s="38" t="s">
        <v>18</v>
      </c>
      <c r="Z2" s="38" t="s">
        <v>19</v>
      </c>
      <c r="AA2" s="38" t="s">
        <v>20</v>
      </c>
      <c r="AB2" s="38" t="s">
        <v>21</v>
      </c>
      <c r="AC2" s="38" t="s">
        <v>22</v>
      </c>
      <c r="AD2" s="38" t="s">
        <v>23</v>
      </c>
      <c r="AE2" s="38" t="s">
        <v>24</v>
      </c>
      <c r="AF2" s="38" t="s">
        <v>25</v>
      </c>
      <c r="AG2" s="38" t="s">
        <v>26</v>
      </c>
      <c r="AH2" s="38" t="s">
        <v>27</v>
      </c>
      <c r="AI2" s="38" t="s">
        <v>28</v>
      </c>
      <c r="AJ2" s="38" t="s">
        <v>29</v>
      </c>
      <c r="AK2" s="38" t="s">
        <v>30</v>
      </c>
      <c r="AL2" s="38" t="s">
        <v>31</v>
      </c>
      <c r="AM2" s="38" t="s">
        <v>32</v>
      </c>
      <c r="AN2" s="38" t="s">
        <v>33</v>
      </c>
      <c r="AO2" s="38" t="s">
        <v>34</v>
      </c>
      <c r="CL2" s="38" t="s">
        <v>270</v>
      </c>
    </row>
    <row r="3" spans="2:90" ht="15">
      <c r="B3" s="18" t="s">
        <v>293</v>
      </c>
      <c r="C3" s="18" t="s">
        <v>270</v>
      </c>
      <c r="D3" s="26">
        <v>0.2</v>
      </c>
      <c r="E3" s="40">
        <v>10</v>
      </c>
      <c r="F3" s="37">
        <v>50000</v>
      </c>
      <c r="G3" s="37">
        <v>0</v>
      </c>
      <c r="H3" s="37">
        <v>0</v>
      </c>
      <c r="I3" s="37">
        <v>0</v>
      </c>
      <c r="J3" s="37">
        <v>0</v>
      </c>
      <c r="K3" s="37">
        <v>0</v>
      </c>
      <c r="L3" s="37">
        <v>0</v>
      </c>
      <c r="M3" s="37">
        <v>0</v>
      </c>
      <c r="N3" s="37">
        <v>0</v>
      </c>
      <c r="O3" s="37">
        <v>0</v>
      </c>
      <c r="P3" s="37">
        <v>0</v>
      </c>
      <c r="Q3" s="37">
        <v>0</v>
      </c>
      <c r="R3" s="37">
        <v>0</v>
      </c>
      <c r="S3" s="37">
        <v>0</v>
      </c>
      <c r="T3" s="37">
        <v>0</v>
      </c>
      <c r="U3" s="37">
        <v>0</v>
      </c>
      <c r="V3" s="37">
        <v>0</v>
      </c>
      <c r="W3" s="37">
        <v>0</v>
      </c>
      <c r="X3" s="37">
        <v>0</v>
      </c>
      <c r="Y3" s="37">
        <v>0</v>
      </c>
      <c r="Z3" s="37">
        <v>0</v>
      </c>
      <c r="AA3" s="37">
        <v>0</v>
      </c>
      <c r="AB3" s="37">
        <v>0</v>
      </c>
      <c r="AC3" s="37">
        <v>0</v>
      </c>
      <c r="AD3" s="37">
        <v>0</v>
      </c>
      <c r="AE3" s="37">
        <v>0</v>
      </c>
      <c r="AF3" s="37">
        <v>0</v>
      </c>
      <c r="AG3" s="37">
        <v>0</v>
      </c>
      <c r="AH3" s="37">
        <v>0</v>
      </c>
      <c r="AI3" s="37">
        <v>0</v>
      </c>
      <c r="AJ3" s="37">
        <v>0</v>
      </c>
      <c r="AK3" s="37">
        <v>0</v>
      </c>
      <c r="AL3" s="37">
        <v>0</v>
      </c>
      <c r="AM3" s="37">
        <v>0</v>
      </c>
      <c r="AN3" s="37">
        <v>0</v>
      </c>
      <c r="AO3" s="37">
        <v>0</v>
      </c>
      <c r="AP3" s="18"/>
      <c r="CL3" s="16" t="s">
        <v>271</v>
      </c>
    </row>
    <row r="4" spans="2:90" ht="15">
      <c r="B4" s="18" t="s">
        <v>294</v>
      </c>
      <c r="C4" s="18" t="s">
        <v>270</v>
      </c>
      <c r="D4" s="26">
        <v>0.2</v>
      </c>
      <c r="E4" s="40">
        <v>10</v>
      </c>
      <c r="F4" s="37">
        <v>20000</v>
      </c>
      <c r="G4" s="37">
        <v>0</v>
      </c>
      <c r="H4" s="37">
        <v>0</v>
      </c>
      <c r="I4" s="37">
        <v>0</v>
      </c>
      <c r="J4" s="37">
        <v>0</v>
      </c>
      <c r="K4" s="37">
        <v>0</v>
      </c>
      <c r="L4" s="37">
        <v>0</v>
      </c>
      <c r="M4" s="37">
        <v>0</v>
      </c>
      <c r="N4" s="37">
        <v>0</v>
      </c>
      <c r="O4" s="37">
        <v>0</v>
      </c>
      <c r="P4" s="37">
        <v>0</v>
      </c>
      <c r="Q4" s="37">
        <v>0</v>
      </c>
      <c r="R4" s="37">
        <v>0</v>
      </c>
      <c r="S4" s="37">
        <v>0</v>
      </c>
      <c r="T4" s="37">
        <v>0</v>
      </c>
      <c r="U4" s="37">
        <v>0</v>
      </c>
      <c r="V4" s="37">
        <v>0</v>
      </c>
      <c r="W4" s="37">
        <v>0</v>
      </c>
      <c r="X4" s="37">
        <v>0</v>
      </c>
      <c r="Y4" s="37">
        <v>0</v>
      </c>
      <c r="Z4" s="37">
        <v>0</v>
      </c>
      <c r="AA4" s="37">
        <v>0</v>
      </c>
      <c r="AB4" s="37">
        <v>0</v>
      </c>
      <c r="AC4" s="37">
        <v>0</v>
      </c>
      <c r="AD4" s="37">
        <v>0</v>
      </c>
      <c r="AE4" s="37">
        <v>0</v>
      </c>
      <c r="AF4" s="37">
        <v>0</v>
      </c>
      <c r="AG4" s="37">
        <v>0</v>
      </c>
      <c r="AH4" s="37">
        <v>0</v>
      </c>
      <c r="AI4" s="37">
        <v>0</v>
      </c>
      <c r="AJ4" s="37">
        <v>0</v>
      </c>
      <c r="AK4" s="37">
        <v>0</v>
      </c>
      <c r="AL4" s="37">
        <v>0</v>
      </c>
      <c r="AM4" s="37">
        <v>0</v>
      </c>
      <c r="AN4" s="37">
        <v>0</v>
      </c>
      <c r="AO4" s="37">
        <v>0</v>
      </c>
      <c r="CL4" s="16" t="s">
        <v>272</v>
      </c>
    </row>
    <row r="5" spans="2:41" ht="15">
      <c r="B5" s="18" t="s">
        <v>295</v>
      </c>
      <c r="C5" s="18" t="s">
        <v>270</v>
      </c>
      <c r="D5" s="26">
        <v>0.2</v>
      </c>
      <c r="E5" s="40">
        <v>10</v>
      </c>
      <c r="F5" s="37">
        <v>30000</v>
      </c>
      <c r="G5" s="37">
        <v>0</v>
      </c>
      <c r="H5" s="37">
        <v>0</v>
      </c>
      <c r="I5" s="37">
        <v>0</v>
      </c>
      <c r="J5" s="37">
        <v>0</v>
      </c>
      <c r="K5" s="37">
        <v>0</v>
      </c>
      <c r="L5" s="37">
        <v>0</v>
      </c>
      <c r="M5" s="37">
        <v>0</v>
      </c>
      <c r="N5" s="37">
        <v>0</v>
      </c>
      <c r="O5" s="37">
        <v>0</v>
      </c>
      <c r="P5" s="37">
        <v>0</v>
      </c>
      <c r="Q5" s="37">
        <v>0</v>
      </c>
      <c r="R5" s="37">
        <v>0</v>
      </c>
      <c r="S5" s="37">
        <v>0</v>
      </c>
      <c r="T5" s="37">
        <v>0</v>
      </c>
      <c r="U5" s="37">
        <v>0</v>
      </c>
      <c r="V5" s="37">
        <v>0</v>
      </c>
      <c r="W5" s="37">
        <v>0</v>
      </c>
      <c r="X5" s="37">
        <v>0</v>
      </c>
      <c r="Y5" s="37">
        <v>0</v>
      </c>
      <c r="Z5" s="37">
        <v>0</v>
      </c>
      <c r="AA5" s="37">
        <v>0</v>
      </c>
      <c r="AB5" s="37">
        <v>0</v>
      </c>
      <c r="AC5" s="37">
        <v>0</v>
      </c>
      <c r="AD5" s="37">
        <v>0</v>
      </c>
      <c r="AE5" s="37">
        <v>0</v>
      </c>
      <c r="AF5" s="37">
        <v>0</v>
      </c>
      <c r="AG5" s="37">
        <v>0</v>
      </c>
      <c r="AH5" s="37">
        <v>0</v>
      </c>
      <c r="AI5" s="37">
        <v>0</v>
      </c>
      <c r="AJ5" s="37">
        <v>0</v>
      </c>
      <c r="AK5" s="37">
        <v>0</v>
      </c>
      <c r="AL5" s="37">
        <v>0</v>
      </c>
      <c r="AM5" s="37">
        <v>0</v>
      </c>
      <c r="AN5" s="37">
        <v>0</v>
      </c>
      <c r="AO5" s="37">
        <v>0</v>
      </c>
    </row>
    <row r="6" spans="2:90" ht="15">
      <c r="B6" s="18" t="s">
        <v>286</v>
      </c>
      <c r="C6" s="18" t="s">
        <v>284</v>
      </c>
      <c r="D6" s="26">
        <v>0.2</v>
      </c>
      <c r="E6" s="40">
        <v>5</v>
      </c>
      <c r="F6" s="37">
        <v>5000</v>
      </c>
      <c r="G6" s="37">
        <v>0</v>
      </c>
      <c r="H6" s="37">
        <v>0</v>
      </c>
      <c r="I6" s="37">
        <v>0</v>
      </c>
      <c r="J6" s="37">
        <v>0</v>
      </c>
      <c r="K6" s="37">
        <v>0</v>
      </c>
      <c r="L6" s="37">
        <v>0</v>
      </c>
      <c r="M6" s="37">
        <v>0</v>
      </c>
      <c r="N6" s="37">
        <v>0</v>
      </c>
      <c r="O6" s="37">
        <v>0</v>
      </c>
      <c r="P6" s="37">
        <v>0</v>
      </c>
      <c r="Q6" s="37">
        <v>0</v>
      </c>
      <c r="R6" s="37">
        <v>0</v>
      </c>
      <c r="S6" s="37">
        <v>0</v>
      </c>
      <c r="T6" s="37">
        <v>0</v>
      </c>
      <c r="U6" s="37">
        <v>0</v>
      </c>
      <c r="V6" s="37">
        <v>0</v>
      </c>
      <c r="W6" s="37">
        <v>0</v>
      </c>
      <c r="X6" s="37">
        <v>0</v>
      </c>
      <c r="Y6" s="37">
        <v>0</v>
      </c>
      <c r="Z6" s="37">
        <v>0</v>
      </c>
      <c r="AA6" s="37">
        <v>0</v>
      </c>
      <c r="AB6" s="37">
        <v>0</v>
      </c>
      <c r="AC6" s="37">
        <v>0</v>
      </c>
      <c r="AD6" s="37">
        <v>0</v>
      </c>
      <c r="AE6" s="37">
        <v>0</v>
      </c>
      <c r="AF6" s="37">
        <v>0</v>
      </c>
      <c r="AG6" s="37">
        <v>0</v>
      </c>
      <c r="AH6" s="37">
        <v>0</v>
      </c>
      <c r="AI6" s="37">
        <v>0</v>
      </c>
      <c r="AJ6" s="37">
        <v>0</v>
      </c>
      <c r="AK6" s="37">
        <v>0</v>
      </c>
      <c r="AL6" s="37">
        <v>0</v>
      </c>
      <c r="AM6" s="37">
        <v>0</v>
      </c>
      <c r="AN6" s="37">
        <v>0</v>
      </c>
      <c r="AO6" s="37">
        <v>0</v>
      </c>
      <c r="CL6" s="16" t="s">
        <v>284</v>
      </c>
    </row>
    <row r="7" spans="2:90" ht="15">
      <c r="B7" s="18" t="s">
        <v>273</v>
      </c>
      <c r="C7" s="18" t="s">
        <v>302</v>
      </c>
      <c r="D7" s="26">
        <v>0.2</v>
      </c>
      <c r="E7" s="40">
        <v>5</v>
      </c>
      <c r="F7" s="37">
        <v>5000</v>
      </c>
      <c r="G7" s="37">
        <v>0</v>
      </c>
      <c r="H7" s="37">
        <v>0</v>
      </c>
      <c r="I7" s="37">
        <v>0</v>
      </c>
      <c r="J7" s="37">
        <v>0</v>
      </c>
      <c r="K7" s="37">
        <v>0</v>
      </c>
      <c r="L7" s="37">
        <v>0</v>
      </c>
      <c r="M7" s="37">
        <v>0</v>
      </c>
      <c r="N7" s="37">
        <v>0</v>
      </c>
      <c r="O7" s="37">
        <v>0</v>
      </c>
      <c r="P7" s="37">
        <v>0</v>
      </c>
      <c r="Q7" s="37">
        <v>0</v>
      </c>
      <c r="R7" s="37">
        <v>0</v>
      </c>
      <c r="S7" s="37">
        <v>0</v>
      </c>
      <c r="T7" s="37">
        <v>0</v>
      </c>
      <c r="U7" s="37">
        <v>0</v>
      </c>
      <c r="V7" s="37">
        <v>0</v>
      </c>
      <c r="W7" s="37">
        <v>0</v>
      </c>
      <c r="X7" s="37">
        <v>0</v>
      </c>
      <c r="Y7" s="37">
        <v>0</v>
      </c>
      <c r="Z7" s="37">
        <v>0</v>
      </c>
      <c r="AA7" s="37">
        <v>0</v>
      </c>
      <c r="AB7" s="37">
        <v>0</v>
      </c>
      <c r="AC7" s="37">
        <v>0</v>
      </c>
      <c r="AD7" s="37">
        <v>0</v>
      </c>
      <c r="AE7" s="37">
        <v>0</v>
      </c>
      <c r="AF7" s="37">
        <v>0</v>
      </c>
      <c r="AG7" s="37">
        <v>0</v>
      </c>
      <c r="AH7" s="37">
        <v>0</v>
      </c>
      <c r="AI7" s="37">
        <v>0</v>
      </c>
      <c r="AJ7" s="37">
        <v>0</v>
      </c>
      <c r="AK7" s="37">
        <v>0</v>
      </c>
      <c r="AL7" s="37">
        <v>0</v>
      </c>
      <c r="AM7" s="37">
        <v>0</v>
      </c>
      <c r="AN7" s="37">
        <v>0</v>
      </c>
      <c r="AO7" s="37">
        <v>0</v>
      </c>
      <c r="CL7" s="16" t="s">
        <v>301</v>
      </c>
    </row>
    <row r="8" spans="2:90" ht="15">
      <c r="B8" s="18" t="s">
        <v>276</v>
      </c>
      <c r="C8" s="18" t="s">
        <v>271</v>
      </c>
      <c r="D8" s="26">
        <v>0.2</v>
      </c>
      <c r="E8" s="40">
        <v>10</v>
      </c>
      <c r="F8" s="37">
        <v>15000</v>
      </c>
      <c r="G8" s="37">
        <v>0</v>
      </c>
      <c r="H8" s="37">
        <v>0</v>
      </c>
      <c r="I8" s="37">
        <v>0</v>
      </c>
      <c r="J8" s="37">
        <v>0</v>
      </c>
      <c r="K8" s="37">
        <v>0</v>
      </c>
      <c r="L8" s="37">
        <v>0</v>
      </c>
      <c r="M8" s="37">
        <v>0</v>
      </c>
      <c r="N8" s="37">
        <v>0</v>
      </c>
      <c r="O8" s="37">
        <v>0</v>
      </c>
      <c r="P8" s="37">
        <v>0</v>
      </c>
      <c r="Q8" s="37">
        <v>0</v>
      </c>
      <c r="R8" s="37">
        <v>0</v>
      </c>
      <c r="S8" s="37">
        <v>0</v>
      </c>
      <c r="T8" s="37">
        <v>0</v>
      </c>
      <c r="U8" s="37">
        <v>0</v>
      </c>
      <c r="V8" s="37">
        <v>0</v>
      </c>
      <c r="W8" s="37">
        <v>0</v>
      </c>
      <c r="X8" s="37">
        <v>0</v>
      </c>
      <c r="Y8" s="37">
        <v>0</v>
      </c>
      <c r="Z8" s="37">
        <v>0</v>
      </c>
      <c r="AA8" s="37">
        <v>0</v>
      </c>
      <c r="AB8" s="37">
        <v>0</v>
      </c>
      <c r="AC8" s="37">
        <v>0</v>
      </c>
      <c r="AD8" s="37">
        <v>0</v>
      </c>
      <c r="AE8" s="37">
        <v>0</v>
      </c>
      <c r="AF8" s="37">
        <v>0</v>
      </c>
      <c r="AG8" s="37">
        <v>0</v>
      </c>
      <c r="AH8" s="37">
        <v>0</v>
      </c>
      <c r="AI8" s="37">
        <v>0</v>
      </c>
      <c r="AJ8" s="37">
        <v>0</v>
      </c>
      <c r="AK8" s="37">
        <v>0</v>
      </c>
      <c r="AL8" s="37">
        <v>0</v>
      </c>
      <c r="AM8" s="37">
        <v>0</v>
      </c>
      <c r="AN8" s="37">
        <v>0</v>
      </c>
      <c r="AO8" s="37">
        <v>0</v>
      </c>
      <c r="CL8" s="16" t="s">
        <v>302</v>
      </c>
    </row>
    <row r="9" spans="2:90" ht="15">
      <c r="B9" s="18" t="s">
        <v>274</v>
      </c>
      <c r="C9" s="18" t="s">
        <v>271</v>
      </c>
      <c r="D9" s="26">
        <v>0.2</v>
      </c>
      <c r="E9" s="40">
        <v>10</v>
      </c>
      <c r="F9" s="37">
        <v>10000</v>
      </c>
      <c r="G9" s="37">
        <v>0</v>
      </c>
      <c r="H9" s="37">
        <v>0</v>
      </c>
      <c r="I9" s="37">
        <v>0</v>
      </c>
      <c r="J9" s="37">
        <v>0</v>
      </c>
      <c r="K9" s="37">
        <v>0</v>
      </c>
      <c r="L9" s="37">
        <v>0</v>
      </c>
      <c r="M9" s="37">
        <v>0</v>
      </c>
      <c r="N9" s="37">
        <v>0</v>
      </c>
      <c r="O9" s="37">
        <v>0</v>
      </c>
      <c r="P9" s="37">
        <v>0</v>
      </c>
      <c r="Q9" s="37">
        <v>0</v>
      </c>
      <c r="R9" s="37">
        <v>0</v>
      </c>
      <c r="S9" s="37">
        <v>0</v>
      </c>
      <c r="T9" s="37">
        <v>0</v>
      </c>
      <c r="U9" s="37">
        <v>0</v>
      </c>
      <c r="V9" s="37">
        <v>0</v>
      </c>
      <c r="W9" s="37">
        <v>0</v>
      </c>
      <c r="X9" s="37">
        <v>0</v>
      </c>
      <c r="Y9" s="37">
        <v>0</v>
      </c>
      <c r="Z9" s="37">
        <v>0</v>
      </c>
      <c r="AA9" s="37">
        <v>0</v>
      </c>
      <c r="AB9" s="37">
        <v>0</v>
      </c>
      <c r="AC9" s="37">
        <v>0</v>
      </c>
      <c r="AD9" s="37">
        <v>0</v>
      </c>
      <c r="AE9" s="37">
        <v>0</v>
      </c>
      <c r="AF9" s="37">
        <v>0</v>
      </c>
      <c r="AG9" s="37">
        <v>0</v>
      </c>
      <c r="AH9" s="37">
        <v>0</v>
      </c>
      <c r="AI9" s="37">
        <v>0</v>
      </c>
      <c r="AJ9" s="37">
        <v>0</v>
      </c>
      <c r="AK9" s="37">
        <v>0</v>
      </c>
      <c r="AL9" s="37">
        <v>0</v>
      </c>
      <c r="AM9" s="37">
        <v>0</v>
      </c>
      <c r="AN9" s="37">
        <v>0</v>
      </c>
      <c r="AO9" s="37">
        <v>0</v>
      </c>
      <c r="CL9" s="16" t="s">
        <v>303</v>
      </c>
    </row>
    <row r="10" spans="2:41" ht="15">
      <c r="B10" s="18" t="s">
        <v>287</v>
      </c>
      <c r="C10" s="18" t="s">
        <v>284</v>
      </c>
      <c r="D10" s="26">
        <v>0.2</v>
      </c>
      <c r="E10" s="40">
        <v>5</v>
      </c>
      <c r="F10" s="37">
        <v>5000</v>
      </c>
      <c r="G10" s="37">
        <v>0</v>
      </c>
      <c r="H10" s="37">
        <v>0</v>
      </c>
      <c r="I10" s="37">
        <v>0</v>
      </c>
      <c r="J10" s="37">
        <v>0</v>
      </c>
      <c r="K10" s="37">
        <v>0</v>
      </c>
      <c r="L10" s="37">
        <v>0</v>
      </c>
      <c r="M10" s="37">
        <v>0</v>
      </c>
      <c r="N10" s="37">
        <v>0</v>
      </c>
      <c r="O10" s="37">
        <v>0</v>
      </c>
      <c r="P10" s="37">
        <v>0</v>
      </c>
      <c r="Q10" s="37">
        <v>0</v>
      </c>
      <c r="R10" s="37">
        <v>0</v>
      </c>
      <c r="S10" s="37">
        <v>0</v>
      </c>
      <c r="T10" s="37">
        <v>0</v>
      </c>
      <c r="U10" s="37">
        <v>0</v>
      </c>
      <c r="V10" s="37">
        <v>0</v>
      </c>
      <c r="W10" s="37">
        <v>0</v>
      </c>
      <c r="X10" s="37">
        <v>0</v>
      </c>
      <c r="Y10" s="37">
        <v>0</v>
      </c>
      <c r="Z10" s="37">
        <v>0</v>
      </c>
      <c r="AA10" s="37">
        <v>0</v>
      </c>
      <c r="AB10" s="37">
        <v>0</v>
      </c>
      <c r="AC10" s="37">
        <v>0</v>
      </c>
      <c r="AD10" s="37">
        <v>0</v>
      </c>
      <c r="AE10" s="37">
        <v>0</v>
      </c>
      <c r="AF10" s="37">
        <v>0</v>
      </c>
      <c r="AG10" s="37">
        <v>0</v>
      </c>
      <c r="AH10" s="37">
        <v>0</v>
      </c>
      <c r="AI10" s="37">
        <v>0</v>
      </c>
      <c r="AJ10" s="37">
        <v>0</v>
      </c>
      <c r="AK10" s="37">
        <v>0</v>
      </c>
      <c r="AL10" s="37">
        <v>0</v>
      </c>
      <c r="AM10" s="37">
        <v>0</v>
      </c>
      <c r="AN10" s="37">
        <v>0</v>
      </c>
      <c r="AO10" s="37">
        <v>0</v>
      </c>
    </row>
    <row r="11" spans="2:41" ht="15">
      <c r="B11" s="18" t="s">
        <v>275</v>
      </c>
      <c r="C11" s="18" t="s">
        <v>271</v>
      </c>
      <c r="D11" s="26">
        <v>0.2</v>
      </c>
      <c r="E11" s="40">
        <v>10</v>
      </c>
      <c r="F11" s="37">
        <v>12000</v>
      </c>
      <c r="G11" s="37">
        <v>0</v>
      </c>
      <c r="H11" s="37">
        <v>0</v>
      </c>
      <c r="I11" s="37"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7">
        <v>0</v>
      </c>
      <c r="P11" s="37">
        <v>0</v>
      </c>
      <c r="Q11" s="37">
        <v>0</v>
      </c>
      <c r="R11" s="37">
        <v>0</v>
      </c>
      <c r="S11" s="37">
        <v>0</v>
      </c>
      <c r="T11" s="37">
        <v>0</v>
      </c>
      <c r="U11" s="37">
        <v>0</v>
      </c>
      <c r="V11" s="37">
        <v>0</v>
      </c>
      <c r="W11" s="37">
        <v>0</v>
      </c>
      <c r="X11" s="37">
        <v>0</v>
      </c>
      <c r="Y11" s="37">
        <v>0</v>
      </c>
      <c r="Z11" s="37">
        <v>0</v>
      </c>
      <c r="AA11" s="37">
        <v>0</v>
      </c>
      <c r="AB11" s="37">
        <v>0</v>
      </c>
      <c r="AC11" s="37">
        <v>0</v>
      </c>
      <c r="AD11" s="37">
        <v>0</v>
      </c>
      <c r="AE11" s="37">
        <v>0</v>
      </c>
      <c r="AF11" s="37">
        <v>0</v>
      </c>
      <c r="AG11" s="37">
        <v>0</v>
      </c>
      <c r="AH11" s="37">
        <v>0</v>
      </c>
      <c r="AI11" s="37">
        <v>0</v>
      </c>
      <c r="AJ11" s="37">
        <v>0</v>
      </c>
      <c r="AK11" s="37">
        <v>0</v>
      </c>
      <c r="AL11" s="37">
        <v>0</v>
      </c>
      <c r="AM11" s="37">
        <v>0</v>
      </c>
      <c r="AN11" s="37">
        <v>0</v>
      </c>
      <c r="AO11" s="37">
        <v>0</v>
      </c>
    </row>
    <row r="12" spans="2:41" ht="15">
      <c r="B12" s="18" t="s">
        <v>277</v>
      </c>
      <c r="C12" s="18" t="s">
        <v>271</v>
      </c>
      <c r="D12" s="26">
        <v>0.2</v>
      </c>
      <c r="E12" s="40">
        <v>10</v>
      </c>
      <c r="F12" s="37">
        <v>0</v>
      </c>
      <c r="G12" s="37">
        <v>10000</v>
      </c>
      <c r="H12" s="37">
        <v>0</v>
      </c>
      <c r="I12" s="37"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7">
        <v>0</v>
      </c>
      <c r="P12" s="37">
        <v>0</v>
      </c>
      <c r="Q12" s="37">
        <v>0</v>
      </c>
      <c r="R12" s="37">
        <v>0</v>
      </c>
      <c r="S12" s="37">
        <v>0</v>
      </c>
      <c r="T12" s="37">
        <v>0</v>
      </c>
      <c r="U12" s="37">
        <v>0</v>
      </c>
      <c r="V12" s="37">
        <v>0</v>
      </c>
      <c r="W12" s="37">
        <v>0</v>
      </c>
      <c r="X12" s="37">
        <v>0</v>
      </c>
      <c r="Y12" s="37">
        <v>0</v>
      </c>
      <c r="Z12" s="37">
        <v>0</v>
      </c>
      <c r="AA12" s="37">
        <v>0</v>
      </c>
      <c r="AB12" s="37">
        <v>0</v>
      </c>
      <c r="AC12" s="37">
        <v>0</v>
      </c>
      <c r="AD12" s="37">
        <v>0</v>
      </c>
      <c r="AE12" s="37">
        <v>0</v>
      </c>
      <c r="AF12" s="37">
        <v>0</v>
      </c>
      <c r="AG12" s="37">
        <v>0</v>
      </c>
      <c r="AH12" s="37">
        <v>0</v>
      </c>
      <c r="AI12" s="37">
        <v>0</v>
      </c>
      <c r="AJ12" s="37">
        <v>0</v>
      </c>
      <c r="AK12" s="37">
        <v>0</v>
      </c>
      <c r="AL12" s="37">
        <v>0</v>
      </c>
      <c r="AM12" s="37">
        <v>0</v>
      </c>
      <c r="AN12" s="37">
        <v>0</v>
      </c>
      <c r="AO12" s="37">
        <v>0</v>
      </c>
    </row>
    <row r="13" spans="2:41" ht="15">
      <c r="B13" s="18" t="s">
        <v>288</v>
      </c>
      <c r="C13" s="18" t="s">
        <v>284</v>
      </c>
      <c r="D13" s="26">
        <v>0.2</v>
      </c>
      <c r="E13" s="40">
        <v>5</v>
      </c>
      <c r="F13" s="37">
        <v>0</v>
      </c>
      <c r="G13" s="37">
        <v>0</v>
      </c>
      <c r="H13" s="37">
        <v>30000</v>
      </c>
      <c r="I13" s="37">
        <v>0</v>
      </c>
      <c r="J13" s="37">
        <v>0</v>
      </c>
      <c r="K13" s="37">
        <v>0</v>
      </c>
      <c r="L13" s="37">
        <v>0</v>
      </c>
      <c r="M13" s="37">
        <v>0</v>
      </c>
      <c r="N13" s="37">
        <v>0</v>
      </c>
      <c r="O13" s="37">
        <v>0</v>
      </c>
      <c r="P13" s="37">
        <v>0</v>
      </c>
      <c r="Q13" s="37">
        <v>0</v>
      </c>
      <c r="R13" s="37">
        <v>0</v>
      </c>
      <c r="S13" s="37">
        <v>0</v>
      </c>
      <c r="T13" s="37">
        <v>0</v>
      </c>
      <c r="U13" s="37">
        <v>0</v>
      </c>
      <c r="V13" s="37">
        <v>0</v>
      </c>
      <c r="W13" s="37">
        <v>0</v>
      </c>
      <c r="X13" s="37">
        <v>0</v>
      </c>
      <c r="Y13" s="37">
        <v>0</v>
      </c>
      <c r="Z13" s="37">
        <v>0</v>
      </c>
      <c r="AA13" s="37">
        <v>0</v>
      </c>
      <c r="AB13" s="37">
        <v>0</v>
      </c>
      <c r="AC13" s="37">
        <v>0</v>
      </c>
      <c r="AD13" s="37">
        <v>0</v>
      </c>
      <c r="AE13" s="37">
        <v>0</v>
      </c>
      <c r="AF13" s="37">
        <v>0</v>
      </c>
      <c r="AG13" s="37">
        <v>0</v>
      </c>
      <c r="AH13" s="37">
        <v>0</v>
      </c>
      <c r="AI13" s="37">
        <v>0</v>
      </c>
      <c r="AJ13" s="37">
        <v>0</v>
      </c>
      <c r="AK13" s="37">
        <v>0</v>
      </c>
      <c r="AL13" s="37">
        <v>0</v>
      </c>
      <c r="AM13" s="37">
        <v>0</v>
      </c>
      <c r="AN13" s="37">
        <v>0</v>
      </c>
      <c r="AO13" s="37">
        <v>0</v>
      </c>
    </row>
    <row r="14" spans="2:41" ht="15">
      <c r="B14" s="18" t="s">
        <v>278</v>
      </c>
      <c r="C14" s="18" t="s">
        <v>303</v>
      </c>
      <c r="D14" s="26">
        <v>0.2</v>
      </c>
      <c r="E14" s="40">
        <v>5</v>
      </c>
      <c r="F14" s="37">
        <v>5000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37">
        <v>0</v>
      </c>
      <c r="N14" s="37">
        <v>0</v>
      </c>
      <c r="O14" s="37">
        <v>0</v>
      </c>
      <c r="P14" s="37">
        <v>0</v>
      </c>
      <c r="Q14" s="37">
        <v>0</v>
      </c>
      <c r="R14" s="37">
        <v>0</v>
      </c>
      <c r="S14" s="37">
        <v>0</v>
      </c>
      <c r="T14" s="37">
        <v>0</v>
      </c>
      <c r="U14" s="37">
        <v>0</v>
      </c>
      <c r="V14" s="37">
        <v>0</v>
      </c>
      <c r="W14" s="37">
        <v>0</v>
      </c>
      <c r="X14" s="37">
        <v>0</v>
      </c>
      <c r="Y14" s="37">
        <v>0</v>
      </c>
      <c r="Z14" s="37">
        <v>0</v>
      </c>
      <c r="AA14" s="37">
        <v>0</v>
      </c>
      <c r="AB14" s="37">
        <v>0</v>
      </c>
      <c r="AC14" s="37">
        <v>0</v>
      </c>
      <c r="AD14" s="37">
        <v>0</v>
      </c>
      <c r="AE14" s="37">
        <v>0</v>
      </c>
      <c r="AF14" s="37">
        <v>0</v>
      </c>
      <c r="AG14" s="37">
        <v>0</v>
      </c>
      <c r="AH14" s="37">
        <v>0</v>
      </c>
      <c r="AI14" s="37">
        <v>0</v>
      </c>
      <c r="AJ14" s="37">
        <v>0</v>
      </c>
      <c r="AK14" s="37">
        <v>0</v>
      </c>
      <c r="AL14" s="37">
        <v>0</v>
      </c>
      <c r="AM14" s="37">
        <v>0</v>
      </c>
      <c r="AN14" s="37">
        <v>0</v>
      </c>
      <c r="AO14" s="37">
        <v>0</v>
      </c>
    </row>
    <row r="15" spans="2:41" ht="15">
      <c r="B15" s="18" t="s">
        <v>279</v>
      </c>
      <c r="C15" s="18" t="s">
        <v>303</v>
      </c>
      <c r="D15" s="26">
        <v>0.2</v>
      </c>
      <c r="E15" s="40">
        <v>5</v>
      </c>
      <c r="F15" s="37">
        <v>0</v>
      </c>
      <c r="G15" s="37">
        <v>5000</v>
      </c>
      <c r="H15" s="37">
        <v>0</v>
      </c>
      <c r="I15" s="37">
        <v>0</v>
      </c>
      <c r="J15" s="37">
        <v>0</v>
      </c>
      <c r="K15" s="37">
        <v>0</v>
      </c>
      <c r="L15" s="37">
        <v>0</v>
      </c>
      <c r="M15" s="37">
        <v>0</v>
      </c>
      <c r="N15" s="37">
        <v>0</v>
      </c>
      <c r="O15" s="37">
        <v>0</v>
      </c>
      <c r="P15" s="37">
        <v>0</v>
      </c>
      <c r="Q15" s="37">
        <v>0</v>
      </c>
      <c r="R15" s="37">
        <v>0</v>
      </c>
      <c r="S15" s="37">
        <v>0</v>
      </c>
      <c r="T15" s="37">
        <v>0</v>
      </c>
      <c r="U15" s="37">
        <v>0</v>
      </c>
      <c r="V15" s="37">
        <v>0</v>
      </c>
      <c r="W15" s="37">
        <v>0</v>
      </c>
      <c r="X15" s="37">
        <v>0</v>
      </c>
      <c r="Y15" s="37">
        <v>0</v>
      </c>
      <c r="Z15" s="37">
        <v>0</v>
      </c>
      <c r="AA15" s="37">
        <v>0</v>
      </c>
      <c r="AB15" s="37">
        <v>0</v>
      </c>
      <c r="AC15" s="37">
        <v>0</v>
      </c>
      <c r="AD15" s="37">
        <v>0</v>
      </c>
      <c r="AE15" s="37">
        <v>0</v>
      </c>
      <c r="AF15" s="37">
        <v>0</v>
      </c>
      <c r="AG15" s="37">
        <v>0</v>
      </c>
      <c r="AH15" s="37">
        <v>0</v>
      </c>
      <c r="AI15" s="37">
        <v>0</v>
      </c>
      <c r="AJ15" s="37">
        <v>0</v>
      </c>
      <c r="AK15" s="37">
        <v>0</v>
      </c>
      <c r="AL15" s="37">
        <v>0</v>
      </c>
      <c r="AM15" s="37">
        <v>0</v>
      </c>
      <c r="AN15" s="37">
        <v>0</v>
      </c>
      <c r="AO15" s="37">
        <v>0</v>
      </c>
    </row>
    <row r="16" spans="2:41" ht="15">
      <c r="B16" s="18" t="s">
        <v>280</v>
      </c>
      <c r="C16" s="18" t="s">
        <v>302</v>
      </c>
      <c r="D16" s="26">
        <v>0.2</v>
      </c>
      <c r="E16" s="40">
        <v>5</v>
      </c>
      <c r="F16" s="37">
        <v>0</v>
      </c>
      <c r="G16" s="37">
        <v>7000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37">
        <v>0</v>
      </c>
      <c r="N16" s="37">
        <v>0</v>
      </c>
      <c r="O16" s="37">
        <v>0</v>
      </c>
      <c r="P16" s="37">
        <v>0</v>
      </c>
      <c r="Q16" s="37">
        <v>0</v>
      </c>
      <c r="R16" s="37">
        <v>0</v>
      </c>
      <c r="S16" s="37">
        <v>0</v>
      </c>
      <c r="T16" s="37">
        <v>0</v>
      </c>
      <c r="U16" s="37">
        <v>0</v>
      </c>
      <c r="V16" s="37">
        <v>0</v>
      </c>
      <c r="W16" s="37">
        <v>0</v>
      </c>
      <c r="X16" s="37">
        <v>0</v>
      </c>
      <c r="Y16" s="37">
        <v>0</v>
      </c>
      <c r="Z16" s="37">
        <v>0</v>
      </c>
      <c r="AA16" s="37">
        <v>0</v>
      </c>
      <c r="AB16" s="37">
        <v>0</v>
      </c>
      <c r="AC16" s="37">
        <v>0</v>
      </c>
      <c r="AD16" s="37">
        <v>0</v>
      </c>
      <c r="AE16" s="37">
        <v>0</v>
      </c>
      <c r="AF16" s="37">
        <v>0</v>
      </c>
      <c r="AG16" s="37">
        <v>0</v>
      </c>
      <c r="AH16" s="37">
        <v>0</v>
      </c>
      <c r="AI16" s="37">
        <v>0</v>
      </c>
      <c r="AJ16" s="37">
        <v>0</v>
      </c>
      <c r="AK16" s="37">
        <v>0</v>
      </c>
      <c r="AL16" s="37">
        <v>0</v>
      </c>
      <c r="AM16" s="37">
        <v>0</v>
      </c>
      <c r="AN16" s="37">
        <v>0</v>
      </c>
      <c r="AO16" s="37">
        <v>0</v>
      </c>
    </row>
    <row r="17" spans="2:41" ht="15">
      <c r="B17" s="18" t="s">
        <v>281</v>
      </c>
      <c r="C17" s="18" t="s">
        <v>302</v>
      </c>
      <c r="D17" s="26">
        <v>0.2</v>
      </c>
      <c r="E17" s="40">
        <v>5</v>
      </c>
      <c r="F17" s="37">
        <v>0</v>
      </c>
      <c r="G17" s="37">
        <v>10000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37">
        <v>0</v>
      </c>
      <c r="N17" s="37">
        <v>0</v>
      </c>
      <c r="O17" s="37">
        <v>0</v>
      </c>
      <c r="P17" s="37">
        <v>0</v>
      </c>
      <c r="Q17" s="37">
        <v>0</v>
      </c>
      <c r="R17" s="37">
        <v>0</v>
      </c>
      <c r="S17" s="37">
        <v>0</v>
      </c>
      <c r="T17" s="37">
        <v>0</v>
      </c>
      <c r="U17" s="37">
        <v>0</v>
      </c>
      <c r="V17" s="37">
        <v>0</v>
      </c>
      <c r="W17" s="37">
        <v>0</v>
      </c>
      <c r="X17" s="37">
        <v>0</v>
      </c>
      <c r="Y17" s="37">
        <v>0</v>
      </c>
      <c r="Z17" s="37">
        <v>0</v>
      </c>
      <c r="AA17" s="37">
        <v>0</v>
      </c>
      <c r="AB17" s="37">
        <v>0</v>
      </c>
      <c r="AC17" s="37">
        <v>0</v>
      </c>
      <c r="AD17" s="37">
        <v>0</v>
      </c>
      <c r="AE17" s="37">
        <v>0</v>
      </c>
      <c r="AF17" s="37">
        <v>0</v>
      </c>
      <c r="AG17" s="37">
        <v>0</v>
      </c>
      <c r="AH17" s="37">
        <v>0</v>
      </c>
      <c r="AI17" s="37">
        <v>0</v>
      </c>
      <c r="AJ17" s="37">
        <v>0</v>
      </c>
      <c r="AK17" s="37">
        <v>0</v>
      </c>
      <c r="AL17" s="37">
        <v>0</v>
      </c>
      <c r="AM17" s="37">
        <v>0</v>
      </c>
      <c r="AN17" s="37">
        <v>0</v>
      </c>
      <c r="AO17" s="37">
        <v>0</v>
      </c>
    </row>
    <row r="18" spans="2:41" ht="15">
      <c r="B18" s="18" t="s">
        <v>296</v>
      </c>
      <c r="C18" s="18" t="s">
        <v>270</v>
      </c>
      <c r="D18" s="26">
        <v>0.2</v>
      </c>
      <c r="E18" s="40">
        <v>10</v>
      </c>
      <c r="F18" s="37">
        <v>0</v>
      </c>
      <c r="G18" s="37">
        <v>0</v>
      </c>
      <c r="H18" s="37">
        <v>40000</v>
      </c>
      <c r="I18" s="37">
        <v>0</v>
      </c>
      <c r="J18" s="37">
        <v>0</v>
      </c>
      <c r="K18" s="37">
        <v>0</v>
      </c>
      <c r="L18" s="37">
        <v>0</v>
      </c>
      <c r="M18" s="37">
        <v>0</v>
      </c>
      <c r="N18" s="37">
        <v>0</v>
      </c>
      <c r="O18" s="37">
        <v>0</v>
      </c>
      <c r="P18" s="37">
        <v>0</v>
      </c>
      <c r="Q18" s="37">
        <v>0</v>
      </c>
      <c r="R18" s="37">
        <v>0</v>
      </c>
      <c r="S18" s="37">
        <v>0</v>
      </c>
      <c r="T18" s="37">
        <v>0</v>
      </c>
      <c r="U18" s="37">
        <v>0</v>
      </c>
      <c r="V18" s="37">
        <v>0</v>
      </c>
      <c r="W18" s="37">
        <v>0</v>
      </c>
      <c r="X18" s="37">
        <v>0</v>
      </c>
      <c r="Y18" s="37">
        <v>0</v>
      </c>
      <c r="Z18" s="37">
        <v>0</v>
      </c>
      <c r="AA18" s="37">
        <v>0</v>
      </c>
      <c r="AB18" s="37">
        <v>0</v>
      </c>
      <c r="AC18" s="37">
        <v>0</v>
      </c>
      <c r="AD18" s="37">
        <v>0</v>
      </c>
      <c r="AE18" s="37">
        <v>0</v>
      </c>
      <c r="AF18" s="37">
        <v>0</v>
      </c>
      <c r="AG18" s="37">
        <v>0</v>
      </c>
      <c r="AH18" s="37">
        <v>0</v>
      </c>
      <c r="AI18" s="37">
        <v>0</v>
      </c>
      <c r="AJ18" s="37">
        <v>0</v>
      </c>
      <c r="AK18" s="37">
        <v>0</v>
      </c>
      <c r="AL18" s="37">
        <v>0</v>
      </c>
      <c r="AM18" s="37">
        <v>0</v>
      </c>
      <c r="AN18" s="37">
        <v>0</v>
      </c>
      <c r="AO18" s="37">
        <v>0</v>
      </c>
    </row>
    <row r="19" spans="2:41" ht="15">
      <c r="B19" s="18" t="s">
        <v>288</v>
      </c>
      <c r="C19" s="18" t="s">
        <v>284</v>
      </c>
      <c r="D19" s="26">
        <v>0.2</v>
      </c>
      <c r="E19" s="40">
        <v>5</v>
      </c>
      <c r="F19" s="37">
        <v>0</v>
      </c>
      <c r="G19" s="37">
        <v>0</v>
      </c>
      <c r="H19" s="37">
        <v>5000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37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37">
        <v>0</v>
      </c>
      <c r="V19" s="37">
        <v>0</v>
      </c>
      <c r="W19" s="37">
        <v>0</v>
      </c>
      <c r="X19" s="37">
        <v>0</v>
      </c>
      <c r="Y19" s="37">
        <v>0</v>
      </c>
      <c r="Z19" s="37">
        <v>0</v>
      </c>
      <c r="AA19" s="37">
        <v>0</v>
      </c>
      <c r="AB19" s="37">
        <v>0</v>
      </c>
      <c r="AC19" s="37">
        <v>0</v>
      </c>
      <c r="AD19" s="37">
        <v>0</v>
      </c>
      <c r="AE19" s="37">
        <v>0</v>
      </c>
      <c r="AF19" s="37">
        <v>0</v>
      </c>
      <c r="AG19" s="37">
        <v>0</v>
      </c>
      <c r="AH19" s="37">
        <v>0</v>
      </c>
      <c r="AI19" s="37">
        <v>0</v>
      </c>
      <c r="AJ19" s="37">
        <v>0</v>
      </c>
      <c r="AK19" s="37">
        <v>0</v>
      </c>
      <c r="AL19" s="37">
        <v>0</v>
      </c>
      <c r="AM19" s="37">
        <v>0</v>
      </c>
      <c r="AN19" s="37">
        <v>0</v>
      </c>
      <c r="AO19" s="37">
        <v>0</v>
      </c>
    </row>
    <row r="20" spans="2:41" ht="15">
      <c r="B20" s="18" t="s">
        <v>282</v>
      </c>
      <c r="C20" s="18" t="s">
        <v>271</v>
      </c>
      <c r="D20" s="26">
        <v>0.2</v>
      </c>
      <c r="E20" s="40">
        <v>10</v>
      </c>
      <c r="F20" s="37">
        <v>0</v>
      </c>
      <c r="G20" s="37">
        <v>0</v>
      </c>
      <c r="H20" s="37">
        <v>30000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37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37">
        <v>0</v>
      </c>
      <c r="V20" s="37">
        <v>0</v>
      </c>
      <c r="W20" s="37">
        <v>0</v>
      </c>
      <c r="X20" s="37">
        <v>0</v>
      </c>
      <c r="Y20" s="37">
        <v>0</v>
      </c>
      <c r="Z20" s="37">
        <v>0</v>
      </c>
      <c r="AA20" s="37">
        <v>0</v>
      </c>
      <c r="AB20" s="37">
        <v>0</v>
      </c>
      <c r="AC20" s="37">
        <v>0</v>
      </c>
      <c r="AD20" s="37">
        <v>0</v>
      </c>
      <c r="AE20" s="37">
        <v>0</v>
      </c>
      <c r="AF20" s="37">
        <v>0</v>
      </c>
      <c r="AG20" s="37">
        <v>0</v>
      </c>
      <c r="AH20" s="37">
        <v>0</v>
      </c>
      <c r="AI20" s="37">
        <v>0</v>
      </c>
      <c r="AJ20" s="37">
        <v>0</v>
      </c>
      <c r="AK20" s="37">
        <v>0</v>
      </c>
      <c r="AL20" s="37">
        <v>0</v>
      </c>
      <c r="AM20" s="37">
        <v>0</v>
      </c>
      <c r="AN20" s="37">
        <v>0</v>
      </c>
      <c r="AO20" s="37">
        <v>0</v>
      </c>
    </row>
    <row r="21" spans="2:41" ht="15.75" thickBot="1">
      <c r="B21" s="18" t="s">
        <v>304</v>
      </c>
      <c r="C21" s="18" t="s">
        <v>301</v>
      </c>
      <c r="D21" s="26">
        <v>0.2</v>
      </c>
      <c r="E21" s="40">
        <v>10</v>
      </c>
      <c r="F21" s="37">
        <v>30000</v>
      </c>
      <c r="G21" s="37">
        <v>0</v>
      </c>
      <c r="H21" s="37">
        <v>0</v>
      </c>
      <c r="I21" s="37">
        <v>0</v>
      </c>
      <c r="J21" s="37">
        <v>0</v>
      </c>
      <c r="K21" s="37">
        <v>0</v>
      </c>
      <c r="L21" s="37">
        <v>0</v>
      </c>
      <c r="M21" s="37">
        <v>0</v>
      </c>
      <c r="N21" s="37">
        <v>0</v>
      </c>
      <c r="O21" s="37">
        <v>0</v>
      </c>
      <c r="P21" s="37">
        <v>0</v>
      </c>
      <c r="Q21" s="37">
        <v>0</v>
      </c>
      <c r="R21" s="37">
        <v>0</v>
      </c>
      <c r="S21" s="37">
        <v>0</v>
      </c>
      <c r="T21" s="37">
        <v>0</v>
      </c>
      <c r="U21" s="37">
        <v>0</v>
      </c>
      <c r="V21" s="37">
        <v>0</v>
      </c>
      <c r="W21" s="37">
        <v>0</v>
      </c>
      <c r="X21" s="37">
        <v>0</v>
      </c>
      <c r="Y21" s="37">
        <v>0</v>
      </c>
      <c r="Z21" s="37">
        <v>0</v>
      </c>
      <c r="AA21" s="37">
        <v>0</v>
      </c>
      <c r="AB21" s="37">
        <v>0</v>
      </c>
      <c r="AC21" s="37">
        <v>0</v>
      </c>
      <c r="AD21" s="37">
        <v>0</v>
      </c>
      <c r="AE21" s="37">
        <v>0</v>
      </c>
      <c r="AF21" s="37">
        <v>0</v>
      </c>
      <c r="AG21" s="37">
        <v>0</v>
      </c>
      <c r="AH21" s="37">
        <v>0</v>
      </c>
      <c r="AI21" s="37">
        <v>0</v>
      </c>
      <c r="AJ21" s="37">
        <v>0</v>
      </c>
      <c r="AK21" s="37">
        <v>0</v>
      </c>
      <c r="AL21" s="37">
        <v>0</v>
      </c>
      <c r="AM21" s="37">
        <v>0</v>
      </c>
      <c r="AN21" s="37">
        <v>0</v>
      </c>
      <c r="AO21" s="37">
        <v>0</v>
      </c>
    </row>
    <row r="22" spans="2:41" s="38" customFormat="1" ht="15.75">
      <c r="B22" s="41" t="s">
        <v>265</v>
      </c>
      <c r="C22" s="41"/>
      <c r="D22" s="41"/>
      <c r="E22" s="41"/>
      <c r="F22" s="42">
        <f>SUM(F3:F21)</f>
        <v>187000</v>
      </c>
      <c r="G22" s="42">
        <f aca="true" t="shared" si="0" ref="G22:AO22">SUM(G3:G21)</f>
        <v>32000</v>
      </c>
      <c r="H22" s="42">
        <f t="shared" si="0"/>
        <v>105000</v>
      </c>
      <c r="I22" s="42">
        <f t="shared" si="0"/>
        <v>0</v>
      </c>
      <c r="J22" s="42">
        <f t="shared" si="0"/>
        <v>0</v>
      </c>
      <c r="K22" s="42">
        <f t="shared" si="0"/>
        <v>0</v>
      </c>
      <c r="L22" s="42">
        <f t="shared" si="0"/>
        <v>0</v>
      </c>
      <c r="M22" s="42">
        <f t="shared" si="0"/>
        <v>0</v>
      </c>
      <c r="N22" s="42">
        <f t="shared" si="0"/>
        <v>0</v>
      </c>
      <c r="O22" s="42">
        <f t="shared" si="0"/>
        <v>0</v>
      </c>
      <c r="P22" s="42">
        <f t="shared" si="0"/>
        <v>0</v>
      </c>
      <c r="Q22" s="42">
        <f t="shared" si="0"/>
        <v>0</v>
      </c>
      <c r="R22" s="42">
        <f t="shared" si="0"/>
        <v>0</v>
      </c>
      <c r="S22" s="42">
        <f t="shared" si="0"/>
        <v>0</v>
      </c>
      <c r="T22" s="42">
        <f t="shared" si="0"/>
        <v>0</v>
      </c>
      <c r="U22" s="42">
        <f t="shared" si="0"/>
        <v>0</v>
      </c>
      <c r="V22" s="42">
        <f t="shared" si="0"/>
        <v>0</v>
      </c>
      <c r="W22" s="42">
        <f t="shared" si="0"/>
        <v>0</v>
      </c>
      <c r="X22" s="42">
        <f t="shared" si="0"/>
        <v>0</v>
      </c>
      <c r="Y22" s="42">
        <f t="shared" si="0"/>
        <v>0</v>
      </c>
      <c r="Z22" s="42">
        <f t="shared" si="0"/>
        <v>0</v>
      </c>
      <c r="AA22" s="42">
        <f t="shared" si="0"/>
        <v>0</v>
      </c>
      <c r="AB22" s="42">
        <f t="shared" si="0"/>
        <v>0</v>
      </c>
      <c r="AC22" s="42">
        <f t="shared" si="0"/>
        <v>0</v>
      </c>
      <c r="AD22" s="42">
        <f t="shared" si="0"/>
        <v>0</v>
      </c>
      <c r="AE22" s="42">
        <f t="shared" si="0"/>
        <v>0</v>
      </c>
      <c r="AF22" s="42">
        <f t="shared" si="0"/>
        <v>0</v>
      </c>
      <c r="AG22" s="42">
        <f t="shared" si="0"/>
        <v>0</v>
      </c>
      <c r="AH22" s="42">
        <f t="shared" si="0"/>
        <v>0</v>
      </c>
      <c r="AI22" s="42">
        <f t="shared" si="0"/>
        <v>0</v>
      </c>
      <c r="AJ22" s="42">
        <f t="shared" si="0"/>
        <v>0</v>
      </c>
      <c r="AK22" s="42">
        <f t="shared" si="0"/>
        <v>0</v>
      </c>
      <c r="AL22" s="42">
        <f t="shared" si="0"/>
        <v>0</v>
      </c>
      <c r="AM22" s="42">
        <f t="shared" si="0"/>
        <v>0</v>
      </c>
      <c r="AN22" s="42">
        <f t="shared" si="0"/>
        <v>0</v>
      </c>
      <c r="AO22" s="42">
        <f t="shared" si="0"/>
        <v>0</v>
      </c>
    </row>
    <row r="24" spans="1:41" s="38" customFormat="1" ht="15">
      <c r="A24" s="13" t="s">
        <v>216</v>
      </c>
      <c r="B24" s="43" t="s">
        <v>266</v>
      </c>
      <c r="C24" s="39" t="s">
        <v>268</v>
      </c>
      <c r="D24" s="39"/>
      <c r="E24" s="35"/>
      <c r="F24" s="38" t="str">
        <f>+F2</f>
        <v>A1 m1</v>
      </c>
      <c r="G24" s="38" t="str">
        <f aca="true" t="shared" si="1" ref="G24:AO24">+G2</f>
        <v>A1 m2</v>
      </c>
      <c r="H24" s="38" t="str">
        <f t="shared" si="1"/>
        <v>A1 m3</v>
      </c>
      <c r="I24" s="38" t="str">
        <f t="shared" si="1"/>
        <v>A1 m4</v>
      </c>
      <c r="J24" s="38" t="str">
        <f t="shared" si="1"/>
        <v>A1 m5</v>
      </c>
      <c r="K24" s="38" t="str">
        <f t="shared" si="1"/>
        <v>A1 m6</v>
      </c>
      <c r="L24" s="38" t="str">
        <f t="shared" si="1"/>
        <v>A1 m7</v>
      </c>
      <c r="M24" s="38" t="str">
        <f t="shared" si="1"/>
        <v>A1 m8</v>
      </c>
      <c r="N24" s="38" t="str">
        <f t="shared" si="1"/>
        <v>A1 m9</v>
      </c>
      <c r="O24" s="38" t="str">
        <f t="shared" si="1"/>
        <v>A1 m10</v>
      </c>
      <c r="P24" s="38" t="str">
        <f t="shared" si="1"/>
        <v>A1 m11</v>
      </c>
      <c r="Q24" s="38" t="str">
        <f t="shared" si="1"/>
        <v>A1 m12</v>
      </c>
      <c r="R24" s="38" t="str">
        <f t="shared" si="1"/>
        <v>A2 m1</v>
      </c>
      <c r="S24" s="38" t="str">
        <f t="shared" si="1"/>
        <v>A2 m2</v>
      </c>
      <c r="T24" s="38" t="str">
        <f t="shared" si="1"/>
        <v>A2 m3</v>
      </c>
      <c r="U24" s="38" t="str">
        <f t="shared" si="1"/>
        <v>A2 m4</v>
      </c>
      <c r="V24" s="38" t="str">
        <f t="shared" si="1"/>
        <v>A2 m5</v>
      </c>
      <c r="W24" s="38" t="str">
        <f t="shared" si="1"/>
        <v>A2 m6</v>
      </c>
      <c r="X24" s="38" t="str">
        <f t="shared" si="1"/>
        <v>A2 m7</v>
      </c>
      <c r="Y24" s="38" t="str">
        <f t="shared" si="1"/>
        <v>A2 m8</v>
      </c>
      <c r="Z24" s="38" t="str">
        <f t="shared" si="1"/>
        <v>A2 m9</v>
      </c>
      <c r="AA24" s="38" t="str">
        <f t="shared" si="1"/>
        <v>A2 m10</v>
      </c>
      <c r="AB24" s="38" t="str">
        <f t="shared" si="1"/>
        <v>A2 m11</v>
      </c>
      <c r="AC24" s="38" t="str">
        <f t="shared" si="1"/>
        <v>A2 m12</v>
      </c>
      <c r="AD24" s="38" t="str">
        <f t="shared" si="1"/>
        <v>A3 m1</v>
      </c>
      <c r="AE24" s="38" t="str">
        <f t="shared" si="1"/>
        <v>A3 m2</v>
      </c>
      <c r="AF24" s="38" t="str">
        <f t="shared" si="1"/>
        <v>A3 m3</v>
      </c>
      <c r="AG24" s="38" t="str">
        <f t="shared" si="1"/>
        <v>A3 m4</v>
      </c>
      <c r="AH24" s="38" t="str">
        <f t="shared" si="1"/>
        <v>A3 m5</v>
      </c>
      <c r="AI24" s="38" t="str">
        <f t="shared" si="1"/>
        <v>A3 m6</v>
      </c>
      <c r="AJ24" s="38" t="str">
        <f t="shared" si="1"/>
        <v>A3 m7</v>
      </c>
      <c r="AK24" s="38" t="str">
        <f t="shared" si="1"/>
        <v>A3 m8</v>
      </c>
      <c r="AL24" s="38" t="str">
        <f t="shared" si="1"/>
        <v>A3 m9</v>
      </c>
      <c r="AM24" s="38" t="str">
        <f t="shared" si="1"/>
        <v>A3 m10</v>
      </c>
      <c r="AN24" s="38" t="str">
        <f t="shared" si="1"/>
        <v>A3 m11</v>
      </c>
      <c r="AO24" s="38" t="str">
        <f t="shared" si="1"/>
        <v>A3 m12</v>
      </c>
    </row>
    <row r="25" spans="2:41" ht="15">
      <c r="B25" s="44" t="str">
        <f>+B3</f>
        <v>Fabbricato 1</v>
      </c>
      <c r="C25" s="44" t="str">
        <f>+C3</f>
        <v>Immobili</v>
      </c>
      <c r="D25" s="35"/>
      <c r="E25" s="35"/>
      <c r="F25" s="37">
        <v>60000</v>
      </c>
      <c r="G25" s="37">
        <v>0</v>
      </c>
      <c r="H25" s="37">
        <v>0</v>
      </c>
      <c r="I25" s="37">
        <v>0</v>
      </c>
      <c r="J25" s="37">
        <v>0</v>
      </c>
      <c r="K25" s="37">
        <v>0</v>
      </c>
      <c r="L25" s="37">
        <v>0</v>
      </c>
      <c r="M25" s="37">
        <v>0</v>
      </c>
      <c r="N25" s="37">
        <v>0</v>
      </c>
      <c r="O25" s="37">
        <v>0</v>
      </c>
      <c r="P25" s="37">
        <v>0</v>
      </c>
      <c r="Q25" s="37">
        <v>0</v>
      </c>
      <c r="R25" s="37">
        <v>0</v>
      </c>
      <c r="S25" s="37">
        <v>0</v>
      </c>
      <c r="T25" s="37">
        <v>0</v>
      </c>
      <c r="U25" s="37">
        <v>0</v>
      </c>
      <c r="V25" s="37">
        <v>0</v>
      </c>
      <c r="W25" s="37">
        <v>0</v>
      </c>
      <c r="X25" s="37">
        <v>0</v>
      </c>
      <c r="Y25" s="37">
        <v>0</v>
      </c>
      <c r="Z25" s="37">
        <v>0</v>
      </c>
      <c r="AA25" s="37">
        <v>0</v>
      </c>
      <c r="AB25" s="37">
        <v>0</v>
      </c>
      <c r="AC25" s="37">
        <v>0</v>
      </c>
      <c r="AD25" s="37">
        <v>0</v>
      </c>
      <c r="AE25" s="37">
        <v>0</v>
      </c>
      <c r="AF25" s="37">
        <v>0</v>
      </c>
      <c r="AG25" s="37">
        <v>0</v>
      </c>
      <c r="AH25" s="37">
        <v>0</v>
      </c>
      <c r="AI25" s="37">
        <v>0</v>
      </c>
      <c r="AJ25" s="37">
        <v>0</v>
      </c>
      <c r="AK25" s="37">
        <v>0</v>
      </c>
      <c r="AL25" s="37">
        <v>0</v>
      </c>
      <c r="AM25" s="37">
        <v>0</v>
      </c>
      <c r="AN25" s="37">
        <v>0</v>
      </c>
      <c r="AO25" s="37">
        <v>0</v>
      </c>
    </row>
    <row r="26" spans="2:41" ht="15">
      <c r="B26" s="44" t="str">
        <f aca="true" t="shared" si="2" ref="B26:C43">+B4</f>
        <v>Fabbricato 2</v>
      </c>
      <c r="C26" s="44" t="str">
        <f t="shared" si="2"/>
        <v>Immobili</v>
      </c>
      <c r="D26" s="35"/>
      <c r="E26" s="35"/>
      <c r="F26" s="37">
        <v>0</v>
      </c>
      <c r="G26" s="37">
        <v>0</v>
      </c>
      <c r="H26" s="37">
        <v>0</v>
      </c>
      <c r="I26" s="37">
        <v>0</v>
      </c>
      <c r="J26" s="37">
        <v>0</v>
      </c>
      <c r="K26" s="37">
        <v>0</v>
      </c>
      <c r="L26" s="37">
        <v>0</v>
      </c>
      <c r="M26" s="37">
        <v>0</v>
      </c>
      <c r="N26" s="37">
        <v>0</v>
      </c>
      <c r="O26" s="37">
        <v>0</v>
      </c>
      <c r="P26" s="37">
        <v>0</v>
      </c>
      <c r="Q26" s="37">
        <v>0</v>
      </c>
      <c r="R26" s="37">
        <v>0</v>
      </c>
      <c r="S26" s="37">
        <v>0</v>
      </c>
      <c r="T26" s="37">
        <v>0</v>
      </c>
      <c r="U26" s="37">
        <v>0</v>
      </c>
      <c r="V26" s="37">
        <v>0</v>
      </c>
      <c r="W26" s="37">
        <v>0</v>
      </c>
      <c r="X26" s="37">
        <v>0</v>
      </c>
      <c r="Y26" s="37">
        <v>0</v>
      </c>
      <c r="Z26" s="37">
        <v>0</v>
      </c>
      <c r="AA26" s="37">
        <v>0</v>
      </c>
      <c r="AB26" s="37">
        <v>0</v>
      </c>
      <c r="AC26" s="37">
        <v>0</v>
      </c>
      <c r="AD26" s="37">
        <v>0</v>
      </c>
      <c r="AE26" s="37">
        <v>0</v>
      </c>
      <c r="AF26" s="37">
        <v>0</v>
      </c>
      <c r="AG26" s="37">
        <v>0</v>
      </c>
      <c r="AH26" s="37">
        <v>0</v>
      </c>
      <c r="AI26" s="37">
        <v>0</v>
      </c>
      <c r="AJ26" s="37">
        <v>0</v>
      </c>
      <c r="AK26" s="37">
        <v>0</v>
      </c>
      <c r="AL26" s="37">
        <v>0</v>
      </c>
      <c r="AM26" s="37">
        <v>0</v>
      </c>
      <c r="AN26" s="37">
        <v>0</v>
      </c>
      <c r="AO26" s="37">
        <v>0</v>
      </c>
    </row>
    <row r="27" spans="2:41" ht="15">
      <c r="B27" s="44" t="str">
        <f t="shared" si="2"/>
        <v>Fabbricato 3</v>
      </c>
      <c r="C27" s="44" t="str">
        <f t="shared" si="2"/>
        <v>Immobili</v>
      </c>
      <c r="D27" s="35"/>
      <c r="E27" s="35"/>
      <c r="F27" s="37">
        <v>0</v>
      </c>
      <c r="G27" s="37">
        <v>0</v>
      </c>
      <c r="H27" s="37">
        <v>0</v>
      </c>
      <c r="I27" s="37">
        <v>0</v>
      </c>
      <c r="J27" s="37">
        <v>0</v>
      </c>
      <c r="K27" s="37">
        <v>0</v>
      </c>
      <c r="L27" s="37">
        <v>0</v>
      </c>
      <c r="M27" s="37">
        <v>0</v>
      </c>
      <c r="N27" s="37">
        <v>0</v>
      </c>
      <c r="O27" s="37">
        <v>0</v>
      </c>
      <c r="P27" s="37">
        <v>0</v>
      </c>
      <c r="Q27" s="37">
        <v>0</v>
      </c>
      <c r="R27" s="37">
        <v>0</v>
      </c>
      <c r="S27" s="37">
        <v>0</v>
      </c>
      <c r="T27" s="37">
        <v>0</v>
      </c>
      <c r="U27" s="37">
        <v>0</v>
      </c>
      <c r="V27" s="37">
        <v>0</v>
      </c>
      <c r="W27" s="37">
        <v>0</v>
      </c>
      <c r="X27" s="37">
        <v>0</v>
      </c>
      <c r="Y27" s="37">
        <v>0</v>
      </c>
      <c r="Z27" s="37">
        <v>0</v>
      </c>
      <c r="AA27" s="37">
        <v>0</v>
      </c>
      <c r="AB27" s="37">
        <v>0</v>
      </c>
      <c r="AC27" s="37">
        <v>0</v>
      </c>
      <c r="AD27" s="37">
        <v>0</v>
      </c>
      <c r="AE27" s="37">
        <v>0</v>
      </c>
      <c r="AF27" s="37">
        <v>0</v>
      </c>
      <c r="AG27" s="37">
        <v>0</v>
      </c>
      <c r="AH27" s="37">
        <v>0</v>
      </c>
      <c r="AI27" s="37">
        <v>0</v>
      </c>
      <c r="AJ27" s="37">
        <v>0</v>
      </c>
      <c r="AK27" s="37">
        <v>0</v>
      </c>
      <c r="AL27" s="37">
        <v>0</v>
      </c>
      <c r="AM27" s="37">
        <v>0</v>
      </c>
      <c r="AN27" s="37">
        <v>0</v>
      </c>
      <c r="AO27" s="37">
        <v>0</v>
      </c>
    </row>
    <row r="28" spans="2:41" ht="15">
      <c r="B28" s="44" t="str">
        <f t="shared" si="2"/>
        <v>Attrezzature 1</v>
      </c>
      <c r="C28" s="44" t="str">
        <f t="shared" si="2"/>
        <v>Attrezzature Industriali e commerciali</v>
      </c>
      <c r="D28" s="35"/>
      <c r="E28" s="35"/>
      <c r="F28" s="37">
        <v>0</v>
      </c>
      <c r="G28" s="37">
        <v>0</v>
      </c>
      <c r="H28" s="37">
        <v>0</v>
      </c>
      <c r="I28" s="37">
        <v>0</v>
      </c>
      <c r="J28" s="37">
        <v>0</v>
      </c>
      <c r="K28" s="37">
        <v>0</v>
      </c>
      <c r="L28" s="37">
        <v>0</v>
      </c>
      <c r="M28" s="37">
        <v>0</v>
      </c>
      <c r="N28" s="37">
        <v>0</v>
      </c>
      <c r="O28" s="37">
        <v>0</v>
      </c>
      <c r="P28" s="37">
        <v>0</v>
      </c>
      <c r="Q28" s="37">
        <v>0</v>
      </c>
      <c r="R28" s="37">
        <v>0</v>
      </c>
      <c r="S28" s="37">
        <v>0</v>
      </c>
      <c r="T28" s="37">
        <v>0</v>
      </c>
      <c r="U28" s="37">
        <v>0</v>
      </c>
      <c r="V28" s="37">
        <v>0</v>
      </c>
      <c r="W28" s="37">
        <v>0</v>
      </c>
      <c r="X28" s="37">
        <v>0</v>
      </c>
      <c r="Y28" s="37">
        <v>0</v>
      </c>
      <c r="Z28" s="37">
        <v>0</v>
      </c>
      <c r="AA28" s="37">
        <v>0</v>
      </c>
      <c r="AB28" s="37">
        <v>0</v>
      </c>
      <c r="AC28" s="37">
        <v>0</v>
      </c>
      <c r="AD28" s="37">
        <v>0</v>
      </c>
      <c r="AE28" s="37">
        <v>0</v>
      </c>
      <c r="AF28" s="37">
        <v>0</v>
      </c>
      <c r="AG28" s="37">
        <v>0</v>
      </c>
      <c r="AH28" s="37">
        <v>0</v>
      </c>
      <c r="AI28" s="37">
        <v>0</v>
      </c>
      <c r="AJ28" s="37">
        <v>0</v>
      </c>
      <c r="AK28" s="37">
        <v>0</v>
      </c>
      <c r="AL28" s="37">
        <v>0</v>
      </c>
      <c r="AM28" s="37">
        <v>0</v>
      </c>
      <c r="AN28" s="37">
        <v>0</v>
      </c>
      <c r="AO28" s="37">
        <v>0</v>
      </c>
    </row>
    <row r="29" spans="2:41" ht="15">
      <c r="B29" s="44" t="str">
        <f t="shared" si="2"/>
        <v>Altri costi pluriennali 1</v>
      </c>
      <c r="C29" s="44" t="str">
        <f t="shared" si="2"/>
        <v>Ricerca&amp; Sviluppo</v>
      </c>
      <c r="D29" s="35"/>
      <c r="E29" s="35"/>
      <c r="F29" s="37">
        <v>0</v>
      </c>
      <c r="G29" s="37">
        <v>0</v>
      </c>
      <c r="H29" s="37">
        <v>0</v>
      </c>
      <c r="I29" s="37">
        <v>0</v>
      </c>
      <c r="J29" s="37">
        <v>0</v>
      </c>
      <c r="K29" s="37">
        <v>0</v>
      </c>
      <c r="L29" s="37">
        <v>0</v>
      </c>
      <c r="M29" s="37">
        <v>0</v>
      </c>
      <c r="N29" s="37">
        <v>0</v>
      </c>
      <c r="O29" s="37">
        <v>0</v>
      </c>
      <c r="P29" s="37">
        <v>0</v>
      </c>
      <c r="Q29" s="37">
        <v>0</v>
      </c>
      <c r="R29" s="37">
        <v>0</v>
      </c>
      <c r="S29" s="37">
        <v>0</v>
      </c>
      <c r="T29" s="37">
        <v>0</v>
      </c>
      <c r="U29" s="37">
        <v>0</v>
      </c>
      <c r="V29" s="37">
        <v>0</v>
      </c>
      <c r="W29" s="37">
        <v>0</v>
      </c>
      <c r="X29" s="37">
        <v>0</v>
      </c>
      <c r="Y29" s="37">
        <v>0</v>
      </c>
      <c r="Z29" s="37">
        <v>0</v>
      </c>
      <c r="AA29" s="37">
        <v>0</v>
      </c>
      <c r="AB29" s="37">
        <v>0</v>
      </c>
      <c r="AC29" s="37">
        <v>0</v>
      </c>
      <c r="AD29" s="37">
        <v>0</v>
      </c>
      <c r="AE29" s="37">
        <v>0</v>
      </c>
      <c r="AF29" s="37">
        <v>0</v>
      </c>
      <c r="AG29" s="37">
        <v>0</v>
      </c>
      <c r="AH29" s="37">
        <v>0</v>
      </c>
      <c r="AI29" s="37">
        <v>0</v>
      </c>
      <c r="AJ29" s="37">
        <v>0</v>
      </c>
      <c r="AK29" s="37">
        <v>0</v>
      </c>
      <c r="AL29" s="37">
        <v>0</v>
      </c>
      <c r="AM29" s="37">
        <v>0</v>
      </c>
      <c r="AN29" s="37">
        <v>0</v>
      </c>
      <c r="AO29" s="37">
        <v>0</v>
      </c>
    </row>
    <row r="30" spans="2:41" ht="15">
      <c r="B30" s="44" t="str">
        <f t="shared" si="2"/>
        <v>Macchinario 1</v>
      </c>
      <c r="C30" s="44" t="str">
        <f t="shared" si="2"/>
        <v>Impianti e Macchinari</v>
      </c>
      <c r="D30" s="35"/>
      <c r="E30" s="35"/>
      <c r="F30" s="37">
        <v>0</v>
      </c>
      <c r="G30" s="37">
        <v>0</v>
      </c>
      <c r="H30" s="37">
        <v>0</v>
      </c>
      <c r="I30" s="37">
        <v>0</v>
      </c>
      <c r="J30" s="37">
        <v>0</v>
      </c>
      <c r="K30" s="37">
        <v>0</v>
      </c>
      <c r="L30" s="37">
        <v>0</v>
      </c>
      <c r="M30" s="37">
        <v>0</v>
      </c>
      <c r="N30" s="37">
        <v>0</v>
      </c>
      <c r="O30" s="37">
        <v>0</v>
      </c>
      <c r="P30" s="37">
        <v>0</v>
      </c>
      <c r="Q30" s="37">
        <v>0</v>
      </c>
      <c r="R30" s="37">
        <v>0</v>
      </c>
      <c r="S30" s="37">
        <v>0</v>
      </c>
      <c r="T30" s="37">
        <v>0</v>
      </c>
      <c r="U30" s="37">
        <v>0</v>
      </c>
      <c r="V30" s="37">
        <v>0</v>
      </c>
      <c r="W30" s="37">
        <v>0</v>
      </c>
      <c r="X30" s="37">
        <v>0</v>
      </c>
      <c r="Y30" s="37">
        <v>0</v>
      </c>
      <c r="Z30" s="37">
        <v>0</v>
      </c>
      <c r="AA30" s="37">
        <v>0</v>
      </c>
      <c r="AB30" s="37">
        <v>0</v>
      </c>
      <c r="AC30" s="37">
        <v>0</v>
      </c>
      <c r="AD30" s="37">
        <v>0</v>
      </c>
      <c r="AE30" s="37">
        <v>0</v>
      </c>
      <c r="AF30" s="37">
        <v>0</v>
      </c>
      <c r="AG30" s="37">
        <v>0</v>
      </c>
      <c r="AH30" s="37">
        <v>0</v>
      </c>
      <c r="AI30" s="37">
        <v>0</v>
      </c>
      <c r="AJ30" s="37">
        <v>0</v>
      </c>
      <c r="AK30" s="37">
        <v>0</v>
      </c>
      <c r="AL30" s="37">
        <v>0</v>
      </c>
      <c r="AM30" s="37">
        <v>0</v>
      </c>
      <c r="AN30" s="37">
        <v>0</v>
      </c>
      <c r="AO30" s="37">
        <v>0</v>
      </c>
    </row>
    <row r="31" spans="2:41" ht="15">
      <c r="B31" s="44" t="str">
        <f t="shared" si="2"/>
        <v>Impianto 2</v>
      </c>
      <c r="C31" s="44" t="str">
        <f t="shared" si="2"/>
        <v>Impianti e Macchinari</v>
      </c>
      <c r="D31" s="35"/>
      <c r="E31" s="35"/>
      <c r="F31" s="37">
        <v>0</v>
      </c>
      <c r="G31" s="37">
        <v>0</v>
      </c>
      <c r="H31" s="37">
        <v>0</v>
      </c>
      <c r="I31" s="37">
        <v>0</v>
      </c>
      <c r="J31" s="37">
        <v>0</v>
      </c>
      <c r="K31" s="37">
        <v>0</v>
      </c>
      <c r="L31" s="37">
        <v>0</v>
      </c>
      <c r="M31" s="37">
        <v>0</v>
      </c>
      <c r="N31" s="37">
        <v>0</v>
      </c>
      <c r="O31" s="37">
        <v>0</v>
      </c>
      <c r="P31" s="37">
        <v>0</v>
      </c>
      <c r="Q31" s="37">
        <v>0</v>
      </c>
      <c r="R31" s="37">
        <v>0</v>
      </c>
      <c r="S31" s="37">
        <v>0</v>
      </c>
      <c r="T31" s="37">
        <v>0</v>
      </c>
      <c r="U31" s="37">
        <v>0</v>
      </c>
      <c r="V31" s="37">
        <v>0</v>
      </c>
      <c r="W31" s="37">
        <v>0</v>
      </c>
      <c r="X31" s="37">
        <v>0</v>
      </c>
      <c r="Y31" s="37">
        <v>0</v>
      </c>
      <c r="Z31" s="37">
        <v>0</v>
      </c>
      <c r="AA31" s="37">
        <v>0</v>
      </c>
      <c r="AB31" s="37">
        <v>0</v>
      </c>
      <c r="AC31" s="37">
        <v>0</v>
      </c>
      <c r="AD31" s="37">
        <v>0</v>
      </c>
      <c r="AE31" s="37">
        <v>0</v>
      </c>
      <c r="AF31" s="37">
        <v>0</v>
      </c>
      <c r="AG31" s="37">
        <v>0</v>
      </c>
      <c r="AH31" s="37">
        <v>0</v>
      </c>
      <c r="AI31" s="37">
        <v>0</v>
      </c>
      <c r="AJ31" s="37">
        <v>0</v>
      </c>
      <c r="AK31" s="37">
        <v>0</v>
      </c>
      <c r="AL31" s="37">
        <v>0</v>
      </c>
      <c r="AM31" s="37">
        <v>0</v>
      </c>
      <c r="AN31" s="37">
        <v>0</v>
      </c>
      <c r="AO31" s="37">
        <v>0</v>
      </c>
    </row>
    <row r="32" spans="2:41" ht="15">
      <c r="B32" s="44" t="str">
        <f t="shared" si="2"/>
        <v>Attrezzature 2</v>
      </c>
      <c r="C32" s="44" t="str">
        <f t="shared" si="2"/>
        <v>Attrezzature Industriali e commerciali</v>
      </c>
      <c r="D32" s="35"/>
      <c r="E32" s="35"/>
      <c r="F32" s="37">
        <v>0</v>
      </c>
      <c r="G32" s="37">
        <v>0</v>
      </c>
      <c r="H32" s="37">
        <v>0</v>
      </c>
      <c r="I32" s="37">
        <v>0</v>
      </c>
      <c r="J32" s="37">
        <v>0</v>
      </c>
      <c r="K32" s="37">
        <v>0</v>
      </c>
      <c r="L32" s="37">
        <v>0</v>
      </c>
      <c r="M32" s="37">
        <v>0</v>
      </c>
      <c r="N32" s="37">
        <v>0</v>
      </c>
      <c r="O32" s="37">
        <v>0</v>
      </c>
      <c r="P32" s="37">
        <v>0</v>
      </c>
      <c r="Q32" s="37">
        <v>0</v>
      </c>
      <c r="R32" s="37">
        <v>0</v>
      </c>
      <c r="S32" s="37">
        <v>0</v>
      </c>
      <c r="T32" s="37">
        <v>0</v>
      </c>
      <c r="U32" s="37">
        <v>0</v>
      </c>
      <c r="V32" s="37">
        <v>0</v>
      </c>
      <c r="W32" s="37">
        <v>0</v>
      </c>
      <c r="X32" s="37">
        <v>0</v>
      </c>
      <c r="Y32" s="37">
        <v>0</v>
      </c>
      <c r="Z32" s="37">
        <v>0</v>
      </c>
      <c r="AA32" s="37">
        <v>0</v>
      </c>
      <c r="AB32" s="37">
        <v>0</v>
      </c>
      <c r="AC32" s="37">
        <v>0</v>
      </c>
      <c r="AD32" s="37">
        <v>0</v>
      </c>
      <c r="AE32" s="37">
        <v>0</v>
      </c>
      <c r="AF32" s="37">
        <v>0</v>
      </c>
      <c r="AG32" s="37">
        <v>0</v>
      </c>
      <c r="AH32" s="37">
        <v>0</v>
      </c>
      <c r="AI32" s="37">
        <v>0</v>
      </c>
      <c r="AJ32" s="37">
        <v>0</v>
      </c>
      <c r="AK32" s="37">
        <v>0</v>
      </c>
      <c r="AL32" s="37">
        <v>0</v>
      </c>
      <c r="AM32" s="37">
        <v>0</v>
      </c>
      <c r="AN32" s="37">
        <v>0</v>
      </c>
      <c r="AO32" s="37">
        <v>0</v>
      </c>
    </row>
    <row r="33" spans="2:41" ht="15">
      <c r="B33" s="44" t="str">
        <f t="shared" si="2"/>
        <v>Impianto 3</v>
      </c>
      <c r="C33" s="44" t="str">
        <f t="shared" si="2"/>
        <v>Impianti e Macchinari</v>
      </c>
      <c r="D33" s="35"/>
      <c r="E33" s="35"/>
      <c r="F33" s="37">
        <v>0</v>
      </c>
      <c r="G33" s="37">
        <v>0</v>
      </c>
      <c r="H33" s="37">
        <v>0</v>
      </c>
      <c r="I33" s="37">
        <v>0</v>
      </c>
      <c r="J33" s="37">
        <v>0</v>
      </c>
      <c r="K33" s="37">
        <v>0</v>
      </c>
      <c r="L33" s="37">
        <v>0</v>
      </c>
      <c r="M33" s="37">
        <v>0</v>
      </c>
      <c r="N33" s="37">
        <v>0</v>
      </c>
      <c r="O33" s="37">
        <v>0</v>
      </c>
      <c r="P33" s="37">
        <v>0</v>
      </c>
      <c r="Q33" s="37">
        <v>0</v>
      </c>
      <c r="R33" s="37">
        <v>0</v>
      </c>
      <c r="S33" s="37">
        <v>0</v>
      </c>
      <c r="T33" s="37">
        <v>0</v>
      </c>
      <c r="U33" s="37">
        <v>0</v>
      </c>
      <c r="V33" s="37">
        <v>0</v>
      </c>
      <c r="W33" s="37">
        <v>0</v>
      </c>
      <c r="X33" s="37">
        <v>0</v>
      </c>
      <c r="Y33" s="37">
        <v>0</v>
      </c>
      <c r="Z33" s="37">
        <v>0</v>
      </c>
      <c r="AA33" s="37">
        <v>0</v>
      </c>
      <c r="AB33" s="37">
        <v>0</v>
      </c>
      <c r="AC33" s="37">
        <v>0</v>
      </c>
      <c r="AD33" s="37">
        <v>0</v>
      </c>
      <c r="AE33" s="37">
        <v>0</v>
      </c>
      <c r="AF33" s="37">
        <v>0</v>
      </c>
      <c r="AG33" s="37">
        <v>0</v>
      </c>
      <c r="AH33" s="37">
        <v>0</v>
      </c>
      <c r="AI33" s="37">
        <v>0</v>
      </c>
      <c r="AJ33" s="37">
        <v>0</v>
      </c>
      <c r="AK33" s="37">
        <v>0</v>
      </c>
      <c r="AL33" s="37">
        <v>0</v>
      </c>
      <c r="AM33" s="37">
        <v>0</v>
      </c>
      <c r="AN33" s="37">
        <v>0</v>
      </c>
      <c r="AO33" s="37">
        <v>0</v>
      </c>
    </row>
    <row r="34" spans="2:41" ht="15">
      <c r="B34" s="44" t="str">
        <f t="shared" si="2"/>
        <v>Macchinario 2</v>
      </c>
      <c r="C34" s="44" t="str">
        <f t="shared" si="2"/>
        <v>Impianti e Macchinari</v>
      </c>
      <c r="D34" s="35"/>
      <c r="E34" s="35"/>
      <c r="F34" s="37">
        <v>0</v>
      </c>
      <c r="G34" s="37">
        <v>0</v>
      </c>
      <c r="H34" s="37">
        <v>0</v>
      </c>
      <c r="I34" s="37"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7">
        <v>0</v>
      </c>
      <c r="P34" s="37">
        <v>0</v>
      </c>
      <c r="Q34" s="37">
        <v>0</v>
      </c>
      <c r="R34" s="37">
        <v>0</v>
      </c>
      <c r="S34" s="37">
        <v>0</v>
      </c>
      <c r="T34" s="37">
        <v>0</v>
      </c>
      <c r="U34" s="37">
        <v>0</v>
      </c>
      <c r="V34" s="37">
        <v>0</v>
      </c>
      <c r="W34" s="37">
        <v>0</v>
      </c>
      <c r="X34" s="37">
        <v>0</v>
      </c>
      <c r="Y34" s="37">
        <v>0</v>
      </c>
      <c r="Z34" s="37">
        <v>0</v>
      </c>
      <c r="AA34" s="37">
        <v>0</v>
      </c>
      <c r="AB34" s="37">
        <v>0</v>
      </c>
      <c r="AC34" s="37">
        <v>0</v>
      </c>
      <c r="AD34" s="37">
        <v>0</v>
      </c>
      <c r="AE34" s="37">
        <v>0</v>
      </c>
      <c r="AF34" s="37">
        <v>0</v>
      </c>
      <c r="AG34" s="37">
        <v>0</v>
      </c>
      <c r="AH34" s="37">
        <v>0</v>
      </c>
      <c r="AI34" s="37">
        <v>0</v>
      </c>
      <c r="AJ34" s="37">
        <v>0</v>
      </c>
      <c r="AK34" s="37">
        <v>0</v>
      </c>
      <c r="AL34" s="37">
        <v>0</v>
      </c>
      <c r="AM34" s="37">
        <v>0</v>
      </c>
      <c r="AN34" s="37">
        <v>0</v>
      </c>
      <c r="AO34" s="37">
        <v>0</v>
      </c>
    </row>
    <row r="35" spans="2:41" ht="15">
      <c r="B35" s="44" t="str">
        <f t="shared" si="2"/>
        <v>Attrezature 3</v>
      </c>
      <c r="C35" s="44" t="str">
        <f t="shared" si="2"/>
        <v>Attrezzature Industriali e commerciali</v>
      </c>
      <c r="D35" s="35"/>
      <c r="E35" s="35"/>
      <c r="F35" s="37">
        <v>0</v>
      </c>
      <c r="G35" s="37">
        <v>0</v>
      </c>
      <c r="H35" s="37">
        <v>0</v>
      </c>
      <c r="I35" s="37"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7">
        <v>0</v>
      </c>
      <c r="P35" s="37">
        <v>0</v>
      </c>
      <c r="Q35" s="37">
        <v>0</v>
      </c>
      <c r="R35" s="37">
        <v>0</v>
      </c>
      <c r="S35" s="37">
        <v>0</v>
      </c>
      <c r="T35" s="37">
        <v>0</v>
      </c>
      <c r="U35" s="37">
        <v>0</v>
      </c>
      <c r="V35" s="37">
        <v>0</v>
      </c>
      <c r="W35" s="37">
        <v>0</v>
      </c>
      <c r="X35" s="37">
        <v>0</v>
      </c>
      <c r="Y35" s="37">
        <v>0</v>
      </c>
      <c r="Z35" s="37">
        <v>0</v>
      </c>
      <c r="AA35" s="37">
        <v>0</v>
      </c>
      <c r="AB35" s="37">
        <v>0</v>
      </c>
      <c r="AC35" s="37">
        <v>0</v>
      </c>
      <c r="AD35" s="37">
        <v>0</v>
      </c>
      <c r="AE35" s="37">
        <v>0</v>
      </c>
      <c r="AF35" s="37">
        <v>0</v>
      </c>
      <c r="AG35" s="37">
        <v>0</v>
      </c>
      <c r="AH35" s="37">
        <v>0</v>
      </c>
      <c r="AI35" s="37">
        <v>0</v>
      </c>
      <c r="AJ35" s="37">
        <v>0</v>
      </c>
      <c r="AK35" s="37">
        <v>0</v>
      </c>
      <c r="AL35" s="37">
        <v>0</v>
      </c>
      <c r="AM35" s="37">
        <v>0</v>
      </c>
      <c r="AN35" s="37">
        <v>0</v>
      </c>
      <c r="AO35" s="37">
        <v>0</v>
      </c>
    </row>
    <row r="36" spans="2:41" ht="15">
      <c r="B36" s="44" t="str">
        <f t="shared" si="2"/>
        <v>Altri costi pluriennali 2</v>
      </c>
      <c r="C36" s="44" t="str">
        <f t="shared" si="2"/>
        <v>Altre immobilizzazioni immateriali</v>
      </c>
      <c r="D36" s="35"/>
      <c r="E36" s="35"/>
      <c r="F36" s="37">
        <v>0</v>
      </c>
      <c r="G36" s="37">
        <v>0</v>
      </c>
      <c r="H36" s="37">
        <v>0</v>
      </c>
      <c r="I36" s="37">
        <v>0</v>
      </c>
      <c r="J36" s="37">
        <v>0</v>
      </c>
      <c r="K36" s="37">
        <v>0</v>
      </c>
      <c r="L36" s="37">
        <v>0</v>
      </c>
      <c r="M36" s="37">
        <v>0</v>
      </c>
      <c r="N36" s="37">
        <v>0</v>
      </c>
      <c r="O36" s="37">
        <v>0</v>
      </c>
      <c r="P36" s="37">
        <v>0</v>
      </c>
      <c r="Q36" s="37">
        <v>0</v>
      </c>
      <c r="R36" s="37">
        <v>0</v>
      </c>
      <c r="S36" s="37">
        <v>0</v>
      </c>
      <c r="T36" s="37">
        <v>0</v>
      </c>
      <c r="U36" s="37">
        <v>0</v>
      </c>
      <c r="V36" s="37">
        <v>0</v>
      </c>
      <c r="W36" s="37">
        <v>0</v>
      </c>
      <c r="X36" s="37">
        <v>0</v>
      </c>
      <c r="Y36" s="37">
        <v>0</v>
      </c>
      <c r="Z36" s="37">
        <v>0</v>
      </c>
      <c r="AA36" s="37">
        <v>0</v>
      </c>
      <c r="AB36" s="37">
        <v>0</v>
      </c>
      <c r="AC36" s="37">
        <v>0</v>
      </c>
      <c r="AD36" s="37">
        <v>0</v>
      </c>
      <c r="AE36" s="37">
        <v>0</v>
      </c>
      <c r="AF36" s="37">
        <v>0</v>
      </c>
      <c r="AG36" s="37">
        <v>0</v>
      </c>
      <c r="AH36" s="37">
        <v>0</v>
      </c>
      <c r="AI36" s="37">
        <v>0</v>
      </c>
      <c r="AJ36" s="37">
        <v>0</v>
      </c>
      <c r="AK36" s="37">
        <v>0</v>
      </c>
      <c r="AL36" s="37">
        <v>0</v>
      </c>
      <c r="AM36" s="37">
        <v>0</v>
      </c>
      <c r="AN36" s="37">
        <v>0</v>
      </c>
      <c r="AO36" s="37">
        <v>0</v>
      </c>
    </row>
    <row r="37" spans="2:41" ht="15">
      <c r="B37" s="44" t="str">
        <f t="shared" si="2"/>
        <v>Altri costi pluriennali 3</v>
      </c>
      <c r="C37" s="44" t="str">
        <f t="shared" si="2"/>
        <v>Altre immobilizzazioni immateriali</v>
      </c>
      <c r="D37" s="35"/>
      <c r="E37" s="35"/>
      <c r="F37" s="37">
        <v>0</v>
      </c>
      <c r="G37" s="37">
        <v>0</v>
      </c>
      <c r="H37" s="37">
        <v>0</v>
      </c>
      <c r="I37" s="37">
        <v>0</v>
      </c>
      <c r="J37" s="37">
        <v>0</v>
      </c>
      <c r="K37" s="37">
        <v>0</v>
      </c>
      <c r="L37" s="37">
        <v>0</v>
      </c>
      <c r="M37" s="37">
        <v>0</v>
      </c>
      <c r="N37" s="37">
        <v>0</v>
      </c>
      <c r="O37" s="37">
        <v>0</v>
      </c>
      <c r="P37" s="37">
        <v>0</v>
      </c>
      <c r="Q37" s="37">
        <v>0</v>
      </c>
      <c r="R37" s="37">
        <v>0</v>
      </c>
      <c r="S37" s="37">
        <v>0</v>
      </c>
      <c r="T37" s="37">
        <v>0</v>
      </c>
      <c r="U37" s="37">
        <v>0</v>
      </c>
      <c r="V37" s="37">
        <v>0</v>
      </c>
      <c r="W37" s="37">
        <v>0</v>
      </c>
      <c r="X37" s="37">
        <v>0</v>
      </c>
      <c r="Y37" s="37">
        <v>0</v>
      </c>
      <c r="Z37" s="37">
        <v>0</v>
      </c>
      <c r="AA37" s="37">
        <v>0</v>
      </c>
      <c r="AB37" s="37">
        <v>0</v>
      </c>
      <c r="AC37" s="37">
        <v>0</v>
      </c>
      <c r="AD37" s="37">
        <v>0</v>
      </c>
      <c r="AE37" s="37">
        <v>0</v>
      </c>
      <c r="AF37" s="37">
        <v>0</v>
      </c>
      <c r="AG37" s="37">
        <v>0</v>
      </c>
      <c r="AH37" s="37">
        <v>0</v>
      </c>
      <c r="AI37" s="37">
        <v>0</v>
      </c>
      <c r="AJ37" s="37">
        <v>0</v>
      </c>
      <c r="AK37" s="37">
        <v>0</v>
      </c>
      <c r="AL37" s="37">
        <v>0</v>
      </c>
      <c r="AM37" s="37">
        <v>0</v>
      </c>
      <c r="AN37" s="37">
        <v>0</v>
      </c>
      <c r="AO37" s="37">
        <v>0</v>
      </c>
    </row>
    <row r="38" spans="2:41" ht="15">
      <c r="B38" s="44" t="str">
        <f t="shared" si="2"/>
        <v>Altri costi pluriennali 4</v>
      </c>
      <c r="C38" s="44" t="str">
        <f t="shared" si="2"/>
        <v>Ricerca&amp; Sviluppo</v>
      </c>
      <c r="D38" s="35"/>
      <c r="E38" s="35"/>
      <c r="F38" s="37">
        <v>0</v>
      </c>
      <c r="G38" s="37">
        <v>0</v>
      </c>
      <c r="H38" s="37">
        <v>0</v>
      </c>
      <c r="I38" s="37">
        <v>0</v>
      </c>
      <c r="J38" s="37">
        <v>0</v>
      </c>
      <c r="K38" s="37">
        <v>0</v>
      </c>
      <c r="L38" s="37">
        <v>0</v>
      </c>
      <c r="M38" s="37">
        <v>0</v>
      </c>
      <c r="N38" s="37">
        <v>0</v>
      </c>
      <c r="O38" s="37">
        <v>0</v>
      </c>
      <c r="P38" s="37">
        <v>0</v>
      </c>
      <c r="Q38" s="37">
        <v>0</v>
      </c>
      <c r="R38" s="37">
        <v>0</v>
      </c>
      <c r="S38" s="37">
        <v>0</v>
      </c>
      <c r="T38" s="37">
        <v>0</v>
      </c>
      <c r="U38" s="37">
        <v>0</v>
      </c>
      <c r="V38" s="37">
        <v>0</v>
      </c>
      <c r="W38" s="37">
        <v>0</v>
      </c>
      <c r="X38" s="37">
        <v>0</v>
      </c>
      <c r="Y38" s="37">
        <v>0</v>
      </c>
      <c r="Z38" s="37">
        <v>0</v>
      </c>
      <c r="AA38" s="37">
        <v>0</v>
      </c>
      <c r="AB38" s="37">
        <v>0</v>
      </c>
      <c r="AC38" s="37">
        <v>0</v>
      </c>
      <c r="AD38" s="37">
        <v>0</v>
      </c>
      <c r="AE38" s="37">
        <v>0</v>
      </c>
      <c r="AF38" s="37">
        <v>0</v>
      </c>
      <c r="AG38" s="37">
        <v>0</v>
      </c>
      <c r="AH38" s="37">
        <v>0</v>
      </c>
      <c r="AI38" s="37">
        <v>0</v>
      </c>
      <c r="AJ38" s="37">
        <v>0</v>
      </c>
      <c r="AK38" s="37">
        <v>0</v>
      </c>
      <c r="AL38" s="37">
        <v>0</v>
      </c>
      <c r="AM38" s="37">
        <v>0</v>
      </c>
      <c r="AN38" s="37">
        <v>0</v>
      </c>
      <c r="AO38" s="37">
        <v>0</v>
      </c>
    </row>
    <row r="39" spans="2:41" ht="15">
      <c r="B39" s="44" t="str">
        <f t="shared" si="2"/>
        <v>Altri costi pluriennali 5</v>
      </c>
      <c r="C39" s="44" t="str">
        <f t="shared" si="2"/>
        <v>Ricerca&amp; Sviluppo</v>
      </c>
      <c r="D39" s="35"/>
      <c r="E39" s="35"/>
      <c r="F39" s="37">
        <v>0</v>
      </c>
      <c r="G39" s="37">
        <v>0</v>
      </c>
      <c r="H39" s="37">
        <v>0</v>
      </c>
      <c r="I39" s="37">
        <v>0</v>
      </c>
      <c r="J39" s="37">
        <v>0</v>
      </c>
      <c r="K39" s="37">
        <v>0</v>
      </c>
      <c r="L39" s="37">
        <v>0</v>
      </c>
      <c r="M39" s="37">
        <v>0</v>
      </c>
      <c r="N39" s="37">
        <v>0</v>
      </c>
      <c r="O39" s="37">
        <v>0</v>
      </c>
      <c r="P39" s="37">
        <v>0</v>
      </c>
      <c r="Q39" s="37">
        <v>0</v>
      </c>
      <c r="R39" s="37">
        <v>0</v>
      </c>
      <c r="S39" s="37">
        <v>0</v>
      </c>
      <c r="T39" s="37">
        <v>0</v>
      </c>
      <c r="U39" s="37">
        <v>0</v>
      </c>
      <c r="V39" s="37">
        <v>0</v>
      </c>
      <c r="W39" s="37">
        <v>0</v>
      </c>
      <c r="X39" s="37">
        <v>0</v>
      </c>
      <c r="Y39" s="37">
        <v>0</v>
      </c>
      <c r="Z39" s="37">
        <v>0</v>
      </c>
      <c r="AA39" s="37">
        <v>0</v>
      </c>
      <c r="AB39" s="37">
        <v>0</v>
      </c>
      <c r="AC39" s="37">
        <v>0</v>
      </c>
      <c r="AD39" s="37">
        <v>0</v>
      </c>
      <c r="AE39" s="37">
        <v>0</v>
      </c>
      <c r="AF39" s="37">
        <v>0</v>
      </c>
      <c r="AG39" s="37">
        <v>0</v>
      </c>
      <c r="AH39" s="37">
        <v>0</v>
      </c>
      <c r="AI39" s="37">
        <v>0</v>
      </c>
      <c r="AJ39" s="37">
        <v>0</v>
      </c>
      <c r="AK39" s="37">
        <v>0</v>
      </c>
      <c r="AL39" s="37">
        <v>0</v>
      </c>
      <c r="AM39" s="37">
        <v>0</v>
      </c>
      <c r="AN39" s="37">
        <v>0</v>
      </c>
      <c r="AO39" s="37">
        <v>0</v>
      </c>
    </row>
    <row r="40" spans="2:41" ht="15">
      <c r="B40" s="44" t="str">
        <f t="shared" si="2"/>
        <v>Fabbricato 4</v>
      </c>
      <c r="C40" s="44" t="str">
        <f t="shared" si="2"/>
        <v>Immobili</v>
      </c>
      <c r="D40" s="35"/>
      <c r="E40" s="35"/>
      <c r="F40" s="37">
        <v>0</v>
      </c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37">
        <v>0</v>
      </c>
      <c r="P40" s="37">
        <v>0</v>
      </c>
      <c r="Q40" s="37">
        <v>0</v>
      </c>
      <c r="R40" s="37">
        <v>0</v>
      </c>
      <c r="S40" s="37">
        <v>0</v>
      </c>
      <c r="T40" s="37">
        <v>0</v>
      </c>
      <c r="U40" s="37">
        <v>0</v>
      </c>
      <c r="V40" s="37">
        <v>0</v>
      </c>
      <c r="W40" s="37">
        <v>0</v>
      </c>
      <c r="X40" s="37">
        <v>0</v>
      </c>
      <c r="Y40" s="37">
        <v>0</v>
      </c>
      <c r="Z40" s="37">
        <v>0</v>
      </c>
      <c r="AA40" s="37">
        <v>0</v>
      </c>
      <c r="AB40" s="37">
        <v>0</v>
      </c>
      <c r="AC40" s="37">
        <v>0</v>
      </c>
      <c r="AD40" s="37">
        <v>0</v>
      </c>
      <c r="AE40" s="37">
        <v>0</v>
      </c>
      <c r="AF40" s="37">
        <v>0</v>
      </c>
      <c r="AG40" s="37">
        <v>0</v>
      </c>
      <c r="AH40" s="37">
        <v>0</v>
      </c>
      <c r="AI40" s="37">
        <v>0</v>
      </c>
      <c r="AJ40" s="37">
        <v>0</v>
      </c>
      <c r="AK40" s="37">
        <v>0</v>
      </c>
      <c r="AL40" s="37">
        <v>0</v>
      </c>
      <c r="AM40" s="37">
        <v>0</v>
      </c>
      <c r="AN40" s="37">
        <v>0</v>
      </c>
      <c r="AO40" s="37">
        <v>0</v>
      </c>
    </row>
    <row r="41" spans="2:41" ht="15">
      <c r="B41" s="44" t="str">
        <f t="shared" si="2"/>
        <v>Attrezature 3</v>
      </c>
      <c r="C41" s="44" t="str">
        <f t="shared" si="2"/>
        <v>Attrezzature Industriali e commerciali</v>
      </c>
      <c r="D41" s="35"/>
      <c r="E41" s="35"/>
      <c r="F41" s="37">
        <v>0</v>
      </c>
      <c r="G41" s="37">
        <v>0</v>
      </c>
      <c r="H41" s="37">
        <v>0</v>
      </c>
      <c r="I41" s="37">
        <v>0</v>
      </c>
      <c r="J41" s="37">
        <v>0</v>
      </c>
      <c r="K41" s="37">
        <v>0</v>
      </c>
      <c r="L41" s="37">
        <v>0</v>
      </c>
      <c r="M41" s="37">
        <v>0</v>
      </c>
      <c r="N41" s="37">
        <v>0</v>
      </c>
      <c r="O41" s="37">
        <v>0</v>
      </c>
      <c r="P41" s="37">
        <v>0</v>
      </c>
      <c r="Q41" s="37">
        <v>0</v>
      </c>
      <c r="R41" s="37">
        <v>0</v>
      </c>
      <c r="S41" s="37">
        <v>0</v>
      </c>
      <c r="T41" s="37">
        <v>0</v>
      </c>
      <c r="U41" s="37">
        <v>0</v>
      </c>
      <c r="V41" s="37">
        <v>0</v>
      </c>
      <c r="W41" s="37">
        <v>0</v>
      </c>
      <c r="X41" s="37">
        <v>0</v>
      </c>
      <c r="Y41" s="37">
        <v>0</v>
      </c>
      <c r="Z41" s="37">
        <v>0</v>
      </c>
      <c r="AA41" s="37">
        <v>0</v>
      </c>
      <c r="AB41" s="37">
        <v>0</v>
      </c>
      <c r="AC41" s="37">
        <v>0</v>
      </c>
      <c r="AD41" s="37">
        <v>0</v>
      </c>
      <c r="AE41" s="37">
        <v>0</v>
      </c>
      <c r="AF41" s="37">
        <v>0</v>
      </c>
      <c r="AG41" s="37">
        <v>0</v>
      </c>
      <c r="AH41" s="37">
        <v>0</v>
      </c>
      <c r="AI41" s="37">
        <v>0</v>
      </c>
      <c r="AJ41" s="37">
        <v>0</v>
      </c>
      <c r="AK41" s="37">
        <v>0</v>
      </c>
      <c r="AL41" s="37">
        <v>0</v>
      </c>
      <c r="AM41" s="37">
        <v>0</v>
      </c>
      <c r="AN41" s="37">
        <v>0</v>
      </c>
      <c r="AO41" s="37">
        <v>0</v>
      </c>
    </row>
    <row r="42" spans="2:41" ht="15">
      <c r="B42" s="44" t="str">
        <f t="shared" si="2"/>
        <v>Macchinario 4</v>
      </c>
      <c r="C42" s="44" t="str">
        <f t="shared" si="2"/>
        <v>Impianti e Macchinari</v>
      </c>
      <c r="D42" s="35"/>
      <c r="E42" s="35"/>
      <c r="F42" s="37">
        <v>0</v>
      </c>
      <c r="G42" s="37">
        <v>0</v>
      </c>
      <c r="H42" s="37">
        <v>0</v>
      </c>
      <c r="I42" s="37"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7">
        <v>0</v>
      </c>
      <c r="P42" s="37">
        <v>0</v>
      </c>
      <c r="Q42" s="37">
        <v>0</v>
      </c>
      <c r="R42" s="37">
        <v>0</v>
      </c>
      <c r="S42" s="37">
        <v>0</v>
      </c>
      <c r="T42" s="37">
        <v>0</v>
      </c>
      <c r="U42" s="37">
        <v>0</v>
      </c>
      <c r="V42" s="37">
        <v>0</v>
      </c>
      <c r="W42" s="37">
        <v>0</v>
      </c>
      <c r="X42" s="37">
        <v>0</v>
      </c>
      <c r="Y42" s="37">
        <v>0</v>
      </c>
      <c r="Z42" s="37">
        <v>0</v>
      </c>
      <c r="AA42" s="37">
        <v>0</v>
      </c>
      <c r="AB42" s="37">
        <v>0</v>
      </c>
      <c r="AC42" s="37">
        <v>0</v>
      </c>
      <c r="AD42" s="37">
        <v>0</v>
      </c>
      <c r="AE42" s="37">
        <v>0</v>
      </c>
      <c r="AF42" s="37">
        <v>0</v>
      </c>
      <c r="AG42" s="37">
        <v>0</v>
      </c>
      <c r="AH42" s="37">
        <v>0</v>
      </c>
      <c r="AI42" s="37">
        <v>0</v>
      </c>
      <c r="AJ42" s="37">
        <v>0</v>
      </c>
      <c r="AK42" s="37">
        <v>0</v>
      </c>
      <c r="AL42" s="37">
        <v>0</v>
      </c>
      <c r="AM42" s="37">
        <v>0</v>
      </c>
      <c r="AN42" s="37">
        <v>0</v>
      </c>
      <c r="AO42" s="37">
        <v>0</v>
      </c>
    </row>
    <row r="43" spans="2:41" ht="15.75" thickBot="1">
      <c r="B43" s="45" t="str">
        <f t="shared" si="2"/>
        <v>Costi ampliamento</v>
      </c>
      <c r="C43" s="44" t="str">
        <f t="shared" si="2"/>
        <v>Costi d'impianto e ampliamento</v>
      </c>
      <c r="D43" s="35"/>
      <c r="E43" s="35"/>
      <c r="F43" s="37">
        <v>0</v>
      </c>
      <c r="G43" s="37">
        <v>0</v>
      </c>
      <c r="H43" s="37">
        <v>0</v>
      </c>
      <c r="I43" s="37"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7">
        <v>0</v>
      </c>
      <c r="P43" s="37">
        <v>0</v>
      </c>
      <c r="Q43" s="37">
        <v>0</v>
      </c>
      <c r="R43" s="37">
        <v>0</v>
      </c>
      <c r="S43" s="37">
        <v>0</v>
      </c>
      <c r="T43" s="37">
        <v>0</v>
      </c>
      <c r="U43" s="37">
        <v>0</v>
      </c>
      <c r="V43" s="37">
        <v>0</v>
      </c>
      <c r="W43" s="37">
        <v>0</v>
      </c>
      <c r="X43" s="37">
        <v>0</v>
      </c>
      <c r="Y43" s="37">
        <v>0</v>
      </c>
      <c r="Z43" s="37">
        <v>0</v>
      </c>
      <c r="AA43" s="37">
        <v>0</v>
      </c>
      <c r="AB43" s="37">
        <v>0</v>
      </c>
      <c r="AC43" s="37">
        <v>0</v>
      </c>
      <c r="AD43" s="37">
        <v>0</v>
      </c>
      <c r="AE43" s="37">
        <v>0</v>
      </c>
      <c r="AF43" s="37">
        <v>0</v>
      </c>
      <c r="AG43" s="37">
        <v>0</v>
      </c>
      <c r="AH43" s="37">
        <v>0</v>
      </c>
      <c r="AI43" s="37">
        <v>0</v>
      </c>
      <c r="AJ43" s="37">
        <v>0</v>
      </c>
      <c r="AK43" s="37">
        <v>0</v>
      </c>
      <c r="AL43" s="37">
        <v>0</v>
      </c>
      <c r="AM43" s="37">
        <v>0</v>
      </c>
      <c r="AN43" s="37">
        <v>0</v>
      </c>
      <c r="AO43" s="37">
        <v>0</v>
      </c>
    </row>
    <row r="44" spans="2:41" s="38" customFormat="1" ht="15.75">
      <c r="B44" s="41" t="s">
        <v>265</v>
      </c>
      <c r="C44" s="41"/>
      <c r="D44" s="41"/>
      <c r="E44" s="41"/>
      <c r="F44" s="42">
        <f aca="true" t="shared" si="3" ref="F44:AO44">SUM(F25:F43)</f>
        <v>60000</v>
      </c>
      <c r="G44" s="42">
        <f t="shared" si="3"/>
        <v>0</v>
      </c>
      <c r="H44" s="42">
        <f t="shared" si="3"/>
        <v>0</v>
      </c>
      <c r="I44" s="42">
        <f t="shared" si="3"/>
        <v>0</v>
      </c>
      <c r="J44" s="42">
        <f t="shared" si="3"/>
        <v>0</v>
      </c>
      <c r="K44" s="42">
        <f t="shared" si="3"/>
        <v>0</v>
      </c>
      <c r="L44" s="42">
        <f t="shared" si="3"/>
        <v>0</v>
      </c>
      <c r="M44" s="42">
        <f t="shared" si="3"/>
        <v>0</v>
      </c>
      <c r="N44" s="42">
        <f t="shared" si="3"/>
        <v>0</v>
      </c>
      <c r="O44" s="42">
        <f t="shared" si="3"/>
        <v>0</v>
      </c>
      <c r="P44" s="42">
        <f t="shared" si="3"/>
        <v>0</v>
      </c>
      <c r="Q44" s="42">
        <f t="shared" si="3"/>
        <v>0</v>
      </c>
      <c r="R44" s="42">
        <f t="shared" si="3"/>
        <v>0</v>
      </c>
      <c r="S44" s="42">
        <f t="shared" si="3"/>
        <v>0</v>
      </c>
      <c r="T44" s="42">
        <f t="shared" si="3"/>
        <v>0</v>
      </c>
      <c r="U44" s="42">
        <f t="shared" si="3"/>
        <v>0</v>
      </c>
      <c r="V44" s="42">
        <f t="shared" si="3"/>
        <v>0</v>
      </c>
      <c r="W44" s="42">
        <f t="shared" si="3"/>
        <v>0</v>
      </c>
      <c r="X44" s="42">
        <f t="shared" si="3"/>
        <v>0</v>
      </c>
      <c r="Y44" s="42">
        <f t="shared" si="3"/>
        <v>0</v>
      </c>
      <c r="Z44" s="42">
        <f t="shared" si="3"/>
        <v>0</v>
      </c>
      <c r="AA44" s="42">
        <f t="shared" si="3"/>
        <v>0</v>
      </c>
      <c r="AB44" s="42">
        <f t="shared" si="3"/>
        <v>0</v>
      </c>
      <c r="AC44" s="42">
        <f t="shared" si="3"/>
        <v>0</v>
      </c>
      <c r="AD44" s="42">
        <f t="shared" si="3"/>
        <v>0</v>
      </c>
      <c r="AE44" s="42">
        <f t="shared" si="3"/>
        <v>0</v>
      </c>
      <c r="AF44" s="42">
        <f t="shared" si="3"/>
        <v>0</v>
      </c>
      <c r="AG44" s="42">
        <f t="shared" si="3"/>
        <v>0</v>
      </c>
      <c r="AH44" s="42">
        <f t="shared" si="3"/>
        <v>0</v>
      </c>
      <c r="AI44" s="42">
        <f t="shared" si="3"/>
        <v>0</v>
      </c>
      <c r="AJ44" s="42">
        <f t="shared" si="3"/>
        <v>0</v>
      </c>
      <c r="AK44" s="42">
        <f t="shared" si="3"/>
        <v>0</v>
      </c>
      <c r="AL44" s="42">
        <f t="shared" si="3"/>
        <v>0</v>
      </c>
      <c r="AM44" s="42">
        <f t="shared" si="3"/>
        <v>0</v>
      </c>
      <c r="AN44" s="42">
        <f t="shared" si="3"/>
        <v>0</v>
      </c>
      <c r="AO44" s="42">
        <f t="shared" si="3"/>
        <v>0</v>
      </c>
    </row>
    <row r="46" spans="1:41" s="38" customFormat="1" ht="15">
      <c r="A46" s="21" t="s">
        <v>234</v>
      </c>
      <c r="B46" s="43" t="s">
        <v>290</v>
      </c>
      <c r="C46" s="39" t="str">
        <f aca="true" t="shared" si="4" ref="C46:C65">+C24</f>
        <v>Tipologia</v>
      </c>
      <c r="D46" s="39"/>
      <c r="E46" s="39"/>
      <c r="F46" s="38" t="str">
        <f>+F24</f>
        <v>A1 m1</v>
      </c>
      <c r="G46" s="38" t="str">
        <f aca="true" t="shared" si="5" ref="G46:AO46">+G24</f>
        <v>A1 m2</v>
      </c>
      <c r="H46" s="38" t="str">
        <f t="shared" si="5"/>
        <v>A1 m3</v>
      </c>
      <c r="I46" s="38" t="str">
        <f t="shared" si="5"/>
        <v>A1 m4</v>
      </c>
      <c r="J46" s="38" t="str">
        <f t="shared" si="5"/>
        <v>A1 m5</v>
      </c>
      <c r="K46" s="38" t="str">
        <f t="shared" si="5"/>
        <v>A1 m6</v>
      </c>
      <c r="L46" s="38" t="str">
        <f t="shared" si="5"/>
        <v>A1 m7</v>
      </c>
      <c r="M46" s="38" t="str">
        <f t="shared" si="5"/>
        <v>A1 m8</v>
      </c>
      <c r="N46" s="38" t="str">
        <f t="shared" si="5"/>
        <v>A1 m9</v>
      </c>
      <c r="O46" s="38" t="str">
        <f t="shared" si="5"/>
        <v>A1 m10</v>
      </c>
      <c r="P46" s="38" t="str">
        <f t="shared" si="5"/>
        <v>A1 m11</v>
      </c>
      <c r="Q46" s="38" t="str">
        <f t="shared" si="5"/>
        <v>A1 m12</v>
      </c>
      <c r="R46" s="38" t="str">
        <f t="shared" si="5"/>
        <v>A2 m1</v>
      </c>
      <c r="S46" s="38" t="str">
        <f t="shared" si="5"/>
        <v>A2 m2</v>
      </c>
      <c r="T46" s="38" t="str">
        <f t="shared" si="5"/>
        <v>A2 m3</v>
      </c>
      <c r="U46" s="38" t="str">
        <f t="shared" si="5"/>
        <v>A2 m4</v>
      </c>
      <c r="V46" s="38" t="str">
        <f t="shared" si="5"/>
        <v>A2 m5</v>
      </c>
      <c r="W46" s="38" t="str">
        <f t="shared" si="5"/>
        <v>A2 m6</v>
      </c>
      <c r="X46" s="38" t="str">
        <f t="shared" si="5"/>
        <v>A2 m7</v>
      </c>
      <c r="Y46" s="38" t="str">
        <f t="shared" si="5"/>
        <v>A2 m8</v>
      </c>
      <c r="Z46" s="38" t="str">
        <f t="shared" si="5"/>
        <v>A2 m9</v>
      </c>
      <c r="AA46" s="38" t="str">
        <f t="shared" si="5"/>
        <v>A2 m10</v>
      </c>
      <c r="AB46" s="38" t="str">
        <f t="shared" si="5"/>
        <v>A2 m11</v>
      </c>
      <c r="AC46" s="38" t="str">
        <f t="shared" si="5"/>
        <v>A2 m12</v>
      </c>
      <c r="AD46" s="38" t="str">
        <f t="shared" si="5"/>
        <v>A3 m1</v>
      </c>
      <c r="AE46" s="38" t="str">
        <f t="shared" si="5"/>
        <v>A3 m2</v>
      </c>
      <c r="AF46" s="38" t="str">
        <f t="shared" si="5"/>
        <v>A3 m3</v>
      </c>
      <c r="AG46" s="38" t="str">
        <f t="shared" si="5"/>
        <v>A3 m4</v>
      </c>
      <c r="AH46" s="38" t="str">
        <f t="shared" si="5"/>
        <v>A3 m5</v>
      </c>
      <c r="AI46" s="38" t="str">
        <f t="shared" si="5"/>
        <v>A3 m6</v>
      </c>
      <c r="AJ46" s="38" t="str">
        <f t="shared" si="5"/>
        <v>A3 m7</v>
      </c>
      <c r="AK46" s="38" t="str">
        <f t="shared" si="5"/>
        <v>A3 m8</v>
      </c>
      <c r="AL46" s="38" t="str">
        <f t="shared" si="5"/>
        <v>A3 m9</v>
      </c>
      <c r="AM46" s="38" t="str">
        <f t="shared" si="5"/>
        <v>A3 m10</v>
      </c>
      <c r="AN46" s="38" t="str">
        <f t="shared" si="5"/>
        <v>A3 m11</v>
      </c>
      <c r="AO46" s="38" t="str">
        <f t="shared" si="5"/>
        <v>A3 m12</v>
      </c>
    </row>
    <row r="47" spans="2:41" ht="15">
      <c r="B47" s="44" t="str">
        <f aca="true" t="shared" si="6" ref="B47:B65">+B25</f>
        <v>Fabbricato 1</v>
      </c>
      <c r="C47" s="44" t="str">
        <f t="shared" si="4"/>
        <v>Immobili</v>
      </c>
      <c r="D47" s="35"/>
      <c r="F47" s="22">
        <f aca="true" t="shared" si="7" ref="F47:F65">+F3*$D3</f>
        <v>10000</v>
      </c>
      <c r="G47" s="22">
        <f>+(G3*$D3)+F47</f>
        <v>10000</v>
      </c>
      <c r="H47" s="22">
        <f>+(H3*$D3)+G47</f>
        <v>10000</v>
      </c>
      <c r="I47" s="22">
        <f aca="true" t="shared" si="8" ref="I47:AO47">+(I3*$D3)+H47</f>
        <v>10000</v>
      </c>
      <c r="J47" s="22">
        <f t="shared" si="8"/>
        <v>10000</v>
      </c>
      <c r="K47" s="22">
        <f t="shared" si="8"/>
        <v>10000</v>
      </c>
      <c r="L47" s="22">
        <f t="shared" si="8"/>
        <v>10000</v>
      </c>
      <c r="M47" s="22">
        <f t="shared" si="8"/>
        <v>10000</v>
      </c>
      <c r="N47" s="22">
        <f t="shared" si="8"/>
        <v>10000</v>
      </c>
      <c r="O47" s="22">
        <f t="shared" si="8"/>
        <v>10000</v>
      </c>
      <c r="P47" s="22">
        <f t="shared" si="8"/>
        <v>10000</v>
      </c>
      <c r="Q47" s="22">
        <f t="shared" si="8"/>
        <v>10000</v>
      </c>
      <c r="R47" s="22">
        <f t="shared" si="8"/>
        <v>10000</v>
      </c>
      <c r="S47" s="22">
        <f t="shared" si="8"/>
        <v>10000</v>
      </c>
      <c r="T47" s="22">
        <f t="shared" si="8"/>
        <v>10000</v>
      </c>
      <c r="U47" s="22">
        <f t="shared" si="8"/>
        <v>10000</v>
      </c>
      <c r="V47" s="22">
        <f t="shared" si="8"/>
        <v>10000</v>
      </c>
      <c r="W47" s="22">
        <f t="shared" si="8"/>
        <v>10000</v>
      </c>
      <c r="X47" s="22">
        <f t="shared" si="8"/>
        <v>10000</v>
      </c>
      <c r="Y47" s="22">
        <f t="shared" si="8"/>
        <v>10000</v>
      </c>
      <c r="Z47" s="22">
        <f t="shared" si="8"/>
        <v>10000</v>
      </c>
      <c r="AA47" s="22">
        <f t="shared" si="8"/>
        <v>10000</v>
      </c>
      <c r="AB47" s="22">
        <f t="shared" si="8"/>
        <v>10000</v>
      </c>
      <c r="AC47" s="22">
        <f t="shared" si="8"/>
        <v>10000</v>
      </c>
      <c r="AD47" s="22">
        <f t="shared" si="8"/>
        <v>10000</v>
      </c>
      <c r="AE47" s="22">
        <f t="shared" si="8"/>
        <v>10000</v>
      </c>
      <c r="AF47" s="22">
        <f t="shared" si="8"/>
        <v>10000</v>
      </c>
      <c r="AG47" s="22">
        <f t="shared" si="8"/>
        <v>10000</v>
      </c>
      <c r="AH47" s="22">
        <f t="shared" si="8"/>
        <v>10000</v>
      </c>
      <c r="AI47" s="22">
        <f t="shared" si="8"/>
        <v>10000</v>
      </c>
      <c r="AJ47" s="22">
        <f t="shared" si="8"/>
        <v>10000</v>
      </c>
      <c r="AK47" s="22">
        <f t="shared" si="8"/>
        <v>10000</v>
      </c>
      <c r="AL47" s="22">
        <f t="shared" si="8"/>
        <v>10000</v>
      </c>
      <c r="AM47" s="22">
        <f t="shared" si="8"/>
        <v>10000</v>
      </c>
      <c r="AN47" s="22">
        <f t="shared" si="8"/>
        <v>10000</v>
      </c>
      <c r="AO47" s="22">
        <f t="shared" si="8"/>
        <v>10000</v>
      </c>
    </row>
    <row r="48" spans="2:41" ht="15">
      <c r="B48" s="44" t="str">
        <f t="shared" si="6"/>
        <v>Fabbricato 2</v>
      </c>
      <c r="C48" s="44" t="str">
        <f t="shared" si="4"/>
        <v>Immobili</v>
      </c>
      <c r="D48" s="35"/>
      <c r="F48" s="22">
        <f t="shared" si="7"/>
        <v>4000</v>
      </c>
      <c r="G48" s="22">
        <f aca="true" t="shared" si="9" ref="G48:H65">+(G4*$D4)+F48</f>
        <v>4000</v>
      </c>
      <c r="H48" s="22">
        <f t="shared" si="9"/>
        <v>4000</v>
      </c>
      <c r="I48" s="22">
        <f aca="true" t="shared" si="10" ref="I48:AO48">+(I4*$D4)+H48</f>
        <v>4000</v>
      </c>
      <c r="J48" s="22">
        <f t="shared" si="10"/>
        <v>4000</v>
      </c>
      <c r="K48" s="22">
        <f t="shared" si="10"/>
        <v>4000</v>
      </c>
      <c r="L48" s="22">
        <f t="shared" si="10"/>
        <v>4000</v>
      </c>
      <c r="M48" s="22">
        <f t="shared" si="10"/>
        <v>4000</v>
      </c>
      <c r="N48" s="22">
        <f t="shared" si="10"/>
        <v>4000</v>
      </c>
      <c r="O48" s="22">
        <f t="shared" si="10"/>
        <v>4000</v>
      </c>
      <c r="P48" s="22">
        <f t="shared" si="10"/>
        <v>4000</v>
      </c>
      <c r="Q48" s="22">
        <f t="shared" si="10"/>
        <v>4000</v>
      </c>
      <c r="R48" s="22">
        <f t="shared" si="10"/>
        <v>4000</v>
      </c>
      <c r="S48" s="22">
        <f t="shared" si="10"/>
        <v>4000</v>
      </c>
      <c r="T48" s="22">
        <f t="shared" si="10"/>
        <v>4000</v>
      </c>
      <c r="U48" s="22">
        <f t="shared" si="10"/>
        <v>4000</v>
      </c>
      <c r="V48" s="22">
        <f t="shared" si="10"/>
        <v>4000</v>
      </c>
      <c r="W48" s="22">
        <f t="shared" si="10"/>
        <v>4000</v>
      </c>
      <c r="X48" s="22">
        <f t="shared" si="10"/>
        <v>4000</v>
      </c>
      <c r="Y48" s="22">
        <f t="shared" si="10"/>
        <v>4000</v>
      </c>
      <c r="Z48" s="22">
        <f t="shared" si="10"/>
        <v>4000</v>
      </c>
      <c r="AA48" s="22">
        <f t="shared" si="10"/>
        <v>4000</v>
      </c>
      <c r="AB48" s="22">
        <f t="shared" si="10"/>
        <v>4000</v>
      </c>
      <c r="AC48" s="22">
        <f t="shared" si="10"/>
        <v>4000</v>
      </c>
      <c r="AD48" s="22">
        <f t="shared" si="10"/>
        <v>4000</v>
      </c>
      <c r="AE48" s="22">
        <f t="shared" si="10"/>
        <v>4000</v>
      </c>
      <c r="AF48" s="22">
        <f t="shared" si="10"/>
        <v>4000</v>
      </c>
      <c r="AG48" s="22">
        <f t="shared" si="10"/>
        <v>4000</v>
      </c>
      <c r="AH48" s="22">
        <f t="shared" si="10"/>
        <v>4000</v>
      </c>
      <c r="AI48" s="22">
        <f t="shared" si="10"/>
        <v>4000</v>
      </c>
      <c r="AJ48" s="22">
        <f t="shared" si="10"/>
        <v>4000</v>
      </c>
      <c r="AK48" s="22">
        <f t="shared" si="10"/>
        <v>4000</v>
      </c>
      <c r="AL48" s="22">
        <f t="shared" si="10"/>
        <v>4000</v>
      </c>
      <c r="AM48" s="22">
        <f t="shared" si="10"/>
        <v>4000</v>
      </c>
      <c r="AN48" s="22">
        <f t="shared" si="10"/>
        <v>4000</v>
      </c>
      <c r="AO48" s="22">
        <f t="shared" si="10"/>
        <v>4000</v>
      </c>
    </row>
    <row r="49" spans="2:41" ht="15">
      <c r="B49" s="44" t="str">
        <f t="shared" si="6"/>
        <v>Fabbricato 3</v>
      </c>
      <c r="C49" s="44" t="str">
        <f t="shared" si="4"/>
        <v>Immobili</v>
      </c>
      <c r="D49" s="35"/>
      <c r="F49" s="22">
        <f t="shared" si="7"/>
        <v>6000</v>
      </c>
      <c r="G49" s="22">
        <f t="shared" si="9"/>
        <v>6000</v>
      </c>
      <c r="H49" s="22">
        <f t="shared" si="9"/>
        <v>6000</v>
      </c>
      <c r="I49" s="22">
        <f aca="true" t="shared" si="11" ref="I49:AO49">+(I5*$D5)+H49</f>
        <v>6000</v>
      </c>
      <c r="J49" s="22">
        <f t="shared" si="11"/>
        <v>6000</v>
      </c>
      <c r="K49" s="22">
        <f t="shared" si="11"/>
        <v>6000</v>
      </c>
      <c r="L49" s="22">
        <f t="shared" si="11"/>
        <v>6000</v>
      </c>
      <c r="M49" s="22">
        <f t="shared" si="11"/>
        <v>6000</v>
      </c>
      <c r="N49" s="22">
        <f t="shared" si="11"/>
        <v>6000</v>
      </c>
      <c r="O49" s="22">
        <f t="shared" si="11"/>
        <v>6000</v>
      </c>
      <c r="P49" s="22">
        <f t="shared" si="11"/>
        <v>6000</v>
      </c>
      <c r="Q49" s="22">
        <f t="shared" si="11"/>
        <v>6000</v>
      </c>
      <c r="R49" s="22">
        <f t="shared" si="11"/>
        <v>6000</v>
      </c>
      <c r="S49" s="22">
        <f t="shared" si="11"/>
        <v>6000</v>
      </c>
      <c r="T49" s="22">
        <f t="shared" si="11"/>
        <v>6000</v>
      </c>
      <c r="U49" s="22">
        <f t="shared" si="11"/>
        <v>6000</v>
      </c>
      <c r="V49" s="22">
        <f t="shared" si="11"/>
        <v>6000</v>
      </c>
      <c r="W49" s="22">
        <f t="shared" si="11"/>
        <v>6000</v>
      </c>
      <c r="X49" s="22">
        <f t="shared" si="11"/>
        <v>6000</v>
      </c>
      <c r="Y49" s="22">
        <f t="shared" si="11"/>
        <v>6000</v>
      </c>
      <c r="Z49" s="22">
        <f t="shared" si="11"/>
        <v>6000</v>
      </c>
      <c r="AA49" s="22">
        <f t="shared" si="11"/>
        <v>6000</v>
      </c>
      <c r="AB49" s="22">
        <f t="shared" si="11"/>
        <v>6000</v>
      </c>
      <c r="AC49" s="22">
        <f t="shared" si="11"/>
        <v>6000</v>
      </c>
      <c r="AD49" s="22">
        <f t="shared" si="11"/>
        <v>6000</v>
      </c>
      <c r="AE49" s="22">
        <f t="shared" si="11"/>
        <v>6000</v>
      </c>
      <c r="AF49" s="22">
        <f t="shared" si="11"/>
        <v>6000</v>
      </c>
      <c r="AG49" s="22">
        <f t="shared" si="11"/>
        <v>6000</v>
      </c>
      <c r="AH49" s="22">
        <f t="shared" si="11"/>
        <v>6000</v>
      </c>
      <c r="AI49" s="22">
        <f t="shared" si="11"/>
        <v>6000</v>
      </c>
      <c r="AJ49" s="22">
        <f t="shared" si="11"/>
        <v>6000</v>
      </c>
      <c r="AK49" s="22">
        <f t="shared" si="11"/>
        <v>6000</v>
      </c>
      <c r="AL49" s="22">
        <f t="shared" si="11"/>
        <v>6000</v>
      </c>
      <c r="AM49" s="22">
        <f t="shared" si="11"/>
        <v>6000</v>
      </c>
      <c r="AN49" s="22">
        <f t="shared" si="11"/>
        <v>6000</v>
      </c>
      <c r="AO49" s="22">
        <f t="shared" si="11"/>
        <v>6000</v>
      </c>
    </row>
    <row r="50" spans="2:41" ht="15">
      <c r="B50" s="44" t="str">
        <f t="shared" si="6"/>
        <v>Attrezzature 1</v>
      </c>
      <c r="C50" s="44" t="str">
        <f t="shared" si="4"/>
        <v>Attrezzature Industriali e commerciali</v>
      </c>
      <c r="D50" s="35"/>
      <c r="F50" s="22">
        <f t="shared" si="7"/>
        <v>1000</v>
      </c>
      <c r="G50" s="22">
        <f t="shared" si="9"/>
        <v>1000</v>
      </c>
      <c r="H50" s="22">
        <f t="shared" si="9"/>
        <v>1000</v>
      </c>
      <c r="I50" s="22">
        <f aca="true" t="shared" si="12" ref="I50:AO50">+(I6*$D6)+H50</f>
        <v>1000</v>
      </c>
      <c r="J50" s="22">
        <f t="shared" si="12"/>
        <v>1000</v>
      </c>
      <c r="K50" s="22">
        <f t="shared" si="12"/>
        <v>1000</v>
      </c>
      <c r="L50" s="22">
        <f t="shared" si="12"/>
        <v>1000</v>
      </c>
      <c r="M50" s="22">
        <f t="shared" si="12"/>
        <v>1000</v>
      </c>
      <c r="N50" s="22">
        <f t="shared" si="12"/>
        <v>1000</v>
      </c>
      <c r="O50" s="22">
        <f t="shared" si="12"/>
        <v>1000</v>
      </c>
      <c r="P50" s="22">
        <f t="shared" si="12"/>
        <v>1000</v>
      </c>
      <c r="Q50" s="22">
        <f t="shared" si="12"/>
        <v>1000</v>
      </c>
      <c r="R50" s="22">
        <f t="shared" si="12"/>
        <v>1000</v>
      </c>
      <c r="S50" s="22">
        <f t="shared" si="12"/>
        <v>1000</v>
      </c>
      <c r="T50" s="22">
        <f t="shared" si="12"/>
        <v>1000</v>
      </c>
      <c r="U50" s="22">
        <f t="shared" si="12"/>
        <v>1000</v>
      </c>
      <c r="V50" s="22">
        <f t="shared" si="12"/>
        <v>1000</v>
      </c>
      <c r="W50" s="22">
        <f t="shared" si="12"/>
        <v>1000</v>
      </c>
      <c r="X50" s="22">
        <f t="shared" si="12"/>
        <v>1000</v>
      </c>
      <c r="Y50" s="22">
        <f t="shared" si="12"/>
        <v>1000</v>
      </c>
      <c r="Z50" s="22">
        <f t="shared" si="12"/>
        <v>1000</v>
      </c>
      <c r="AA50" s="22">
        <f t="shared" si="12"/>
        <v>1000</v>
      </c>
      <c r="AB50" s="22">
        <f t="shared" si="12"/>
        <v>1000</v>
      </c>
      <c r="AC50" s="22">
        <f t="shared" si="12"/>
        <v>1000</v>
      </c>
      <c r="AD50" s="22">
        <f t="shared" si="12"/>
        <v>1000</v>
      </c>
      <c r="AE50" s="22">
        <f t="shared" si="12"/>
        <v>1000</v>
      </c>
      <c r="AF50" s="22">
        <f t="shared" si="12"/>
        <v>1000</v>
      </c>
      <c r="AG50" s="22">
        <f t="shared" si="12"/>
        <v>1000</v>
      </c>
      <c r="AH50" s="22">
        <f t="shared" si="12"/>
        <v>1000</v>
      </c>
      <c r="AI50" s="22">
        <f t="shared" si="12"/>
        <v>1000</v>
      </c>
      <c r="AJ50" s="22">
        <f t="shared" si="12"/>
        <v>1000</v>
      </c>
      <c r="AK50" s="22">
        <f t="shared" si="12"/>
        <v>1000</v>
      </c>
      <c r="AL50" s="22">
        <f t="shared" si="12"/>
        <v>1000</v>
      </c>
      <c r="AM50" s="22">
        <f t="shared" si="12"/>
        <v>1000</v>
      </c>
      <c r="AN50" s="22">
        <f t="shared" si="12"/>
        <v>1000</v>
      </c>
      <c r="AO50" s="22">
        <f t="shared" si="12"/>
        <v>1000</v>
      </c>
    </row>
    <row r="51" spans="2:41" ht="15">
      <c r="B51" s="44" t="str">
        <f t="shared" si="6"/>
        <v>Altri costi pluriennali 1</v>
      </c>
      <c r="C51" s="44" t="str">
        <f t="shared" si="4"/>
        <v>Ricerca&amp; Sviluppo</v>
      </c>
      <c r="D51" s="35"/>
      <c r="F51" s="22">
        <f t="shared" si="7"/>
        <v>1000</v>
      </c>
      <c r="G51" s="22">
        <f t="shared" si="9"/>
        <v>1000</v>
      </c>
      <c r="H51" s="22">
        <f t="shared" si="9"/>
        <v>1000</v>
      </c>
      <c r="I51" s="22">
        <f aca="true" t="shared" si="13" ref="I51:AO51">+(I7*$D7)+H51</f>
        <v>1000</v>
      </c>
      <c r="J51" s="22">
        <f t="shared" si="13"/>
        <v>1000</v>
      </c>
      <c r="K51" s="22">
        <f t="shared" si="13"/>
        <v>1000</v>
      </c>
      <c r="L51" s="22">
        <f t="shared" si="13"/>
        <v>1000</v>
      </c>
      <c r="M51" s="22">
        <f t="shared" si="13"/>
        <v>1000</v>
      </c>
      <c r="N51" s="22">
        <f t="shared" si="13"/>
        <v>1000</v>
      </c>
      <c r="O51" s="22">
        <f t="shared" si="13"/>
        <v>1000</v>
      </c>
      <c r="P51" s="22">
        <f t="shared" si="13"/>
        <v>1000</v>
      </c>
      <c r="Q51" s="22">
        <f t="shared" si="13"/>
        <v>1000</v>
      </c>
      <c r="R51" s="22">
        <f t="shared" si="13"/>
        <v>1000</v>
      </c>
      <c r="S51" s="22">
        <f t="shared" si="13"/>
        <v>1000</v>
      </c>
      <c r="T51" s="22">
        <f t="shared" si="13"/>
        <v>1000</v>
      </c>
      <c r="U51" s="22">
        <f t="shared" si="13"/>
        <v>1000</v>
      </c>
      <c r="V51" s="22">
        <f t="shared" si="13"/>
        <v>1000</v>
      </c>
      <c r="W51" s="22">
        <f t="shared" si="13"/>
        <v>1000</v>
      </c>
      <c r="X51" s="22">
        <f t="shared" si="13"/>
        <v>1000</v>
      </c>
      <c r="Y51" s="22">
        <f t="shared" si="13"/>
        <v>1000</v>
      </c>
      <c r="Z51" s="22">
        <f t="shared" si="13"/>
        <v>1000</v>
      </c>
      <c r="AA51" s="22">
        <f t="shared" si="13"/>
        <v>1000</v>
      </c>
      <c r="AB51" s="22">
        <f t="shared" si="13"/>
        <v>1000</v>
      </c>
      <c r="AC51" s="22">
        <f t="shared" si="13"/>
        <v>1000</v>
      </c>
      <c r="AD51" s="22">
        <f t="shared" si="13"/>
        <v>1000</v>
      </c>
      <c r="AE51" s="22">
        <f t="shared" si="13"/>
        <v>1000</v>
      </c>
      <c r="AF51" s="22">
        <f t="shared" si="13"/>
        <v>1000</v>
      </c>
      <c r="AG51" s="22">
        <f t="shared" si="13"/>
        <v>1000</v>
      </c>
      <c r="AH51" s="22">
        <f t="shared" si="13"/>
        <v>1000</v>
      </c>
      <c r="AI51" s="22">
        <f t="shared" si="13"/>
        <v>1000</v>
      </c>
      <c r="AJ51" s="22">
        <f t="shared" si="13"/>
        <v>1000</v>
      </c>
      <c r="AK51" s="22">
        <f t="shared" si="13"/>
        <v>1000</v>
      </c>
      <c r="AL51" s="22">
        <f t="shared" si="13"/>
        <v>1000</v>
      </c>
      <c r="AM51" s="22">
        <f t="shared" si="13"/>
        <v>1000</v>
      </c>
      <c r="AN51" s="22">
        <f t="shared" si="13"/>
        <v>1000</v>
      </c>
      <c r="AO51" s="22">
        <f t="shared" si="13"/>
        <v>1000</v>
      </c>
    </row>
    <row r="52" spans="2:41" ht="15">
      <c r="B52" s="44" t="str">
        <f t="shared" si="6"/>
        <v>Macchinario 1</v>
      </c>
      <c r="C52" s="44" t="str">
        <f t="shared" si="4"/>
        <v>Impianti e Macchinari</v>
      </c>
      <c r="D52" s="35"/>
      <c r="F52" s="22">
        <f t="shared" si="7"/>
        <v>3000</v>
      </c>
      <c r="G52" s="22">
        <f t="shared" si="9"/>
        <v>3000</v>
      </c>
      <c r="H52" s="22">
        <f t="shared" si="9"/>
        <v>3000</v>
      </c>
      <c r="I52" s="22">
        <f aca="true" t="shared" si="14" ref="I52:AO52">+(I8*$D8)+H52</f>
        <v>3000</v>
      </c>
      <c r="J52" s="22">
        <f t="shared" si="14"/>
        <v>3000</v>
      </c>
      <c r="K52" s="22">
        <f t="shared" si="14"/>
        <v>3000</v>
      </c>
      <c r="L52" s="22">
        <f t="shared" si="14"/>
        <v>3000</v>
      </c>
      <c r="M52" s="22">
        <f t="shared" si="14"/>
        <v>3000</v>
      </c>
      <c r="N52" s="22">
        <f t="shared" si="14"/>
        <v>3000</v>
      </c>
      <c r="O52" s="22">
        <f t="shared" si="14"/>
        <v>3000</v>
      </c>
      <c r="P52" s="22">
        <f t="shared" si="14"/>
        <v>3000</v>
      </c>
      <c r="Q52" s="22">
        <f t="shared" si="14"/>
        <v>3000</v>
      </c>
      <c r="R52" s="22">
        <f t="shared" si="14"/>
        <v>3000</v>
      </c>
      <c r="S52" s="22">
        <f t="shared" si="14"/>
        <v>3000</v>
      </c>
      <c r="T52" s="22">
        <f t="shared" si="14"/>
        <v>3000</v>
      </c>
      <c r="U52" s="22">
        <f t="shared" si="14"/>
        <v>3000</v>
      </c>
      <c r="V52" s="22">
        <f t="shared" si="14"/>
        <v>3000</v>
      </c>
      <c r="W52" s="22">
        <f t="shared" si="14"/>
        <v>3000</v>
      </c>
      <c r="X52" s="22">
        <f t="shared" si="14"/>
        <v>3000</v>
      </c>
      <c r="Y52" s="22">
        <f t="shared" si="14"/>
        <v>3000</v>
      </c>
      <c r="Z52" s="22">
        <f t="shared" si="14"/>
        <v>3000</v>
      </c>
      <c r="AA52" s="22">
        <f t="shared" si="14"/>
        <v>3000</v>
      </c>
      <c r="AB52" s="22">
        <f t="shared" si="14"/>
        <v>3000</v>
      </c>
      <c r="AC52" s="22">
        <f t="shared" si="14"/>
        <v>3000</v>
      </c>
      <c r="AD52" s="22">
        <f t="shared" si="14"/>
        <v>3000</v>
      </c>
      <c r="AE52" s="22">
        <f t="shared" si="14"/>
        <v>3000</v>
      </c>
      <c r="AF52" s="22">
        <f t="shared" si="14"/>
        <v>3000</v>
      </c>
      <c r="AG52" s="22">
        <f t="shared" si="14"/>
        <v>3000</v>
      </c>
      <c r="AH52" s="22">
        <f t="shared" si="14"/>
        <v>3000</v>
      </c>
      <c r="AI52" s="22">
        <f t="shared" si="14"/>
        <v>3000</v>
      </c>
      <c r="AJ52" s="22">
        <f t="shared" si="14"/>
        <v>3000</v>
      </c>
      <c r="AK52" s="22">
        <f t="shared" si="14"/>
        <v>3000</v>
      </c>
      <c r="AL52" s="22">
        <f t="shared" si="14"/>
        <v>3000</v>
      </c>
      <c r="AM52" s="22">
        <f t="shared" si="14"/>
        <v>3000</v>
      </c>
      <c r="AN52" s="22">
        <f t="shared" si="14"/>
        <v>3000</v>
      </c>
      <c r="AO52" s="22">
        <f t="shared" si="14"/>
        <v>3000</v>
      </c>
    </row>
    <row r="53" spans="2:41" ht="15">
      <c r="B53" s="44" t="str">
        <f t="shared" si="6"/>
        <v>Impianto 2</v>
      </c>
      <c r="C53" s="44" t="str">
        <f t="shared" si="4"/>
        <v>Impianti e Macchinari</v>
      </c>
      <c r="D53" s="35"/>
      <c r="F53" s="22">
        <f t="shared" si="7"/>
        <v>2000</v>
      </c>
      <c r="G53" s="22">
        <f t="shared" si="9"/>
        <v>2000</v>
      </c>
      <c r="H53" s="22">
        <f t="shared" si="9"/>
        <v>2000</v>
      </c>
      <c r="I53" s="22">
        <f aca="true" t="shared" si="15" ref="I53:AO53">+(I9*$D9)+H53</f>
        <v>2000</v>
      </c>
      <c r="J53" s="22">
        <f t="shared" si="15"/>
        <v>2000</v>
      </c>
      <c r="K53" s="22">
        <f t="shared" si="15"/>
        <v>2000</v>
      </c>
      <c r="L53" s="22">
        <f t="shared" si="15"/>
        <v>2000</v>
      </c>
      <c r="M53" s="22">
        <f t="shared" si="15"/>
        <v>2000</v>
      </c>
      <c r="N53" s="22">
        <f t="shared" si="15"/>
        <v>2000</v>
      </c>
      <c r="O53" s="22">
        <f t="shared" si="15"/>
        <v>2000</v>
      </c>
      <c r="P53" s="22">
        <f t="shared" si="15"/>
        <v>2000</v>
      </c>
      <c r="Q53" s="22">
        <f t="shared" si="15"/>
        <v>2000</v>
      </c>
      <c r="R53" s="22">
        <f t="shared" si="15"/>
        <v>2000</v>
      </c>
      <c r="S53" s="22">
        <f t="shared" si="15"/>
        <v>2000</v>
      </c>
      <c r="T53" s="22">
        <f t="shared" si="15"/>
        <v>2000</v>
      </c>
      <c r="U53" s="22">
        <f t="shared" si="15"/>
        <v>2000</v>
      </c>
      <c r="V53" s="22">
        <f t="shared" si="15"/>
        <v>2000</v>
      </c>
      <c r="W53" s="22">
        <f t="shared" si="15"/>
        <v>2000</v>
      </c>
      <c r="X53" s="22">
        <f t="shared" si="15"/>
        <v>2000</v>
      </c>
      <c r="Y53" s="22">
        <f t="shared" si="15"/>
        <v>2000</v>
      </c>
      <c r="Z53" s="22">
        <f t="shared" si="15"/>
        <v>2000</v>
      </c>
      <c r="AA53" s="22">
        <f t="shared" si="15"/>
        <v>2000</v>
      </c>
      <c r="AB53" s="22">
        <f t="shared" si="15"/>
        <v>2000</v>
      </c>
      <c r="AC53" s="22">
        <f t="shared" si="15"/>
        <v>2000</v>
      </c>
      <c r="AD53" s="22">
        <f t="shared" si="15"/>
        <v>2000</v>
      </c>
      <c r="AE53" s="22">
        <f t="shared" si="15"/>
        <v>2000</v>
      </c>
      <c r="AF53" s="22">
        <f t="shared" si="15"/>
        <v>2000</v>
      </c>
      <c r="AG53" s="22">
        <f t="shared" si="15"/>
        <v>2000</v>
      </c>
      <c r="AH53" s="22">
        <f t="shared" si="15"/>
        <v>2000</v>
      </c>
      <c r="AI53" s="22">
        <f t="shared" si="15"/>
        <v>2000</v>
      </c>
      <c r="AJ53" s="22">
        <f t="shared" si="15"/>
        <v>2000</v>
      </c>
      <c r="AK53" s="22">
        <f t="shared" si="15"/>
        <v>2000</v>
      </c>
      <c r="AL53" s="22">
        <f t="shared" si="15"/>
        <v>2000</v>
      </c>
      <c r="AM53" s="22">
        <f t="shared" si="15"/>
        <v>2000</v>
      </c>
      <c r="AN53" s="22">
        <f t="shared" si="15"/>
        <v>2000</v>
      </c>
      <c r="AO53" s="22">
        <f t="shared" si="15"/>
        <v>2000</v>
      </c>
    </row>
    <row r="54" spans="2:41" ht="15">
      <c r="B54" s="44" t="str">
        <f t="shared" si="6"/>
        <v>Attrezzature 2</v>
      </c>
      <c r="C54" s="44" t="str">
        <f t="shared" si="4"/>
        <v>Attrezzature Industriali e commerciali</v>
      </c>
      <c r="D54" s="35"/>
      <c r="F54" s="22">
        <f t="shared" si="7"/>
        <v>1000</v>
      </c>
      <c r="G54" s="22">
        <f t="shared" si="9"/>
        <v>1000</v>
      </c>
      <c r="H54" s="22">
        <f t="shared" si="9"/>
        <v>1000</v>
      </c>
      <c r="I54" s="22">
        <f aca="true" t="shared" si="16" ref="I54:AO54">+(I10*$D10)+H54</f>
        <v>1000</v>
      </c>
      <c r="J54" s="22">
        <f t="shared" si="16"/>
        <v>1000</v>
      </c>
      <c r="K54" s="22">
        <f t="shared" si="16"/>
        <v>1000</v>
      </c>
      <c r="L54" s="22">
        <f t="shared" si="16"/>
        <v>1000</v>
      </c>
      <c r="M54" s="22">
        <f t="shared" si="16"/>
        <v>1000</v>
      </c>
      <c r="N54" s="22">
        <f t="shared" si="16"/>
        <v>1000</v>
      </c>
      <c r="O54" s="22">
        <f t="shared" si="16"/>
        <v>1000</v>
      </c>
      <c r="P54" s="22">
        <f t="shared" si="16"/>
        <v>1000</v>
      </c>
      <c r="Q54" s="22">
        <f t="shared" si="16"/>
        <v>1000</v>
      </c>
      <c r="R54" s="22">
        <f t="shared" si="16"/>
        <v>1000</v>
      </c>
      <c r="S54" s="22">
        <f t="shared" si="16"/>
        <v>1000</v>
      </c>
      <c r="T54" s="22">
        <f t="shared" si="16"/>
        <v>1000</v>
      </c>
      <c r="U54" s="22">
        <f t="shared" si="16"/>
        <v>1000</v>
      </c>
      <c r="V54" s="22">
        <f t="shared" si="16"/>
        <v>1000</v>
      </c>
      <c r="W54" s="22">
        <f t="shared" si="16"/>
        <v>1000</v>
      </c>
      <c r="X54" s="22">
        <f t="shared" si="16"/>
        <v>1000</v>
      </c>
      <c r="Y54" s="22">
        <f t="shared" si="16"/>
        <v>1000</v>
      </c>
      <c r="Z54" s="22">
        <f t="shared" si="16"/>
        <v>1000</v>
      </c>
      <c r="AA54" s="22">
        <f t="shared" si="16"/>
        <v>1000</v>
      </c>
      <c r="AB54" s="22">
        <f t="shared" si="16"/>
        <v>1000</v>
      </c>
      <c r="AC54" s="22">
        <f t="shared" si="16"/>
        <v>1000</v>
      </c>
      <c r="AD54" s="22">
        <f t="shared" si="16"/>
        <v>1000</v>
      </c>
      <c r="AE54" s="22">
        <f t="shared" si="16"/>
        <v>1000</v>
      </c>
      <c r="AF54" s="22">
        <f t="shared" si="16"/>
        <v>1000</v>
      </c>
      <c r="AG54" s="22">
        <f t="shared" si="16"/>
        <v>1000</v>
      </c>
      <c r="AH54" s="22">
        <f t="shared" si="16"/>
        <v>1000</v>
      </c>
      <c r="AI54" s="22">
        <f t="shared" si="16"/>
        <v>1000</v>
      </c>
      <c r="AJ54" s="22">
        <f t="shared" si="16"/>
        <v>1000</v>
      </c>
      <c r="AK54" s="22">
        <f t="shared" si="16"/>
        <v>1000</v>
      </c>
      <c r="AL54" s="22">
        <f t="shared" si="16"/>
        <v>1000</v>
      </c>
      <c r="AM54" s="22">
        <f t="shared" si="16"/>
        <v>1000</v>
      </c>
      <c r="AN54" s="22">
        <f t="shared" si="16"/>
        <v>1000</v>
      </c>
      <c r="AO54" s="22">
        <f t="shared" si="16"/>
        <v>1000</v>
      </c>
    </row>
    <row r="55" spans="2:41" ht="15">
      <c r="B55" s="44" t="str">
        <f t="shared" si="6"/>
        <v>Impianto 3</v>
      </c>
      <c r="C55" s="44" t="str">
        <f t="shared" si="4"/>
        <v>Impianti e Macchinari</v>
      </c>
      <c r="D55" s="35"/>
      <c r="F55" s="22">
        <f t="shared" si="7"/>
        <v>2400</v>
      </c>
      <c r="G55" s="22">
        <f t="shared" si="9"/>
        <v>2400</v>
      </c>
      <c r="H55" s="22">
        <f t="shared" si="9"/>
        <v>2400</v>
      </c>
      <c r="I55" s="22">
        <f aca="true" t="shared" si="17" ref="I55:AO55">+(I11*$D11)+H55</f>
        <v>2400</v>
      </c>
      <c r="J55" s="22">
        <f t="shared" si="17"/>
        <v>2400</v>
      </c>
      <c r="K55" s="22">
        <f t="shared" si="17"/>
        <v>2400</v>
      </c>
      <c r="L55" s="22">
        <f t="shared" si="17"/>
        <v>2400</v>
      </c>
      <c r="M55" s="22">
        <f t="shared" si="17"/>
        <v>2400</v>
      </c>
      <c r="N55" s="22">
        <f t="shared" si="17"/>
        <v>2400</v>
      </c>
      <c r="O55" s="22">
        <f t="shared" si="17"/>
        <v>2400</v>
      </c>
      <c r="P55" s="22">
        <f t="shared" si="17"/>
        <v>2400</v>
      </c>
      <c r="Q55" s="22">
        <f t="shared" si="17"/>
        <v>2400</v>
      </c>
      <c r="R55" s="22">
        <f t="shared" si="17"/>
        <v>2400</v>
      </c>
      <c r="S55" s="22">
        <f t="shared" si="17"/>
        <v>2400</v>
      </c>
      <c r="T55" s="22">
        <f t="shared" si="17"/>
        <v>2400</v>
      </c>
      <c r="U55" s="22">
        <f t="shared" si="17"/>
        <v>2400</v>
      </c>
      <c r="V55" s="22">
        <f t="shared" si="17"/>
        <v>2400</v>
      </c>
      <c r="W55" s="22">
        <f t="shared" si="17"/>
        <v>2400</v>
      </c>
      <c r="X55" s="22">
        <f t="shared" si="17"/>
        <v>2400</v>
      </c>
      <c r="Y55" s="22">
        <f t="shared" si="17"/>
        <v>2400</v>
      </c>
      <c r="Z55" s="22">
        <f t="shared" si="17"/>
        <v>2400</v>
      </c>
      <c r="AA55" s="22">
        <f t="shared" si="17"/>
        <v>2400</v>
      </c>
      <c r="AB55" s="22">
        <f t="shared" si="17"/>
        <v>2400</v>
      </c>
      <c r="AC55" s="22">
        <f t="shared" si="17"/>
        <v>2400</v>
      </c>
      <c r="AD55" s="22">
        <f t="shared" si="17"/>
        <v>2400</v>
      </c>
      <c r="AE55" s="22">
        <f t="shared" si="17"/>
        <v>2400</v>
      </c>
      <c r="AF55" s="22">
        <f t="shared" si="17"/>
        <v>2400</v>
      </c>
      <c r="AG55" s="22">
        <f t="shared" si="17"/>
        <v>2400</v>
      </c>
      <c r="AH55" s="22">
        <f t="shared" si="17"/>
        <v>2400</v>
      </c>
      <c r="AI55" s="22">
        <f t="shared" si="17"/>
        <v>2400</v>
      </c>
      <c r="AJ55" s="22">
        <f t="shared" si="17"/>
        <v>2400</v>
      </c>
      <c r="AK55" s="22">
        <f t="shared" si="17"/>
        <v>2400</v>
      </c>
      <c r="AL55" s="22">
        <f t="shared" si="17"/>
        <v>2400</v>
      </c>
      <c r="AM55" s="22">
        <f t="shared" si="17"/>
        <v>2400</v>
      </c>
      <c r="AN55" s="22">
        <f t="shared" si="17"/>
        <v>2400</v>
      </c>
      <c r="AO55" s="22">
        <f t="shared" si="17"/>
        <v>2400</v>
      </c>
    </row>
    <row r="56" spans="2:41" ht="15">
      <c r="B56" s="44" t="str">
        <f t="shared" si="6"/>
        <v>Macchinario 2</v>
      </c>
      <c r="C56" s="44" t="str">
        <f t="shared" si="4"/>
        <v>Impianti e Macchinari</v>
      </c>
      <c r="D56" s="35"/>
      <c r="F56" s="22">
        <f t="shared" si="7"/>
        <v>0</v>
      </c>
      <c r="G56" s="22">
        <f t="shared" si="9"/>
        <v>2000</v>
      </c>
      <c r="H56" s="22">
        <f t="shared" si="9"/>
        <v>2000</v>
      </c>
      <c r="I56" s="22">
        <f aca="true" t="shared" si="18" ref="I56:AO56">+(I12*$D12)+H56</f>
        <v>2000</v>
      </c>
      <c r="J56" s="22">
        <f t="shared" si="18"/>
        <v>2000</v>
      </c>
      <c r="K56" s="22">
        <f t="shared" si="18"/>
        <v>2000</v>
      </c>
      <c r="L56" s="22">
        <f t="shared" si="18"/>
        <v>2000</v>
      </c>
      <c r="M56" s="22">
        <f t="shared" si="18"/>
        <v>2000</v>
      </c>
      <c r="N56" s="22">
        <f t="shared" si="18"/>
        <v>2000</v>
      </c>
      <c r="O56" s="22">
        <f t="shared" si="18"/>
        <v>2000</v>
      </c>
      <c r="P56" s="22">
        <f t="shared" si="18"/>
        <v>2000</v>
      </c>
      <c r="Q56" s="22">
        <f t="shared" si="18"/>
        <v>2000</v>
      </c>
      <c r="R56" s="22">
        <f t="shared" si="18"/>
        <v>2000</v>
      </c>
      <c r="S56" s="22">
        <f t="shared" si="18"/>
        <v>2000</v>
      </c>
      <c r="T56" s="22">
        <f t="shared" si="18"/>
        <v>2000</v>
      </c>
      <c r="U56" s="22">
        <f t="shared" si="18"/>
        <v>2000</v>
      </c>
      <c r="V56" s="22">
        <f t="shared" si="18"/>
        <v>2000</v>
      </c>
      <c r="W56" s="22">
        <f t="shared" si="18"/>
        <v>2000</v>
      </c>
      <c r="X56" s="22">
        <f t="shared" si="18"/>
        <v>2000</v>
      </c>
      <c r="Y56" s="22">
        <f t="shared" si="18"/>
        <v>2000</v>
      </c>
      <c r="Z56" s="22">
        <f t="shared" si="18"/>
        <v>2000</v>
      </c>
      <c r="AA56" s="22">
        <f t="shared" si="18"/>
        <v>2000</v>
      </c>
      <c r="AB56" s="22">
        <f t="shared" si="18"/>
        <v>2000</v>
      </c>
      <c r="AC56" s="22">
        <f t="shared" si="18"/>
        <v>2000</v>
      </c>
      <c r="AD56" s="22">
        <f t="shared" si="18"/>
        <v>2000</v>
      </c>
      <c r="AE56" s="22">
        <f t="shared" si="18"/>
        <v>2000</v>
      </c>
      <c r="AF56" s="22">
        <f t="shared" si="18"/>
        <v>2000</v>
      </c>
      <c r="AG56" s="22">
        <f t="shared" si="18"/>
        <v>2000</v>
      </c>
      <c r="AH56" s="22">
        <f t="shared" si="18"/>
        <v>2000</v>
      </c>
      <c r="AI56" s="22">
        <f t="shared" si="18"/>
        <v>2000</v>
      </c>
      <c r="AJ56" s="22">
        <f t="shared" si="18"/>
        <v>2000</v>
      </c>
      <c r="AK56" s="22">
        <f t="shared" si="18"/>
        <v>2000</v>
      </c>
      <c r="AL56" s="22">
        <f t="shared" si="18"/>
        <v>2000</v>
      </c>
      <c r="AM56" s="22">
        <f t="shared" si="18"/>
        <v>2000</v>
      </c>
      <c r="AN56" s="22">
        <f t="shared" si="18"/>
        <v>2000</v>
      </c>
      <c r="AO56" s="22">
        <f t="shared" si="18"/>
        <v>2000</v>
      </c>
    </row>
    <row r="57" spans="2:41" ht="15">
      <c r="B57" s="44" t="str">
        <f t="shared" si="6"/>
        <v>Attrezature 3</v>
      </c>
      <c r="C57" s="44" t="str">
        <f t="shared" si="4"/>
        <v>Attrezzature Industriali e commerciali</v>
      </c>
      <c r="D57" s="35"/>
      <c r="F57" s="22">
        <f t="shared" si="7"/>
        <v>0</v>
      </c>
      <c r="G57" s="22">
        <f t="shared" si="9"/>
        <v>0</v>
      </c>
      <c r="H57" s="22">
        <f t="shared" si="9"/>
        <v>6000</v>
      </c>
      <c r="I57" s="22">
        <f aca="true" t="shared" si="19" ref="I57:AO57">+(I13*$D13)+H57</f>
        <v>6000</v>
      </c>
      <c r="J57" s="22">
        <f t="shared" si="19"/>
        <v>6000</v>
      </c>
      <c r="K57" s="22">
        <f t="shared" si="19"/>
        <v>6000</v>
      </c>
      <c r="L57" s="22">
        <f t="shared" si="19"/>
        <v>6000</v>
      </c>
      <c r="M57" s="22">
        <f t="shared" si="19"/>
        <v>6000</v>
      </c>
      <c r="N57" s="22">
        <f t="shared" si="19"/>
        <v>6000</v>
      </c>
      <c r="O57" s="22">
        <f t="shared" si="19"/>
        <v>6000</v>
      </c>
      <c r="P57" s="22">
        <f t="shared" si="19"/>
        <v>6000</v>
      </c>
      <c r="Q57" s="22">
        <f t="shared" si="19"/>
        <v>6000</v>
      </c>
      <c r="R57" s="22">
        <f t="shared" si="19"/>
        <v>6000</v>
      </c>
      <c r="S57" s="22">
        <f t="shared" si="19"/>
        <v>6000</v>
      </c>
      <c r="T57" s="22">
        <f t="shared" si="19"/>
        <v>6000</v>
      </c>
      <c r="U57" s="22">
        <f t="shared" si="19"/>
        <v>6000</v>
      </c>
      <c r="V57" s="22">
        <f t="shared" si="19"/>
        <v>6000</v>
      </c>
      <c r="W57" s="22">
        <f t="shared" si="19"/>
        <v>6000</v>
      </c>
      <c r="X57" s="22">
        <f t="shared" si="19"/>
        <v>6000</v>
      </c>
      <c r="Y57" s="22">
        <f t="shared" si="19"/>
        <v>6000</v>
      </c>
      <c r="Z57" s="22">
        <f t="shared" si="19"/>
        <v>6000</v>
      </c>
      <c r="AA57" s="22">
        <f t="shared" si="19"/>
        <v>6000</v>
      </c>
      <c r="AB57" s="22">
        <f t="shared" si="19"/>
        <v>6000</v>
      </c>
      <c r="AC57" s="22">
        <f t="shared" si="19"/>
        <v>6000</v>
      </c>
      <c r="AD57" s="22">
        <f t="shared" si="19"/>
        <v>6000</v>
      </c>
      <c r="AE57" s="22">
        <f t="shared" si="19"/>
        <v>6000</v>
      </c>
      <c r="AF57" s="22">
        <f t="shared" si="19"/>
        <v>6000</v>
      </c>
      <c r="AG57" s="22">
        <f t="shared" si="19"/>
        <v>6000</v>
      </c>
      <c r="AH57" s="22">
        <f t="shared" si="19"/>
        <v>6000</v>
      </c>
      <c r="AI57" s="22">
        <f t="shared" si="19"/>
        <v>6000</v>
      </c>
      <c r="AJ57" s="22">
        <f t="shared" si="19"/>
        <v>6000</v>
      </c>
      <c r="AK57" s="22">
        <f t="shared" si="19"/>
        <v>6000</v>
      </c>
      <c r="AL57" s="22">
        <f t="shared" si="19"/>
        <v>6000</v>
      </c>
      <c r="AM57" s="22">
        <f t="shared" si="19"/>
        <v>6000</v>
      </c>
      <c r="AN57" s="22">
        <f t="shared" si="19"/>
        <v>6000</v>
      </c>
      <c r="AO57" s="22">
        <f t="shared" si="19"/>
        <v>6000</v>
      </c>
    </row>
    <row r="58" spans="2:41" ht="15">
      <c r="B58" s="44" t="str">
        <f t="shared" si="6"/>
        <v>Altri costi pluriennali 2</v>
      </c>
      <c r="C58" s="44" t="str">
        <f t="shared" si="4"/>
        <v>Altre immobilizzazioni immateriali</v>
      </c>
      <c r="D58" s="35"/>
      <c r="F58" s="22">
        <f t="shared" si="7"/>
        <v>1000</v>
      </c>
      <c r="G58" s="22">
        <f t="shared" si="9"/>
        <v>1000</v>
      </c>
      <c r="H58" s="22">
        <f t="shared" si="9"/>
        <v>1000</v>
      </c>
      <c r="I58" s="22">
        <f aca="true" t="shared" si="20" ref="I58:AO58">+(I14*$D14)+H58</f>
        <v>1000</v>
      </c>
      <c r="J58" s="22">
        <f t="shared" si="20"/>
        <v>1000</v>
      </c>
      <c r="K58" s="22">
        <f t="shared" si="20"/>
        <v>1000</v>
      </c>
      <c r="L58" s="22">
        <f t="shared" si="20"/>
        <v>1000</v>
      </c>
      <c r="M58" s="22">
        <f t="shared" si="20"/>
        <v>1000</v>
      </c>
      <c r="N58" s="22">
        <f t="shared" si="20"/>
        <v>1000</v>
      </c>
      <c r="O58" s="22">
        <f t="shared" si="20"/>
        <v>1000</v>
      </c>
      <c r="P58" s="22">
        <f t="shared" si="20"/>
        <v>1000</v>
      </c>
      <c r="Q58" s="22">
        <f t="shared" si="20"/>
        <v>1000</v>
      </c>
      <c r="R58" s="22">
        <f t="shared" si="20"/>
        <v>1000</v>
      </c>
      <c r="S58" s="22">
        <f t="shared" si="20"/>
        <v>1000</v>
      </c>
      <c r="T58" s="22">
        <f t="shared" si="20"/>
        <v>1000</v>
      </c>
      <c r="U58" s="22">
        <f t="shared" si="20"/>
        <v>1000</v>
      </c>
      <c r="V58" s="22">
        <f t="shared" si="20"/>
        <v>1000</v>
      </c>
      <c r="W58" s="22">
        <f t="shared" si="20"/>
        <v>1000</v>
      </c>
      <c r="X58" s="22">
        <f t="shared" si="20"/>
        <v>1000</v>
      </c>
      <c r="Y58" s="22">
        <f t="shared" si="20"/>
        <v>1000</v>
      </c>
      <c r="Z58" s="22">
        <f t="shared" si="20"/>
        <v>1000</v>
      </c>
      <c r="AA58" s="22">
        <f t="shared" si="20"/>
        <v>1000</v>
      </c>
      <c r="AB58" s="22">
        <f t="shared" si="20"/>
        <v>1000</v>
      </c>
      <c r="AC58" s="22">
        <f t="shared" si="20"/>
        <v>1000</v>
      </c>
      <c r="AD58" s="22">
        <f t="shared" si="20"/>
        <v>1000</v>
      </c>
      <c r="AE58" s="22">
        <f t="shared" si="20"/>
        <v>1000</v>
      </c>
      <c r="AF58" s="22">
        <f t="shared" si="20"/>
        <v>1000</v>
      </c>
      <c r="AG58" s="22">
        <f t="shared" si="20"/>
        <v>1000</v>
      </c>
      <c r="AH58" s="22">
        <f t="shared" si="20"/>
        <v>1000</v>
      </c>
      <c r="AI58" s="22">
        <f t="shared" si="20"/>
        <v>1000</v>
      </c>
      <c r="AJ58" s="22">
        <f t="shared" si="20"/>
        <v>1000</v>
      </c>
      <c r="AK58" s="22">
        <f t="shared" si="20"/>
        <v>1000</v>
      </c>
      <c r="AL58" s="22">
        <f t="shared" si="20"/>
        <v>1000</v>
      </c>
      <c r="AM58" s="22">
        <f t="shared" si="20"/>
        <v>1000</v>
      </c>
      <c r="AN58" s="22">
        <f t="shared" si="20"/>
        <v>1000</v>
      </c>
      <c r="AO58" s="22">
        <f t="shared" si="20"/>
        <v>1000</v>
      </c>
    </row>
    <row r="59" spans="2:41" ht="15">
      <c r="B59" s="44" t="str">
        <f t="shared" si="6"/>
        <v>Altri costi pluriennali 3</v>
      </c>
      <c r="C59" s="44" t="str">
        <f t="shared" si="4"/>
        <v>Altre immobilizzazioni immateriali</v>
      </c>
      <c r="D59" s="35"/>
      <c r="F59" s="22">
        <f t="shared" si="7"/>
        <v>0</v>
      </c>
      <c r="G59" s="22">
        <f t="shared" si="9"/>
        <v>1000</v>
      </c>
      <c r="H59" s="22">
        <f t="shared" si="9"/>
        <v>1000</v>
      </c>
      <c r="I59" s="22">
        <f aca="true" t="shared" si="21" ref="I59:AO59">+(I15*$D15)+H59</f>
        <v>1000</v>
      </c>
      <c r="J59" s="22">
        <f t="shared" si="21"/>
        <v>1000</v>
      </c>
      <c r="K59" s="22">
        <f t="shared" si="21"/>
        <v>1000</v>
      </c>
      <c r="L59" s="22">
        <f t="shared" si="21"/>
        <v>1000</v>
      </c>
      <c r="M59" s="22">
        <f t="shared" si="21"/>
        <v>1000</v>
      </c>
      <c r="N59" s="22">
        <f t="shared" si="21"/>
        <v>1000</v>
      </c>
      <c r="O59" s="22">
        <f t="shared" si="21"/>
        <v>1000</v>
      </c>
      <c r="P59" s="22">
        <f t="shared" si="21"/>
        <v>1000</v>
      </c>
      <c r="Q59" s="22">
        <f t="shared" si="21"/>
        <v>1000</v>
      </c>
      <c r="R59" s="22">
        <f t="shared" si="21"/>
        <v>1000</v>
      </c>
      <c r="S59" s="22">
        <f t="shared" si="21"/>
        <v>1000</v>
      </c>
      <c r="T59" s="22">
        <f t="shared" si="21"/>
        <v>1000</v>
      </c>
      <c r="U59" s="22">
        <f t="shared" si="21"/>
        <v>1000</v>
      </c>
      <c r="V59" s="22">
        <f t="shared" si="21"/>
        <v>1000</v>
      </c>
      <c r="W59" s="22">
        <f t="shared" si="21"/>
        <v>1000</v>
      </c>
      <c r="X59" s="22">
        <f t="shared" si="21"/>
        <v>1000</v>
      </c>
      <c r="Y59" s="22">
        <f t="shared" si="21"/>
        <v>1000</v>
      </c>
      <c r="Z59" s="22">
        <f t="shared" si="21"/>
        <v>1000</v>
      </c>
      <c r="AA59" s="22">
        <f t="shared" si="21"/>
        <v>1000</v>
      </c>
      <c r="AB59" s="22">
        <f t="shared" si="21"/>
        <v>1000</v>
      </c>
      <c r="AC59" s="22">
        <f t="shared" si="21"/>
        <v>1000</v>
      </c>
      <c r="AD59" s="22">
        <f t="shared" si="21"/>
        <v>1000</v>
      </c>
      <c r="AE59" s="22">
        <f t="shared" si="21"/>
        <v>1000</v>
      </c>
      <c r="AF59" s="22">
        <f t="shared" si="21"/>
        <v>1000</v>
      </c>
      <c r="AG59" s="22">
        <f t="shared" si="21"/>
        <v>1000</v>
      </c>
      <c r="AH59" s="22">
        <f t="shared" si="21"/>
        <v>1000</v>
      </c>
      <c r="AI59" s="22">
        <f t="shared" si="21"/>
        <v>1000</v>
      </c>
      <c r="AJ59" s="22">
        <f t="shared" si="21"/>
        <v>1000</v>
      </c>
      <c r="AK59" s="22">
        <f t="shared" si="21"/>
        <v>1000</v>
      </c>
      <c r="AL59" s="22">
        <f t="shared" si="21"/>
        <v>1000</v>
      </c>
      <c r="AM59" s="22">
        <f t="shared" si="21"/>
        <v>1000</v>
      </c>
      <c r="AN59" s="22">
        <f t="shared" si="21"/>
        <v>1000</v>
      </c>
      <c r="AO59" s="22">
        <f t="shared" si="21"/>
        <v>1000</v>
      </c>
    </row>
    <row r="60" spans="2:41" ht="15">
      <c r="B60" s="44" t="str">
        <f t="shared" si="6"/>
        <v>Altri costi pluriennali 4</v>
      </c>
      <c r="C60" s="44" t="str">
        <f t="shared" si="4"/>
        <v>Ricerca&amp; Sviluppo</v>
      </c>
      <c r="D60" s="35"/>
      <c r="F60" s="22">
        <f t="shared" si="7"/>
        <v>0</v>
      </c>
      <c r="G60" s="22">
        <f t="shared" si="9"/>
        <v>1400</v>
      </c>
      <c r="H60" s="22">
        <f t="shared" si="9"/>
        <v>1400</v>
      </c>
      <c r="I60" s="22">
        <f aca="true" t="shared" si="22" ref="I60:AO60">+(I16*$D16)+H60</f>
        <v>1400</v>
      </c>
      <c r="J60" s="22">
        <f t="shared" si="22"/>
        <v>1400</v>
      </c>
      <c r="K60" s="22">
        <f t="shared" si="22"/>
        <v>1400</v>
      </c>
      <c r="L60" s="22">
        <f t="shared" si="22"/>
        <v>1400</v>
      </c>
      <c r="M60" s="22">
        <f t="shared" si="22"/>
        <v>1400</v>
      </c>
      <c r="N60" s="22">
        <f t="shared" si="22"/>
        <v>1400</v>
      </c>
      <c r="O60" s="22">
        <f t="shared" si="22"/>
        <v>1400</v>
      </c>
      <c r="P60" s="22">
        <f t="shared" si="22"/>
        <v>1400</v>
      </c>
      <c r="Q60" s="22">
        <f t="shared" si="22"/>
        <v>1400</v>
      </c>
      <c r="R60" s="22">
        <f t="shared" si="22"/>
        <v>1400</v>
      </c>
      <c r="S60" s="22">
        <f t="shared" si="22"/>
        <v>1400</v>
      </c>
      <c r="T60" s="22">
        <f t="shared" si="22"/>
        <v>1400</v>
      </c>
      <c r="U60" s="22">
        <f t="shared" si="22"/>
        <v>1400</v>
      </c>
      <c r="V60" s="22">
        <f t="shared" si="22"/>
        <v>1400</v>
      </c>
      <c r="W60" s="22">
        <f t="shared" si="22"/>
        <v>1400</v>
      </c>
      <c r="X60" s="22">
        <f t="shared" si="22"/>
        <v>1400</v>
      </c>
      <c r="Y60" s="22">
        <f t="shared" si="22"/>
        <v>1400</v>
      </c>
      <c r="Z60" s="22">
        <f t="shared" si="22"/>
        <v>1400</v>
      </c>
      <c r="AA60" s="22">
        <f t="shared" si="22"/>
        <v>1400</v>
      </c>
      <c r="AB60" s="22">
        <f t="shared" si="22"/>
        <v>1400</v>
      </c>
      <c r="AC60" s="22">
        <f t="shared" si="22"/>
        <v>1400</v>
      </c>
      <c r="AD60" s="22">
        <f t="shared" si="22"/>
        <v>1400</v>
      </c>
      <c r="AE60" s="22">
        <f t="shared" si="22"/>
        <v>1400</v>
      </c>
      <c r="AF60" s="22">
        <f t="shared" si="22"/>
        <v>1400</v>
      </c>
      <c r="AG60" s="22">
        <f t="shared" si="22"/>
        <v>1400</v>
      </c>
      <c r="AH60" s="22">
        <f t="shared" si="22"/>
        <v>1400</v>
      </c>
      <c r="AI60" s="22">
        <f t="shared" si="22"/>
        <v>1400</v>
      </c>
      <c r="AJ60" s="22">
        <f t="shared" si="22"/>
        <v>1400</v>
      </c>
      <c r="AK60" s="22">
        <f t="shared" si="22"/>
        <v>1400</v>
      </c>
      <c r="AL60" s="22">
        <f t="shared" si="22"/>
        <v>1400</v>
      </c>
      <c r="AM60" s="22">
        <f t="shared" si="22"/>
        <v>1400</v>
      </c>
      <c r="AN60" s="22">
        <f t="shared" si="22"/>
        <v>1400</v>
      </c>
      <c r="AO60" s="22">
        <f t="shared" si="22"/>
        <v>1400</v>
      </c>
    </row>
    <row r="61" spans="2:41" ht="15">
      <c r="B61" s="44" t="str">
        <f t="shared" si="6"/>
        <v>Altri costi pluriennali 5</v>
      </c>
      <c r="C61" s="44" t="str">
        <f t="shared" si="4"/>
        <v>Ricerca&amp; Sviluppo</v>
      </c>
      <c r="D61" s="35"/>
      <c r="F61" s="22">
        <f t="shared" si="7"/>
        <v>0</v>
      </c>
      <c r="G61" s="22">
        <f t="shared" si="9"/>
        <v>2000</v>
      </c>
      <c r="H61" s="22">
        <f t="shared" si="9"/>
        <v>2000</v>
      </c>
      <c r="I61" s="22">
        <f aca="true" t="shared" si="23" ref="I61:AO61">+(I17*$D17)+H61</f>
        <v>2000</v>
      </c>
      <c r="J61" s="22">
        <f t="shared" si="23"/>
        <v>2000</v>
      </c>
      <c r="K61" s="22">
        <f t="shared" si="23"/>
        <v>2000</v>
      </c>
      <c r="L61" s="22">
        <f t="shared" si="23"/>
        <v>2000</v>
      </c>
      <c r="M61" s="22">
        <f t="shared" si="23"/>
        <v>2000</v>
      </c>
      <c r="N61" s="22">
        <f t="shared" si="23"/>
        <v>2000</v>
      </c>
      <c r="O61" s="22">
        <f t="shared" si="23"/>
        <v>2000</v>
      </c>
      <c r="P61" s="22">
        <f t="shared" si="23"/>
        <v>2000</v>
      </c>
      <c r="Q61" s="22">
        <f t="shared" si="23"/>
        <v>2000</v>
      </c>
      <c r="R61" s="22">
        <f t="shared" si="23"/>
        <v>2000</v>
      </c>
      <c r="S61" s="22">
        <f t="shared" si="23"/>
        <v>2000</v>
      </c>
      <c r="T61" s="22">
        <f t="shared" si="23"/>
        <v>2000</v>
      </c>
      <c r="U61" s="22">
        <f t="shared" si="23"/>
        <v>2000</v>
      </c>
      <c r="V61" s="22">
        <f t="shared" si="23"/>
        <v>2000</v>
      </c>
      <c r="W61" s="22">
        <f t="shared" si="23"/>
        <v>2000</v>
      </c>
      <c r="X61" s="22">
        <f t="shared" si="23"/>
        <v>2000</v>
      </c>
      <c r="Y61" s="22">
        <f t="shared" si="23"/>
        <v>2000</v>
      </c>
      <c r="Z61" s="22">
        <f t="shared" si="23"/>
        <v>2000</v>
      </c>
      <c r="AA61" s="22">
        <f t="shared" si="23"/>
        <v>2000</v>
      </c>
      <c r="AB61" s="22">
        <f t="shared" si="23"/>
        <v>2000</v>
      </c>
      <c r="AC61" s="22">
        <f t="shared" si="23"/>
        <v>2000</v>
      </c>
      <c r="AD61" s="22">
        <f t="shared" si="23"/>
        <v>2000</v>
      </c>
      <c r="AE61" s="22">
        <f t="shared" si="23"/>
        <v>2000</v>
      </c>
      <c r="AF61" s="22">
        <f t="shared" si="23"/>
        <v>2000</v>
      </c>
      <c r="AG61" s="22">
        <f t="shared" si="23"/>
        <v>2000</v>
      </c>
      <c r="AH61" s="22">
        <f t="shared" si="23"/>
        <v>2000</v>
      </c>
      <c r="AI61" s="22">
        <f t="shared" si="23"/>
        <v>2000</v>
      </c>
      <c r="AJ61" s="22">
        <f t="shared" si="23"/>
        <v>2000</v>
      </c>
      <c r="AK61" s="22">
        <f t="shared" si="23"/>
        <v>2000</v>
      </c>
      <c r="AL61" s="22">
        <f t="shared" si="23"/>
        <v>2000</v>
      </c>
      <c r="AM61" s="22">
        <f t="shared" si="23"/>
        <v>2000</v>
      </c>
      <c r="AN61" s="22">
        <f t="shared" si="23"/>
        <v>2000</v>
      </c>
      <c r="AO61" s="22">
        <f t="shared" si="23"/>
        <v>2000</v>
      </c>
    </row>
    <row r="62" spans="2:41" ht="15">
      <c r="B62" s="44" t="str">
        <f t="shared" si="6"/>
        <v>Fabbricato 4</v>
      </c>
      <c r="C62" s="44" t="str">
        <f t="shared" si="4"/>
        <v>Immobili</v>
      </c>
      <c r="D62" s="35"/>
      <c r="F62" s="22">
        <f t="shared" si="7"/>
        <v>0</v>
      </c>
      <c r="G62" s="22">
        <f t="shared" si="9"/>
        <v>0</v>
      </c>
      <c r="H62" s="22">
        <f t="shared" si="9"/>
        <v>8000</v>
      </c>
      <c r="I62" s="22">
        <f aca="true" t="shared" si="24" ref="I62:AO62">+(I18*$D18)+H62</f>
        <v>8000</v>
      </c>
      <c r="J62" s="22">
        <f t="shared" si="24"/>
        <v>8000</v>
      </c>
      <c r="K62" s="22">
        <f t="shared" si="24"/>
        <v>8000</v>
      </c>
      <c r="L62" s="22">
        <f t="shared" si="24"/>
        <v>8000</v>
      </c>
      <c r="M62" s="22">
        <f t="shared" si="24"/>
        <v>8000</v>
      </c>
      <c r="N62" s="22">
        <f t="shared" si="24"/>
        <v>8000</v>
      </c>
      <c r="O62" s="22">
        <f t="shared" si="24"/>
        <v>8000</v>
      </c>
      <c r="P62" s="22">
        <f t="shared" si="24"/>
        <v>8000</v>
      </c>
      <c r="Q62" s="22">
        <f t="shared" si="24"/>
        <v>8000</v>
      </c>
      <c r="R62" s="22">
        <f t="shared" si="24"/>
        <v>8000</v>
      </c>
      <c r="S62" s="22">
        <f t="shared" si="24"/>
        <v>8000</v>
      </c>
      <c r="T62" s="22">
        <f t="shared" si="24"/>
        <v>8000</v>
      </c>
      <c r="U62" s="22">
        <f t="shared" si="24"/>
        <v>8000</v>
      </c>
      <c r="V62" s="22">
        <f t="shared" si="24"/>
        <v>8000</v>
      </c>
      <c r="W62" s="22">
        <f t="shared" si="24"/>
        <v>8000</v>
      </c>
      <c r="X62" s="22">
        <f t="shared" si="24"/>
        <v>8000</v>
      </c>
      <c r="Y62" s="22">
        <f t="shared" si="24"/>
        <v>8000</v>
      </c>
      <c r="Z62" s="22">
        <f t="shared" si="24"/>
        <v>8000</v>
      </c>
      <c r="AA62" s="22">
        <f t="shared" si="24"/>
        <v>8000</v>
      </c>
      <c r="AB62" s="22">
        <f t="shared" si="24"/>
        <v>8000</v>
      </c>
      <c r="AC62" s="22">
        <f t="shared" si="24"/>
        <v>8000</v>
      </c>
      <c r="AD62" s="22">
        <f t="shared" si="24"/>
        <v>8000</v>
      </c>
      <c r="AE62" s="22">
        <f t="shared" si="24"/>
        <v>8000</v>
      </c>
      <c r="AF62" s="22">
        <f t="shared" si="24"/>
        <v>8000</v>
      </c>
      <c r="AG62" s="22">
        <f t="shared" si="24"/>
        <v>8000</v>
      </c>
      <c r="AH62" s="22">
        <f t="shared" si="24"/>
        <v>8000</v>
      </c>
      <c r="AI62" s="22">
        <f t="shared" si="24"/>
        <v>8000</v>
      </c>
      <c r="AJ62" s="22">
        <f t="shared" si="24"/>
        <v>8000</v>
      </c>
      <c r="AK62" s="22">
        <f t="shared" si="24"/>
        <v>8000</v>
      </c>
      <c r="AL62" s="22">
        <f t="shared" si="24"/>
        <v>8000</v>
      </c>
      <c r="AM62" s="22">
        <f t="shared" si="24"/>
        <v>8000</v>
      </c>
      <c r="AN62" s="22">
        <f t="shared" si="24"/>
        <v>8000</v>
      </c>
      <c r="AO62" s="22">
        <f t="shared" si="24"/>
        <v>8000</v>
      </c>
    </row>
    <row r="63" spans="2:41" ht="15">
      <c r="B63" s="44" t="str">
        <f t="shared" si="6"/>
        <v>Attrezature 3</v>
      </c>
      <c r="C63" s="44" t="str">
        <f t="shared" si="4"/>
        <v>Attrezzature Industriali e commerciali</v>
      </c>
      <c r="D63" s="35"/>
      <c r="F63" s="22">
        <f t="shared" si="7"/>
        <v>0</v>
      </c>
      <c r="G63" s="22">
        <f t="shared" si="9"/>
        <v>0</v>
      </c>
      <c r="H63" s="22">
        <f t="shared" si="9"/>
        <v>1000</v>
      </c>
      <c r="I63" s="22">
        <f aca="true" t="shared" si="25" ref="I63:AO63">+(I19*$D19)+H63</f>
        <v>1000</v>
      </c>
      <c r="J63" s="22">
        <f t="shared" si="25"/>
        <v>1000</v>
      </c>
      <c r="K63" s="22">
        <f t="shared" si="25"/>
        <v>1000</v>
      </c>
      <c r="L63" s="22">
        <f t="shared" si="25"/>
        <v>1000</v>
      </c>
      <c r="M63" s="22">
        <f t="shared" si="25"/>
        <v>1000</v>
      </c>
      <c r="N63" s="22">
        <f t="shared" si="25"/>
        <v>1000</v>
      </c>
      <c r="O63" s="22">
        <f t="shared" si="25"/>
        <v>1000</v>
      </c>
      <c r="P63" s="22">
        <f t="shared" si="25"/>
        <v>1000</v>
      </c>
      <c r="Q63" s="22">
        <f t="shared" si="25"/>
        <v>1000</v>
      </c>
      <c r="R63" s="22">
        <f t="shared" si="25"/>
        <v>1000</v>
      </c>
      <c r="S63" s="22">
        <f t="shared" si="25"/>
        <v>1000</v>
      </c>
      <c r="T63" s="22">
        <f t="shared" si="25"/>
        <v>1000</v>
      </c>
      <c r="U63" s="22">
        <f t="shared" si="25"/>
        <v>1000</v>
      </c>
      <c r="V63" s="22">
        <f t="shared" si="25"/>
        <v>1000</v>
      </c>
      <c r="W63" s="22">
        <f t="shared" si="25"/>
        <v>1000</v>
      </c>
      <c r="X63" s="22">
        <f t="shared" si="25"/>
        <v>1000</v>
      </c>
      <c r="Y63" s="22">
        <f t="shared" si="25"/>
        <v>1000</v>
      </c>
      <c r="Z63" s="22">
        <f t="shared" si="25"/>
        <v>1000</v>
      </c>
      <c r="AA63" s="22">
        <f t="shared" si="25"/>
        <v>1000</v>
      </c>
      <c r="AB63" s="22">
        <f t="shared" si="25"/>
        <v>1000</v>
      </c>
      <c r="AC63" s="22">
        <f t="shared" si="25"/>
        <v>1000</v>
      </c>
      <c r="AD63" s="22">
        <f t="shared" si="25"/>
        <v>1000</v>
      </c>
      <c r="AE63" s="22">
        <f t="shared" si="25"/>
        <v>1000</v>
      </c>
      <c r="AF63" s="22">
        <f t="shared" si="25"/>
        <v>1000</v>
      </c>
      <c r="AG63" s="22">
        <f t="shared" si="25"/>
        <v>1000</v>
      </c>
      <c r="AH63" s="22">
        <f t="shared" si="25"/>
        <v>1000</v>
      </c>
      <c r="AI63" s="22">
        <f t="shared" si="25"/>
        <v>1000</v>
      </c>
      <c r="AJ63" s="22">
        <f t="shared" si="25"/>
        <v>1000</v>
      </c>
      <c r="AK63" s="22">
        <f t="shared" si="25"/>
        <v>1000</v>
      </c>
      <c r="AL63" s="22">
        <f t="shared" si="25"/>
        <v>1000</v>
      </c>
      <c r="AM63" s="22">
        <f t="shared" si="25"/>
        <v>1000</v>
      </c>
      <c r="AN63" s="22">
        <f t="shared" si="25"/>
        <v>1000</v>
      </c>
      <c r="AO63" s="22">
        <f t="shared" si="25"/>
        <v>1000</v>
      </c>
    </row>
    <row r="64" spans="2:41" ht="15">
      <c r="B64" s="44" t="str">
        <f t="shared" si="6"/>
        <v>Macchinario 4</v>
      </c>
      <c r="C64" s="44" t="str">
        <f t="shared" si="4"/>
        <v>Impianti e Macchinari</v>
      </c>
      <c r="D64" s="35"/>
      <c r="F64" s="22">
        <f t="shared" si="7"/>
        <v>0</v>
      </c>
      <c r="G64" s="22">
        <f t="shared" si="9"/>
        <v>0</v>
      </c>
      <c r="H64" s="22">
        <f t="shared" si="9"/>
        <v>6000</v>
      </c>
      <c r="I64" s="22">
        <f aca="true" t="shared" si="26" ref="I64:AO64">+(I20*$D20)+H64</f>
        <v>6000</v>
      </c>
      <c r="J64" s="22">
        <f t="shared" si="26"/>
        <v>6000</v>
      </c>
      <c r="K64" s="22">
        <f t="shared" si="26"/>
        <v>6000</v>
      </c>
      <c r="L64" s="22">
        <f t="shared" si="26"/>
        <v>6000</v>
      </c>
      <c r="M64" s="22">
        <f t="shared" si="26"/>
        <v>6000</v>
      </c>
      <c r="N64" s="22">
        <f t="shared" si="26"/>
        <v>6000</v>
      </c>
      <c r="O64" s="22">
        <f t="shared" si="26"/>
        <v>6000</v>
      </c>
      <c r="P64" s="22">
        <f t="shared" si="26"/>
        <v>6000</v>
      </c>
      <c r="Q64" s="22">
        <f t="shared" si="26"/>
        <v>6000</v>
      </c>
      <c r="R64" s="22">
        <f t="shared" si="26"/>
        <v>6000</v>
      </c>
      <c r="S64" s="22">
        <f t="shared" si="26"/>
        <v>6000</v>
      </c>
      <c r="T64" s="22">
        <f t="shared" si="26"/>
        <v>6000</v>
      </c>
      <c r="U64" s="22">
        <f t="shared" si="26"/>
        <v>6000</v>
      </c>
      <c r="V64" s="22">
        <f t="shared" si="26"/>
        <v>6000</v>
      </c>
      <c r="W64" s="22">
        <f t="shared" si="26"/>
        <v>6000</v>
      </c>
      <c r="X64" s="22">
        <f t="shared" si="26"/>
        <v>6000</v>
      </c>
      <c r="Y64" s="22">
        <f t="shared" si="26"/>
        <v>6000</v>
      </c>
      <c r="Z64" s="22">
        <f t="shared" si="26"/>
        <v>6000</v>
      </c>
      <c r="AA64" s="22">
        <f t="shared" si="26"/>
        <v>6000</v>
      </c>
      <c r="AB64" s="22">
        <f t="shared" si="26"/>
        <v>6000</v>
      </c>
      <c r="AC64" s="22">
        <f t="shared" si="26"/>
        <v>6000</v>
      </c>
      <c r="AD64" s="22">
        <f t="shared" si="26"/>
        <v>6000</v>
      </c>
      <c r="AE64" s="22">
        <f t="shared" si="26"/>
        <v>6000</v>
      </c>
      <c r="AF64" s="22">
        <f t="shared" si="26"/>
        <v>6000</v>
      </c>
      <c r="AG64" s="22">
        <f t="shared" si="26"/>
        <v>6000</v>
      </c>
      <c r="AH64" s="22">
        <f t="shared" si="26"/>
        <v>6000</v>
      </c>
      <c r="AI64" s="22">
        <f t="shared" si="26"/>
        <v>6000</v>
      </c>
      <c r="AJ64" s="22">
        <f t="shared" si="26"/>
        <v>6000</v>
      </c>
      <c r="AK64" s="22">
        <f t="shared" si="26"/>
        <v>6000</v>
      </c>
      <c r="AL64" s="22">
        <f t="shared" si="26"/>
        <v>6000</v>
      </c>
      <c r="AM64" s="22">
        <f t="shared" si="26"/>
        <v>6000</v>
      </c>
      <c r="AN64" s="22">
        <f t="shared" si="26"/>
        <v>6000</v>
      </c>
      <c r="AO64" s="22">
        <f t="shared" si="26"/>
        <v>6000</v>
      </c>
    </row>
    <row r="65" spans="2:41" ht="15.75" thickBot="1">
      <c r="B65" s="45" t="str">
        <f t="shared" si="6"/>
        <v>Costi ampliamento</v>
      </c>
      <c r="C65" s="44" t="str">
        <f t="shared" si="4"/>
        <v>Costi d'impianto e ampliamento</v>
      </c>
      <c r="D65" s="35"/>
      <c r="F65" s="22">
        <f t="shared" si="7"/>
        <v>6000</v>
      </c>
      <c r="G65" s="22">
        <f t="shared" si="9"/>
        <v>6000</v>
      </c>
      <c r="H65" s="22">
        <f t="shared" si="9"/>
        <v>6000</v>
      </c>
      <c r="I65" s="22">
        <f aca="true" t="shared" si="27" ref="I65:AO65">+(I21*$D21)+H65</f>
        <v>6000</v>
      </c>
      <c r="J65" s="22">
        <f t="shared" si="27"/>
        <v>6000</v>
      </c>
      <c r="K65" s="22">
        <f t="shared" si="27"/>
        <v>6000</v>
      </c>
      <c r="L65" s="22">
        <f t="shared" si="27"/>
        <v>6000</v>
      </c>
      <c r="M65" s="22">
        <f t="shared" si="27"/>
        <v>6000</v>
      </c>
      <c r="N65" s="22">
        <f t="shared" si="27"/>
        <v>6000</v>
      </c>
      <c r="O65" s="22">
        <f t="shared" si="27"/>
        <v>6000</v>
      </c>
      <c r="P65" s="22">
        <f t="shared" si="27"/>
        <v>6000</v>
      </c>
      <c r="Q65" s="22">
        <f t="shared" si="27"/>
        <v>6000</v>
      </c>
      <c r="R65" s="22">
        <f t="shared" si="27"/>
        <v>6000</v>
      </c>
      <c r="S65" s="22">
        <f t="shared" si="27"/>
        <v>6000</v>
      </c>
      <c r="T65" s="22">
        <f t="shared" si="27"/>
        <v>6000</v>
      </c>
      <c r="U65" s="22">
        <f t="shared" si="27"/>
        <v>6000</v>
      </c>
      <c r="V65" s="22">
        <f t="shared" si="27"/>
        <v>6000</v>
      </c>
      <c r="W65" s="22">
        <f t="shared" si="27"/>
        <v>6000</v>
      </c>
      <c r="X65" s="22">
        <f t="shared" si="27"/>
        <v>6000</v>
      </c>
      <c r="Y65" s="22">
        <f t="shared" si="27"/>
        <v>6000</v>
      </c>
      <c r="Z65" s="22">
        <f t="shared" si="27"/>
        <v>6000</v>
      </c>
      <c r="AA65" s="22">
        <f t="shared" si="27"/>
        <v>6000</v>
      </c>
      <c r="AB65" s="22">
        <f t="shared" si="27"/>
        <v>6000</v>
      </c>
      <c r="AC65" s="22">
        <f t="shared" si="27"/>
        <v>6000</v>
      </c>
      <c r="AD65" s="22">
        <f t="shared" si="27"/>
        <v>6000</v>
      </c>
      <c r="AE65" s="22">
        <f t="shared" si="27"/>
        <v>6000</v>
      </c>
      <c r="AF65" s="22">
        <f t="shared" si="27"/>
        <v>6000</v>
      </c>
      <c r="AG65" s="22">
        <f t="shared" si="27"/>
        <v>6000</v>
      </c>
      <c r="AH65" s="22">
        <f t="shared" si="27"/>
        <v>6000</v>
      </c>
      <c r="AI65" s="22">
        <f t="shared" si="27"/>
        <v>6000</v>
      </c>
      <c r="AJ65" s="22">
        <f t="shared" si="27"/>
        <v>6000</v>
      </c>
      <c r="AK65" s="22">
        <f t="shared" si="27"/>
        <v>6000</v>
      </c>
      <c r="AL65" s="22">
        <f t="shared" si="27"/>
        <v>6000</v>
      </c>
      <c r="AM65" s="22">
        <f t="shared" si="27"/>
        <v>6000</v>
      </c>
      <c r="AN65" s="22">
        <f t="shared" si="27"/>
        <v>6000</v>
      </c>
      <c r="AO65" s="22">
        <f t="shared" si="27"/>
        <v>6000</v>
      </c>
    </row>
    <row r="66" spans="2:41" s="38" customFormat="1" ht="15.75">
      <c r="B66" s="41" t="s">
        <v>265</v>
      </c>
      <c r="C66" s="41"/>
      <c r="D66" s="41"/>
      <c r="E66" s="41"/>
      <c r="F66" s="42">
        <f>SUM(F47:F65)</f>
        <v>37400</v>
      </c>
      <c r="G66" s="42">
        <f aca="true" t="shared" si="28" ref="G66:AO66">SUM(G47:G65)</f>
        <v>43800</v>
      </c>
      <c r="H66" s="42">
        <f t="shared" si="28"/>
        <v>64800</v>
      </c>
      <c r="I66" s="42">
        <f t="shared" si="28"/>
        <v>64800</v>
      </c>
      <c r="J66" s="42">
        <f t="shared" si="28"/>
        <v>64800</v>
      </c>
      <c r="K66" s="42">
        <f t="shared" si="28"/>
        <v>64800</v>
      </c>
      <c r="L66" s="42">
        <f t="shared" si="28"/>
        <v>64800</v>
      </c>
      <c r="M66" s="42">
        <f t="shared" si="28"/>
        <v>64800</v>
      </c>
      <c r="N66" s="42">
        <f t="shared" si="28"/>
        <v>64800</v>
      </c>
      <c r="O66" s="42">
        <f t="shared" si="28"/>
        <v>64800</v>
      </c>
      <c r="P66" s="42">
        <f t="shared" si="28"/>
        <v>64800</v>
      </c>
      <c r="Q66" s="42">
        <f t="shared" si="28"/>
        <v>64800</v>
      </c>
      <c r="R66" s="42">
        <f t="shared" si="28"/>
        <v>64800</v>
      </c>
      <c r="S66" s="42">
        <f t="shared" si="28"/>
        <v>64800</v>
      </c>
      <c r="T66" s="42">
        <f t="shared" si="28"/>
        <v>64800</v>
      </c>
      <c r="U66" s="42">
        <f t="shared" si="28"/>
        <v>64800</v>
      </c>
      <c r="V66" s="42">
        <f t="shared" si="28"/>
        <v>64800</v>
      </c>
      <c r="W66" s="42">
        <f t="shared" si="28"/>
        <v>64800</v>
      </c>
      <c r="X66" s="42">
        <f t="shared" si="28"/>
        <v>64800</v>
      </c>
      <c r="Y66" s="42">
        <f t="shared" si="28"/>
        <v>64800</v>
      </c>
      <c r="Z66" s="42">
        <f t="shared" si="28"/>
        <v>64800</v>
      </c>
      <c r="AA66" s="42">
        <f t="shared" si="28"/>
        <v>64800</v>
      </c>
      <c r="AB66" s="42">
        <f t="shared" si="28"/>
        <v>64800</v>
      </c>
      <c r="AC66" s="42">
        <f t="shared" si="28"/>
        <v>64800</v>
      </c>
      <c r="AD66" s="42">
        <f t="shared" si="28"/>
        <v>64800</v>
      </c>
      <c r="AE66" s="42">
        <f t="shared" si="28"/>
        <v>64800</v>
      </c>
      <c r="AF66" s="42">
        <f t="shared" si="28"/>
        <v>64800</v>
      </c>
      <c r="AG66" s="42">
        <f t="shared" si="28"/>
        <v>64800</v>
      </c>
      <c r="AH66" s="42">
        <f t="shared" si="28"/>
        <v>64800</v>
      </c>
      <c r="AI66" s="42">
        <f t="shared" si="28"/>
        <v>64800</v>
      </c>
      <c r="AJ66" s="42">
        <f t="shared" si="28"/>
        <v>64800</v>
      </c>
      <c r="AK66" s="42">
        <f t="shared" si="28"/>
        <v>64800</v>
      </c>
      <c r="AL66" s="42">
        <f t="shared" si="28"/>
        <v>64800</v>
      </c>
      <c r="AM66" s="42">
        <f t="shared" si="28"/>
        <v>64800</v>
      </c>
      <c r="AN66" s="42">
        <f t="shared" si="28"/>
        <v>64800</v>
      </c>
      <c r="AO66" s="42">
        <f t="shared" si="28"/>
        <v>64800</v>
      </c>
    </row>
    <row r="67" ht="15.75">
      <c r="B67" s="36"/>
    </row>
    <row r="68" spans="1:41" s="38" customFormat="1" ht="15">
      <c r="A68" s="21" t="s">
        <v>234</v>
      </c>
      <c r="B68" s="15" t="s">
        <v>267</v>
      </c>
      <c r="C68" s="39" t="s">
        <v>268</v>
      </c>
      <c r="D68" s="39"/>
      <c r="E68" s="39"/>
      <c r="F68" s="38" t="str">
        <f>+F24</f>
        <v>A1 m1</v>
      </c>
      <c r="G68" s="38" t="str">
        <f aca="true" t="shared" si="29" ref="G68:AO68">+G24</f>
        <v>A1 m2</v>
      </c>
      <c r="H68" s="38" t="str">
        <f t="shared" si="29"/>
        <v>A1 m3</v>
      </c>
      <c r="I68" s="38" t="str">
        <f t="shared" si="29"/>
        <v>A1 m4</v>
      </c>
      <c r="J68" s="38" t="str">
        <f t="shared" si="29"/>
        <v>A1 m5</v>
      </c>
      <c r="K68" s="38" t="str">
        <f t="shared" si="29"/>
        <v>A1 m6</v>
      </c>
      <c r="L68" s="38" t="str">
        <f t="shared" si="29"/>
        <v>A1 m7</v>
      </c>
      <c r="M68" s="38" t="str">
        <f t="shared" si="29"/>
        <v>A1 m8</v>
      </c>
      <c r="N68" s="38" t="str">
        <f t="shared" si="29"/>
        <v>A1 m9</v>
      </c>
      <c r="O68" s="38" t="str">
        <f t="shared" si="29"/>
        <v>A1 m10</v>
      </c>
      <c r="P68" s="38" t="str">
        <f t="shared" si="29"/>
        <v>A1 m11</v>
      </c>
      <c r="Q68" s="38" t="str">
        <f t="shared" si="29"/>
        <v>A1 m12</v>
      </c>
      <c r="R68" s="38" t="str">
        <f t="shared" si="29"/>
        <v>A2 m1</v>
      </c>
      <c r="S68" s="38" t="str">
        <f t="shared" si="29"/>
        <v>A2 m2</v>
      </c>
      <c r="T68" s="38" t="str">
        <f t="shared" si="29"/>
        <v>A2 m3</v>
      </c>
      <c r="U68" s="38" t="str">
        <f t="shared" si="29"/>
        <v>A2 m4</v>
      </c>
      <c r="V68" s="38" t="str">
        <f t="shared" si="29"/>
        <v>A2 m5</v>
      </c>
      <c r="W68" s="38" t="str">
        <f t="shared" si="29"/>
        <v>A2 m6</v>
      </c>
      <c r="X68" s="38" t="str">
        <f t="shared" si="29"/>
        <v>A2 m7</v>
      </c>
      <c r="Y68" s="38" t="str">
        <f t="shared" si="29"/>
        <v>A2 m8</v>
      </c>
      <c r="Z68" s="38" t="str">
        <f t="shared" si="29"/>
        <v>A2 m9</v>
      </c>
      <c r="AA68" s="38" t="str">
        <f t="shared" si="29"/>
        <v>A2 m10</v>
      </c>
      <c r="AB68" s="38" t="str">
        <f t="shared" si="29"/>
        <v>A2 m11</v>
      </c>
      <c r="AC68" s="38" t="str">
        <f t="shared" si="29"/>
        <v>A2 m12</v>
      </c>
      <c r="AD68" s="38" t="str">
        <f t="shared" si="29"/>
        <v>A3 m1</v>
      </c>
      <c r="AE68" s="38" t="str">
        <f t="shared" si="29"/>
        <v>A3 m2</v>
      </c>
      <c r="AF68" s="38" t="str">
        <f t="shared" si="29"/>
        <v>A3 m3</v>
      </c>
      <c r="AG68" s="38" t="str">
        <f t="shared" si="29"/>
        <v>A3 m4</v>
      </c>
      <c r="AH68" s="38" t="str">
        <f t="shared" si="29"/>
        <v>A3 m5</v>
      </c>
      <c r="AI68" s="38" t="str">
        <f t="shared" si="29"/>
        <v>A3 m6</v>
      </c>
      <c r="AJ68" s="38" t="str">
        <f t="shared" si="29"/>
        <v>A3 m7</v>
      </c>
      <c r="AK68" s="38" t="str">
        <f t="shared" si="29"/>
        <v>A3 m8</v>
      </c>
      <c r="AL68" s="38" t="str">
        <f t="shared" si="29"/>
        <v>A3 m9</v>
      </c>
      <c r="AM68" s="38" t="str">
        <f t="shared" si="29"/>
        <v>A3 m10</v>
      </c>
      <c r="AN68" s="38" t="str">
        <f t="shared" si="29"/>
        <v>A3 m11</v>
      </c>
      <c r="AO68" s="38" t="str">
        <f t="shared" si="29"/>
        <v>A3 m12</v>
      </c>
    </row>
    <row r="69" spans="2:41" ht="15">
      <c r="B69" s="44" t="str">
        <f>+B25</f>
        <v>Fabbricato 1</v>
      </c>
      <c r="C69" s="44" t="str">
        <f>+C25</f>
        <v>Immobili</v>
      </c>
      <c r="D69" s="35"/>
      <c r="F69" s="22">
        <f>+IF((F3+F47-F25)&lt;0,"ERRORE",(F3+F47-F25))</f>
        <v>0</v>
      </c>
      <c r="G69" s="22">
        <f aca="true" t="shared" si="30" ref="G69:H73">+F69+(+IF((G3+G47-F47-G25)&lt;0,"ERRORE",(G3+G47-F47-G25)))</f>
        <v>0</v>
      </c>
      <c r="H69" s="22">
        <f t="shared" si="30"/>
        <v>0</v>
      </c>
      <c r="I69" s="22">
        <f aca="true" t="shared" si="31" ref="I69:AO69">+H69+(+IF((I3+I47-H47-I25)&lt;0,"ERRORE",(I3+I47-H47-I25)))</f>
        <v>0</v>
      </c>
      <c r="J69" s="22">
        <f t="shared" si="31"/>
        <v>0</v>
      </c>
      <c r="K69" s="22">
        <f t="shared" si="31"/>
        <v>0</v>
      </c>
      <c r="L69" s="22">
        <f t="shared" si="31"/>
        <v>0</v>
      </c>
      <c r="M69" s="22">
        <f t="shared" si="31"/>
        <v>0</v>
      </c>
      <c r="N69" s="22">
        <f t="shared" si="31"/>
        <v>0</v>
      </c>
      <c r="O69" s="22">
        <f t="shared" si="31"/>
        <v>0</v>
      </c>
      <c r="P69" s="22">
        <f t="shared" si="31"/>
        <v>0</v>
      </c>
      <c r="Q69" s="22">
        <f t="shared" si="31"/>
        <v>0</v>
      </c>
      <c r="R69" s="22">
        <f t="shared" si="31"/>
        <v>0</v>
      </c>
      <c r="S69" s="22">
        <f t="shared" si="31"/>
        <v>0</v>
      </c>
      <c r="T69" s="22">
        <f t="shared" si="31"/>
        <v>0</v>
      </c>
      <c r="U69" s="22">
        <f t="shared" si="31"/>
        <v>0</v>
      </c>
      <c r="V69" s="22">
        <f t="shared" si="31"/>
        <v>0</v>
      </c>
      <c r="W69" s="22">
        <f t="shared" si="31"/>
        <v>0</v>
      </c>
      <c r="X69" s="22">
        <f t="shared" si="31"/>
        <v>0</v>
      </c>
      <c r="Y69" s="22">
        <f t="shared" si="31"/>
        <v>0</v>
      </c>
      <c r="Z69" s="22">
        <f t="shared" si="31"/>
        <v>0</v>
      </c>
      <c r="AA69" s="22">
        <f t="shared" si="31"/>
        <v>0</v>
      </c>
      <c r="AB69" s="22">
        <f t="shared" si="31"/>
        <v>0</v>
      </c>
      <c r="AC69" s="22">
        <f t="shared" si="31"/>
        <v>0</v>
      </c>
      <c r="AD69" s="22">
        <f t="shared" si="31"/>
        <v>0</v>
      </c>
      <c r="AE69" s="22">
        <f t="shared" si="31"/>
        <v>0</v>
      </c>
      <c r="AF69" s="22">
        <f t="shared" si="31"/>
        <v>0</v>
      </c>
      <c r="AG69" s="22">
        <f t="shared" si="31"/>
        <v>0</v>
      </c>
      <c r="AH69" s="22">
        <f t="shared" si="31"/>
        <v>0</v>
      </c>
      <c r="AI69" s="22">
        <f t="shared" si="31"/>
        <v>0</v>
      </c>
      <c r="AJ69" s="22">
        <f t="shared" si="31"/>
        <v>0</v>
      </c>
      <c r="AK69" s="22">
        <f t="shared" si="31"/>
        <v>0</v>
      </c>
      <c r="AL69" s="22">
        <f t="shared" si="31"/>
        <v>0</v>
      </c>
      <c r="AM69" s="22">
        <f t="shared" si="31"/>
        <v>0</v>
      </c>
      <c r="AN69" s="22">
        <f t="shared" si="31"/>
        <v>0</v>
      </c>
      <c r="AO69" s="22">
        <f t="shared" si="31"/>
        <v>0</v>
      </c>
    </row>
    <row r="70" spans="2:41" ht="15">
      <c r="B70" s="44" t="str">
        <f aca="true" t="shared" si="32" ref="B70:C87">+B26</f>
        <v>Fabbricato 2</v>
      </c>
      <c r="C70" s="44" t="str">
        <f t="shared" si="32"/>
        <v>Immobili</v>
      </c>
      <c r="D70" s="35"/>
      <c r="F70" s="22">
        <f>+IF((F4+F48-F26)&lt;0,"ERRORE",(F4+F48-F26))</f>
        <v>24000</v>
      </c>
      <c r="G70" s="22">
        <f t="shared" si="30"/>
        <v>24000</v>
      </c>
      <c r="H70" s="22">
        <f t="shared" si="30"/>
        <v>24000</v>
      </c>
      <c r="I70" s="22">
        <f aca="true" t="shared" si="33" ref="I70:AO70">+H70+(+IF((I4+I48-H48-I26)&lt;0,"ERRORE",(I4+I48-H48-I26)))</f>
        <v>24000</v>
      </c>
      <c r="J70" s="22">
        <f t="shared" si="33"/>
        <v>24000</v>
      </c>
      <c r="K70" s="22">
        <f t="shared" si="33"/>
        <v>24000</v>
      </c>
      <c r="L70" s="22">
        <f t="shared" si="33"/>
        <v>24000</v>
      </c>
      <c r="M70" s="22">
        <f t="shared" si="33"/>
        <v>24000</v>
      </c>
      <c r="N70" s="22">
        <f t="shared" si="33"/>
        <v>24000</v>
      </c>
      <c r="O70" s="22">
        <f t="shared" si="33"/>
        <v>24000</v>
      </c>
      <c r="P70" s="22">
        <f t="shared" si="33"/>
        <v>24000</v>
      </c>
      <c r="Q70" s="22">
        <f t="shared" si="33"/>
        <v>24000</v>
      </c>
      <c r="R70" s="22">
        <f t="shared" si="33"/>
        <v>24000</v>
      </c>
      <c r="S70" s="22">
        <f t="shared" si="33"/>
        <v>24000</v>
      </c>
      <c r="T70" s="22">
        <f t="shared" si="33"/>
        <v>24000</v>
      </c>
      <c r="U70" s="22">
        <f t="shared" si="33"/>
        <v>24000</v>
      </c>
      <c r="V70" s="22">
        <f t="shared" si="33"/>
        <v>24000</v>
      </c>
      <c r="W70" s="22">
        <f t="shared" si="33"/>
        <v>24000</v>
      </c>
      <c r="X70" s="22">
        <f t="shared" si="33"/>
        <v>24000</v>
      </c>
      <c r="Y70" s="22">
        <f t="shared" si="33"/>
        <v>24000</v>
      </c>
      <c r="Z70" s="22">
        <f t="shared" si="33"/>
        <v>24000</v>
      </c>
      <c r="AA70" s="22">
        <f t="shared" si="33"/>
        <v>24000</v>
      </c>
      <c r="AB70" s="22">
        <f t="shared" si="33"/>
        <v>24000</v>
      </c>
      <c r="AC70" s="22">
        <f t="shared" si="33"/>
        <v>24000</v>
      </c>
      <c r="AD70" s="22">
        <f t="shared" si="33"/>
        <v>24000</v>
      </c>
      <c r="AE70" s="22">
        <f t="shared" si="33"/>
        <v>24000</v>
      </c>
      <c r="AF70" s="22">
        <f t="shared" si="33"/>
        <v>24000</v>
      </c>
      <c r="AG70" s="22">
        <f t="shared" si="33"/>
        <v>24000</v>
      </c>
      <c r="AH70" s="22">
        <f t="shared" si="33"/>
        <v>24000</v>
      </c>
      <c r="AI70" s="22">
        <f t="shared" si="33"/>
        <v>24000</v>
      </c>
      <c r="AJ70" s="22">
        <f t="shared" si="33"/>
        <v>24000</v>
      </c>
      <c r="AK70" s="22">
        <f t="shared" si="33"/>
        <v>24000</v>
      </c>
      <c r="AL70" s="22">
        <f t="shared" si="33"/>
        <v>24000</v>
      </c>
      <c r="AM70" s="22">
        <f t="shared" si="33"/>
        <v>24000</v>
      </c>
      <c r="AN70" s="22">
        <f t="shared" si="33"/>
        <v>24000</v>
      </c>
      <c r="AO70" s="22">
        <f t="shared" si="33"/>
        <v>24000</v>
      </c>
    </row>
    <row r="71" spans="2:41" ht="15">
      <c r="B71" s="44" t="str">
        <f t="shared" si="32"/>
        <v>Fabbricato 3</v>
      </c>
      <c r="C71" s="44" t="str">
        <f t="shared" si="32"/>
        <v>Immobili</v>
      </c>
      <c r="D71" s="35"/>
      <c r="F71" s="22">
        <f aca="true" t="shared" si="34" ref="F71:F87">+IF((F5+F49-F27)&lt;0,"ERRORE",(F5+F49-F27))</f>
        <v>36000</v>
      </c>
      <c r="G71" s="22">
        <f t="shared" si="30"/>
        <v>36000</v>
      </c>
      <c r="H71" s="22">
        <f t="shared" si="30"/>
        <v>36000</v>
      </c>
      <c r="I71" s="22">
        <f aca="true" t="shared" si="35" ref="I71:AO71">+H71+(+IF((I5+I49-H49-I27)&lt;0,"ERRORE",(I5+I49-H49-I27)))</f>
        <v>36000</v>
      </c>
      <c r="J71" s="22">
        <f t="shared" si="35"/>
        <v>36000</v>
      </c>
      <c r="K71" s="22">
        <f t="shared" si="35"/>
        <v>36000</v>
      </c>
      <c r="L71" s="22">
        <f t="shared" si="35"/>
        <v>36000</v>
      </c>
      <c r="M71" s="22">
        <f t="shared" si="35"/>
        <v>36000</v>
      </c>
      <c r="N71" s="22">
        <f t="shared" si="35"/>
        <v>36000</v>
      </c>
      <c r="O71" s="22">
        <f t="shared" si="35"/>
        <v>36000</v>
      </c>
      <c r="P71" s="22">
        <f t="shared" si="35"/>
        <v>36000</v>
      </c>
      <c r="Q71" s="22">
        <f t="shared" si="35"/>
        <v>36000</v>
      </c>
      <c r="R71" s="22">
        <f t="shared" si="35"/>
        <v>36000</v>
      </c>
      <c r="S71" s="22">
        <f t="shared" si="35"/>
        <v>36000</v>
      </c>
      <c r="T71" s="22">
        <f t="shared" si="35"/>
        <v>36000</v>
      </c>
      <c r="U71" s="22">
        <f t="shared" si="35"/>
        <v>36000</v>
      </c>
      <c r="V71" s="22">
        <f t="shared" si="35"/>
        <v>36000</v>
      </c>
      <c r="W71" s="22">
        <f t="shared" si="35"/>
        <v>36000</v>
      </c>
      <c r="X71" s="22">
        <f t="shared" si="35"/>
        <v>36000</v>
      </c>
      <c r="Y71" s="22">
        <f t="shared" si="35"/>
        <v>36000</v>
      </c>
      <c r="Z71" s="22">
        <f t="shared" si="35"/>
        <v>36000</v>
      </c>
      <c r="AA71" s="22">
        <f t="shared" si="35"/>
        <v>36000</v>
      </c>
      <c r="AB71" s="22">
        <f t="shared" si="35"/>
        <v>36000</v>
      </c>
      <c r="AC71" s="22">
        <f t="shared" si="35"/>
        <v>36000</v>
      </c>
      <c r="AD71" s="22">
        <f t="shared" si="35"/>
        <v>36000</v>
      </c>
      <c r="AE71" s="22">
        <f t="shared" si="35"/>
        <v>36000</v>
      </c>
      <c r="AF71" s="22">
        <f t="shared" si="35"/>
        <v>36000</v>
      </c>
      <c r="AG71" s="22">
        <f t="shared" si="35"/>
        <v>36000</v>
      </c>
      <c r="AH71" s="22">
        <f t="shared" si="35"/>
        <v>36000</v>
      </c>
      <c r="AI71" s="22">
        <f t="shared" si="35"/>
        <v>36000</v>
      </c>
      <c r="AJ71" s="22">
        <f t="shared" si="35"/>
        <v>36000</v>
      </c>
      <c r="AK71" s="22">
        <f t="shared" si="35"/>
        <v>36000</v>
      </c>
      <c r="AL71" s="22">
        <f t="shared" si="35"/>
        <v>36000</v>
      </c>
      <c r="AM71" s="22">
        <f t="shared" si="35"/>
        <v>36000</v>
      </c>
      <c r="AN71" s="22">
        <f t="shared" si="35"/>
        <v>36000</v>
      </c>
      <c r="AO71" s="22">
        <f t="shared" si="35"/>
        <v>36000</v>
      </c>
    </row>
    <row r="72" spans="2:41" ht="15">
      <c r="B72" s="44" t="str">
        <f t="shared" si="32"/>
        <v>Attrezzature 1</v>
      </c>
      <c r="C72" s="44" t="str">
        <f t="shared" si="32"/>
        <v>Attrezzature Industriali e commerciali</v>
      </c>
      <c r="D72" s="35"/>
      <c r="F72" s="22">
        <f t="shared" si="34"/>
        <v>6000</v>
      </c>
      <c r="G72" s="22">
        <f t="shared" si="30"/>
        <v>6000</v>
      </c>
      <c r="H72" s="22">
        <f t="shared" si="30"/>
        <v>6000</v>
      </c>
      <c r="I72" s="22">
        <f aca="true" t="shared" si="36" ref="I72:AO72">+H72+(+IF((I6+I50-H50-I28)&lt;0,"ERRORE",(I6+I50-H50-I28)))</f>
        <v>6000</v>
      </c>
      <c r="J72" s="22">
        <f t="shared" si="36"/>
        <v>6000</v>
      </c>
      <c r="K72" s="22">
        <f t="shared" si="36"/>
        <v>6000</v>
      </c>
      <c r="L72" s="22">
        <f t="shared" si="36"/>
        <v>6000</v>
      </c>
      <c r="M72" s="22">
        <f t="shared" si="36"/>
        <v>6000</v>
      </c>
      <c r="N72" s="22">
        <f t="shared" si="36"/>
        <v>6000</v>
      </c>
      <c r="O72" s="22">
        <f t="shared" si="36"/>
        <v>6000</v>
      </c>
      <c r="P72" s="22">
        <f t="shared" si="36"/>
        <v>6000</v>
      </c>
      <c r="Q72" s="22">
        <f t="shared" si="36"/>
        <v>6000</v>
      </c>
      <c r="R72" s="22">
        <f t="shared" si="36"/>
        <v>6000</v>
      </c>
      <c r="S72" s="22">
        <f t="shared" si="36"/>
        <v>6000</v>
      </c>
      <c r="T72" s="22">
        <f t="shared" si="36"/>
        <v>6000</v>
      </c>
      <c r="U72" s="22">
        <f t="shared" si="36"/>
        <v>6000</v>
      </c>
      <c r="V72" s="22">
        <f t="shared" si="36"/>
        <v>6000</v>
      </c>
      <c r="W72" s="22">
        <f t="shared" si="36"/>
        <v>6000</v>
      </c>
      <c r="X72" s="22">
        <f t="shared" si="36"/>
        <v>6000</v>
      </c>
      <c r="Y72" s="22">
        <f t="shared" si="36"/>
        <v>6000</v>
      </c>
      <c r="Z72" s="22">
        <f t="shared" si="36"/>
        <v>6000</v>
      </c>
      <c r="AA72" s="22">
        <f t="shared" si="36"/>
        <v>6000</v>
      </c>
      <c r="AB72" s="22">
        <f t="shared" si="36"/>
        <v>6000</v>
      </c>
      <c r="AC72" s="22">
        <f t="shared" si="36"/>
        <v>6000</v>
      </c>
      <c r="AD72" s="22">
        <f t="shared" si="36"/>
        <v>6000</v>
      </c>
      <c r="AE72" s="22">
        <f t="shared" si="36"/>
        <v>6000</v>
      </c>
      <c r="AF72" s="22">
        <f t="shared" si="36"/>
        <v>6000</v>
      </c>
      <c r="AG72" s="22">
        <f t="shared" si="36"/>
        <v>6000</v>
      </c>
      <c r="AH72" s="22">
        <f t="shared" si="36"/>
        <v>6000</v>
      </c>
      <c r="AI72" s="22">
        <f t="shared" si="36"/>
        <v>6000</v>
      </c>
      <c r="AJ72" s="22">
        <f t="shared" si="36"/>
        <v>6000</v>
      </c>
      <c r="AK72" s="22">
        <f t="shared" si="36"/>
        <v>6000</v>
      </c>
      <c r="AL72" s="22">
        <f t="shared" si="36"/>
        <v>6000</v>
      </c>
      <c r="AM72" s="22">
        <f t="shared" si="36"/>
        <v>6000</v>
      </c>
      <c r="AN72" s="22">
        <f t="shared" si="36"/>
        <v>6000</v>
      </c>
      <c r="AO72" s="22">
        <f t="shared" si="36"/>
        <v>6000</v>
      </c>
    </row>
    <row r="73" spans="2:41" ht="15">
      <c r="B73" s="44" t="str">
        <f t="shared" si="32"/>
        <v>Altri costi pluriennali 1</v>
      </c>
      <c r="C73" s="44" t="str">
        <f t="shared" si="32"/>
        <v>Ricerca&amp; Sviluppo</v>
      </c>
      <c r="D73" s="35"/>
      <c r="F73" s="22">
        <f t="shared" si="34"/>
        <v>6000</v>
      </c>
      <c r="G73" s="22">
        <f t="shared" si="30"/>
        <v>6000</v>
      </c>
      <c r="H73" s="22">
        <f t="shared" si="30"/>
        <v>6000</v>
      </c>
      <c r="I73" s="22">
        <f aca="true" t="shared" si="37" ref="I73:AO73">+H73+(+IF((I7+I51-H51-I29)&lt;0,"ERRORE",(I7+I51-H51-I29)))</f>
        <v>6000</v>
      </c>
      <c r="J73" s="22">
        <f t="shared" si="37"/>
        <v>6000</v>
      </c>
      <c r="K73" s="22">
        <f t="shared" si="37"/>
        <v>6000</v>
      </c>
      <c r="L73" s="22">
        <f t="shared" si="37"/>
        <v>6000</v>
      </c>
      <c r="M73" s="22">
        <f t="shared" si="37"/>
        <v>6000</v>
      </c>
      <c r="N73" s="22">
        <f t="shared" si="37"/>
        <v>6000</v>
      </c>
      <c r="O73" s="22">
        <f t="shared" si="37"/>
        <v>6000</v>
      </c>
      <c r="P73" s="22">
        <f t="shared" si="37"/>
        <v>6000</v>
      </c>
      <c r="Q73" s="22">
        <f t="shared" si="37"/>
        <v>6000</v>
      </c>
      <c r="R73" s="22">
        <f t="shared" si="37"/>
        <v>6000</v>
      </c>
      <c r="S73" s="22">
        <f t="shared" si="37"/>
        <v>6000</v>
      </c>
      <c r="T73" s="22">
        <f t="shared" si="37"/>
        <v>6000</v>
      </c>
      <c r="U73" s="22">
        <f t="shared" si="37"/>
        <v>6000</v>
      </c>
      <c r="V73" s="22">
        <f t="shared" si="37"/>
        <v>6000</v>
      </c>
      <c r="W73" s="22">
        <f t="shared" si="37"/>
        <v>6000</v>
      </c>
      <c r="X73" s="22">
        <f t="shared" si="37"/>
        <v>6000</v>
      </c>
      <c r="Y73" s="22">
        <f t="shared" si="37"/>
        <v>6000</v>
      </c>
      <c r="Z73" s="22">
        <f t="shared" si="37"/>
        <v>6000</v>
      </c>
      <c r="AA73" s="22">
        <f t="shared" si="37"/>
        <v>6000</v>
      </c>
      <c r="AB73" s="22">
        <f t="shared" si="37"/>
        <v>6000</v>
      </c>
      <c r="AC73" s="22">
        <f t="shared" si="37"/>
        <v>6000</v>
      </c>
      <c r="AD73" s="22">
        <f t="shared" si="37"/>
        <v>6000</v>
      </c>
      <c r="AE73" s="22">
        <f t="shared" si="37"/>
        <v>6000</v>
      </c>
      <c r="AF73" s="22">
        <f t="shared" si="37"/>
        <v>6000</v>
      </c>
      <c r="AG73" s="22">
        <f t="shared" si="37"/>
        <v>6000</v>
      </c>
      <c r="AH73" s="22">
        <f t="shared" si="37"/>
        <v>6000</v>
      </c>
      <c r="AI73" s="22">
        <f t="shared" si="37"/>
        <v>6000</v>
      </c>
      <c r="AJ73" s="22">
        <f t="shared" si="37"/>
        <v>6000</v>
      </c>
      <c r="AK73" s="22">
        <f t="shared" si="37"/>
        <v>6000</v>
      </c>
      <c r="AL73" s="22">
        <f t="shared" si="37"/>
        <v>6000</v>
      </c>
      <c r="AM73" s="22">
        <f t="shared" si="37"/>
        <v>6000</v>
      </c>
      <c r="AN73" s="22">
        <f t="shared" si="37"/>
        <v>6000</v>
      </c>
      <c r="AO73" s="22">
        <f t="shared" si="37"/>
        <v>6000</v>
      </c>
    </row>
    <row r="74" spans="2:41" ht="15">
      <c r="B74" s="44" t="str">
        <f t="shared" si="32"/>
        <v>Macchinario 1</v>
      </c>
      <c r="C74" s="44" t="str">
        <f t="shared" si="32"/>
        <v>Impianti e Macchinari</v>
      </c>
      <c r="D74" s="35"/>
      <c r="F74" s="22">
        <f t="shared" si="34"/>
        <v>18000</v>
      </c>
      <c r="G74" s="22">
        <f aca="true" t="shared" si="38" ref="G74:H87">+F74+(+IF((G8+G52-F52-G30)&lt;0,"ERRORE",(G8+G52-F52-G30)))</f>
        <v>18000</v>
      </c>
      <c r="H74" s="22">
        <f t="shared" si="38"/>
        <v>18000</v>
      </c>
      <c r="I74" s="22">
        <f aca="true" t="shared" si="39" ref="I74:AO74">+H74+(+IF((I8+I52-H52-I30)&lt;0,"ERRORE",(I8+I52-H52-I30)))</f>
        <v>18000</v>
      </c>
      <c r="J74" s="22">
        <f t="shared" si="39"/>
        <v>18000</v>
      </c>
      <c r="K74" s="22">
        <f t="shared" si="39"/>
        <v>18000</v>
      </c>
      <c r="L74" s="22">
        <f t="shared" si="39"/>
        <v>18000</v>
      </c>
      <c r="M74" s="22">
        <f t="shared" si="39"/>
        <v>18000</v>
      </c>
      <c r="N74" s="22">
        <f t="shared" si="39"/>
        <v>18000</v>
      </c>
      <c r="O74" s="22">
        <f t="shared" si="39"/>
        <v>18000</v>
      </c>
      <c r="P74" s="22">
        <f t="shared" si="39"/>
        <v>18000</v>
      </c>
      <c r="Q74" s="22">
        <f t="shared" si="39"/>
        <v>18000</v>
      </c>
      <c r="R74" s="22">
        <f t="shared" si="39"/>
        <v>18000</v>
      </c>
      <c r="S74" s="22">
        <f t="shared" si="39"/>
        <v>18000</v>
      </c>
      <c r="T74" s="22">
        <f t="shared" si="39"/>
        <v>18000</v>
      </c>
      <c r="U74" s="22">
        <f t="shared" si="39"/>
        <v>18000</v>
      </c>
      <c r="V74" s="22">
        <f t="shared" si="39"/>
        <v>18000</v>
      </c>
      <c r="W74" s="22">
        <f t="shared" si="39"/>
        <v>18000</v>
      </c>
      <c r="X74" s="22">
        <f t="shared" si="39"/>
        <v>18000</v>
      </c>
      <c r="Y74" s="22">
        <f t="shared" si="39"/>
        <v>18000</v>
      </c>
      <c r="Z74" s="22">
        <f t="shared" si="39"/>
        <v>18000</v>
      </c>
      <c r="AA74" s="22">
        <f t="shared" si="39"/>
        <v>18000</v>
      </c>
      <c r="AB74" s="22">
        <f t="shared" si="39"/>
        <v>18000</v>
      </c>
      <c r="AC74" s="22">
        <f t="shared" si="39"/>
        <v>18000</v>
      </c>
      <c r="AD74" s="22">
        <f t="shared" si="39"/>
        <v>18000</v>
      </c>
      <c r="AE74" s="22">
        <f t="shared" si="39"/>
        <v>18000</v>
      </c>
      <c r="AF74" s="22">
        <f t="shared" si="39"/>
        <v>18000</v>
      </c>
      <c r="AG74" s="22">
        <f t="shared" si="39"/>
        <v>18000</v>
      </c>
      <c r="AH74" s="22">
        <f t="shared" si="39"/>
        <v>18000</v>
      </c>
      <c r="AI74" s="22">
        <f t="shared" si="39"/>
        <v>18000</v>
      </c>
      <c r="AJ74" s="22">
        <f t="shared" si="39"/>
        <v>18000</v>
      </c>
      <c r="AK74" s="22">
        <f t="shared" si="39"/>
        <v>18000</v>
      </c>
      <c r="AL74" s="22">
        <f t="shared" si="39"/>
        <v>18000</v>
      </c>
      <c r="AM74" s="22">
        <f t="shared" si="39"/>
        <v>18000</v>
      </c>
      <c r="AN74" s="22">
        <f t="shared" si="39"/>
        <v>18000</v>
      </c>
      <c r="AO74" s="22">
        <f t="shared" si="39"/>
        <v>18000</v>
      </c>
    </row>
    <row r="75" spans="2:41" ht="15">
      <c r="B75" s="44" t="str">
        <f t="shared" si="32"/>
        <v>Impianto 2</v>
      </c>
      <c r="C75" s="44" t="str">
        <f t="shared" si="32"/>
        <v>Impianti e Macchinari</v>
      </c>
      <c r="D75" s="35"/>
      <c r="F75" s="22">
        <f t="shared" si="34"/>
        <v>12000</v>
      </c>
      <c r="G75" s="22">
        <f t="shared" si="38"/>
        <v>12000</v>
      </c>
      <c r="H75" s="22">
        <f t="shared" si="38"/>
        <v>12000</v>
      </c>
      <c r="I75" s="22">
        <f aca="true" t="shared" si="40" ref="I75:AO75">+H75+(+IF((I9+I53-H53-I31)&lt;0,"ERRORE",(I9+I53-H53-I31)))</f>
        <v>12000</v>
      </c>
      <c r="J75" s="22">
        <f t="shared" si="40"/>
        <v>12000</v>
      </c>
      <c r="K75" s="22">
        <f t="shared" si="40"/>
        <v>12000</v>
      </c>
      <c r="L75" s="22">
        <f t="shared" si="40"/>
        <v>12000</v>
      </c>
      <c r="M75" s="22">
        <f t="shared" si="40"/>
        <v>12000</v>
      </c>
      <c r="N75" s="22">
        <f t="shared" si="40"/>
        <v>12000</v>
      </c>
      <c r="O75" s="22">
        <f t="shared" si="40"/>
        <v>12000</v>
      </c>
      <c r="P75" s="22">
        <f t="shared" si="40"/>
        <v>12000</v>
      </c>
      <c r="Q75" s="22">
        <f t="shared" si="40"/>
        <v>12000</v>
      </c>
      <c r="R75" s="22">
        <f t="shared" si="40"/>
        <v>12000</v>
      </c>
      <c r="S75" s="22">
        <f t="shared" si="40"/>
        <v>12000</v>
      </c>
      <c r="T75" s="22">
        <f t="shared" si="40"/>
        <v>12000</v>
      </c>
      <c r="U75" s="22">
        <f t="shared" si="40"/>
        <v>12000</v>
      </c>
      <c r="V75" s="22">
        <f t="shared" si="40"/>
        <v>12000</v>
      </c>
      <c r="W75" s="22">
        <f t="shared" si="40"/>
        <v>12000</v>
      </c>
      <c r="X75" s="22">
        <f t="shared" si="40"/>
        <v>12000</v>
      </c>
      <c r="Y75" s="22">
        <f t="shared" si="40"/>
        <v>12000</v>
      </c>
      <c r="Z75" s="22">
        <f t="shared" si="40"/>
        <v>12000</v>
      </c>
      <c r="AA75" s="22">
        <f t="shared" si="40"/>
        <v>12000</v>
      </c>
      <c r="AB75" s="22">
        <f t="shared" si="40"/>
        <v>12000</v>
      </c>
      <c r="AC75" s="22">
        <f t="shared" si="40"/>
        <v>12000</v>
      </c>
      <c r="AD75" s="22">
        <f t="shared" si="40"/>
        <v>12000</v>
      </c>
      <c r="AE75" s="22">
        <f t="shared" si="40"/>
        <v>12000</v>
      </c>
      <c r="AF75" s="22">
        <f t="shared" si="40"/>
        <v>12000</v>
      </c>
      <c r="AG75" s="22">
        <f t="shared" si="40"/>
        <v>12000</v>
      </c>
      <c r="AH75" s="22">
        <f t="shared" si="40"/>
        <v>12000</v>
      </c>
      <c r="AI75" s="22">
        <f t="shared" si="40"/>
        <v>12000</v>
      </c>
      <c r="AJ75" s="22">
        <f t="shared" si="40"/>
        <v>12000</v>
      </c>
      <c r="AK75" s="22">
        <f t="shared" si="40"/>
        <v>12000</v>
      </c>
      <c r="AL75" s="22">
        <f t="shared" si="40"/>
        <v>12000</v>
      </c>
      <c r="AM75" s="22">
        <f t="shared" si="40"/>
        <v>12000</v>
      </c>
      <c r="AN75" s="22">
        <f t="shared" si="40"/>
        <v>12000</v>
      </c>
      <c r="AO75" s="22">
        <f t="shared" si="40"/>
        <v>12000</v>
      </c>
    </row>
    <row r="76" spans="2:41" ht="15">
      <c r="B76" s="44" t="str">
        <f t="shared" si="32"/>
        <v>Attrezzature 2</v>
      </c>
      <c r="C76" s="44" t="str">
        <f t="shared" si="32"/>
        <v>Attrezzature Industriali e commerciali</v>
      </c>
      <c r="D76" s="35"/>
      <c r="F76" s="22">
        <f t="shared" si="34"/>
        <v>6000</v>
      </c>
      <c r="G76" s="22">
        <f t="shared" si="38"/>
        <v>6000</v>
      </c>
      <c r="H76" s="22">
        <f t="shared" si="38"/>
        <v>6000</v>
      </c>
      <c r="I76" s="22">
        <f aca="true" t="shared" si="41" ref="I76:AO76">+H76+(+IF((I10+I54-H54-I32)&lt;0,"ERRORE",(I10+I54-H54-I32)))</f>
        <v>6000</v>
      </c>
      <c r="J76" s="22">
        <f t="shared" si="41"/>
        <v>6000</v>
      </c>
      <c r="K76" s="22">
        <f t="shared" si="41"/>
        <v>6000</v>
      </c>
      <c r="L76" s="22">
        <f t="shared" si="41"/>
        <v>6000</v>
      </c>
      <c r="M76" s="22">
        <f t="shared" si="41"/>
        <v>6000</v>
      </c>
      <c r="N76" s="22">
        <f t="shared" si="41"/>
        <v>6000</v>
      </c>
      <c r="O76" s="22">
        <f t="shared" si="41"/>
        <v>6000</v>
      </c>
      <c r="P76" s="22">
        <f t="shared" si="41"/>
        <v>6000</v>
      </c>
      <c r="Q76" s="22">
        <f t="shared" si="41"/>
        <v>6000</v>
      </c>
      <c r="R76" s="22">
        <f t="shared" si="41"/>
        <v>6000</v>
      </c>
      <c r="S76" s="22">
        <f t="shared" si="41"/>
        <v>6000</v>
      </c>
      <c r="T76" s="22">
        <f t="shared" si="41"/>
        <v>6000</v>
      </c>
      <c r="U76" s="22">
        <f t="shared" si="41"/>
        <v>6000</v>
      </c>
      <c r="V76" s="22">
        <f t="shared" si="41"/>
        <v>6000</v>
      </c>
      <c r="W76" s="22">
        <f t="shared" si="41"/>
        <v>6000</v>
      </c>
      <c r="X76" s="22">
        <f t="shared" si="41"/>
        <v>6000</v>
      </c>
      <c r="Y76" s="22">
        <f t="shared" si="41"/>
        <v>6000</v>
      </c>
      <c r="Z76" s="22">
        <f t="shared" si="41"/>
        <v>6000</v>
      </c>
      <c r="AA76" s="22">
        <f t="shared" si="41"/>
        <v>6000</v>
      </c>
      <c r="AB76" s="22">
        <f t="shared" si="41"/>
        <v>6000</v>
      </c>
      <c r="AC76" s="22">
        <f t="shared" si="41"/>
        <v>6000</v>
      </c>
      <c r="AD76" s="22">
        <f t="shared" si="41"/>
        <v>6000</v>
      </c>
      <c r="AE76" s="22">
        <f t="shared" si="41"/>
        <v>6000</v>
      </c>
      <c r="AF76" s="22">
        <f t="shared" si="41"/>
        <v>6000</v>
      </c>
      <c r="AG76" s="22">
        <f t="shared" si="41"/>
        <v>6000</v>
      </c>
      <c r="AH76" s="22">
        <f t="shared" si="41"/>
        <v>6000</v>
      </c>
      <c r="AI76" s="22">
        <f t="shared" si="41"/>
        <v>6000</v>
      </c>
      <c r="AJ76" s="22">
        <f t="shared" si="41"/>
        <v>6000</v>
      </c>
      <c r="AK76" s="22">
        <f t="shared" si="41"/>
        <v>6000</v>
      </c>
      <c r="AL76" s="22">
        <f t="shared" si="41"/>
        <v>6000</v>
      </c>
      <c r="AM76" s="22">
        <f t="shared" si="41"/>
        <v>6000</v>
      </c>
      <c r="AN76" s="22">
        <f t="shared" si="41"/>
        <v>6000</v>
      </c>
      <c r="AO76" s="22">
        <f t="shared" si="41"/>
        <v>6000</v>
      </c>
    </row>
    <row r="77" spans="2:41" ht="15">
      <c r="B77" s="44" t="str">
        <f t="shared" si="32"/>
        <v>Impianto 3</v>
      </c>
      <c r="C77" s="44" t="str">
        <f t="shared" si="32"/>
        <v>Impianti e Macchinari</v>
      </c>
      <c r="D77" s="35"/>
      <c r="F77" s="22">
        <f t="shared" si="34"/>
        <v>14400</v>
      </c>
      <c r="G77" s="22">
        <f t="shared" si="38"/>
        <v>14400</v>
      </c>
      <c r="H77" s="22">
        <f t="shared" si="38"/>
        <v>14400</v>
      </c>
      <c r="I77" s="22">
        <f aca="true" t="shared" si="42" ref="I77:AO77">+H77+(+IF((I11+I55-H55-I33)&lt;0,"ERRORE",(I11+I55-H55-I33)))</f>
        <v>14400</v>
      </c>
      <c r="J77" s="22">
        <f t="shared" si="42"/>
        <v>14400</v>
      </c>
      <c r="K77" s="22">
        <f t="shared" si="42"/>
        <v>14400</v>
      </c>
      <c r="L77" s="22">
        <f t="shared" si="42"/>
        <v>14400</v>
      </c>
      <c r="M77" s="22">
        <f t="shared" si="42"/>
        <v>14400</v>
      </c>
      <c r="N77" s="22">
        <f t="shared" si="42"/>
        <v>14400</v>
      </c>
      <c r="O77" s="22">
        <f t="shared" si="42"/>
        <v>14400</v>
      </c>
      <c r="P77" s="22">
        <f t="shared" si="42"/>
        <v>14400</v>
      </c>
      <c r="Q77" s="22">
        <f t="shared" si="42"/>
        <v>14400</v>
      </c>
      <c r="R77" s="22">
        <f t="shared" si="42"/>
        <v>14400</v>
      </c>
      <c r="S77" s="22">
        <f t="shared" si="42"/>
        <v>14400</v>
      </c>
      <c r="T77" s="22">
        <f t="shared" si="42"/>
        <v>14400</v>
      </c>
      <c r="U77" s="22">
        <f t="shared" si="42"/>
        <v>14400</v>
      </c>
      <c r="V77" s="22">
        <f t="shared" si="42"/>
        <v>14400</v>
      </c>
      <c r="W77" s="22">
        <f t="shared" si="42"/>
        <v>14400</v>
      </c>
      <c r="X77" s="22">
        <f t="shared" si="42"/>
        <v>14400</v>
      </c>
      <c r="Y77" s="22">
        <f t="shared" si="42"/>
        <v>14400</v>
      </c>
      <c r="Z77" s="22">
        <f t="shared" si="42"/>
        <v>14400</v>
      </c>
      <c r="AA77" s="22">
        <f t="shared" si="42"/>
        <v>14400</v>
      </c>
      <c r="AB77" s="22">
        <f t="shared" si="42"/>
        <v>14400</v>
      </c>
      <c r="AC77" s="22">
        <f t="shared" si="42"/>
        <v>14400</v>
      </c>
      <c r="AD77" s="22">
        <f t="shared" si="42"/>
        <v>14400</v>
      </c>
      <c r="AE77" s="22">
        <f t="shared" si="42"/>
        <v>14400</v>
      </c>
      <c r="AF77" s="22">
        <f t="shared" si="42"/>
        <v>14400</v>
      </c>
      <c r="AG77" s="22">
        <f t="shared" si="42"/>
        <v>14400</v>
      </c>
      <c r="AH77" s="22">
        <f t="shared" si="42"/>
        <v>14400</v>
      </c>
      <c r="AI77" s="22">
        <f t="shared" si="42"/>
        <v>14400</v>
      </c>
      <c r="AJ77" s="22">
        <f t="shared" si="42"/>
        <v>14400</v>
      </c>
      <c r="AK77" s="22">
        <f t="shared" si="42"/>
        <v>14400</v>
      </c>
      <c r="AL77" s="22">
        <f t="shared" si="42"/>
        <v>14400</v>
      </c>
      <c r="AM77" s="22">
        <f t="shared" si="42"/>
        <v>14400</v>
      </c>
      <c r="AN77" s="22">
        <f t="shared" si="42"/>
        <v>14400</v>
      </c>
      <c r="AO77" s="22">
        <f t="shared" si="42"/>
        <v>14400</v>
      </c>
    </row>
    <row r="78" spans="2:41" ht="15">
      <c r="B78" s="44" t="str">
        <f t="shared" si="32"/>
        <v>Macchinario 2</v>
      </c>
      <c r="C78" s="44" t="str">
        <f t="shared" si="32"/>
        <v>Impianti e Macchinari</v>
      </c>
      <c r="D78" s="35"/>
      <c r="F78" s="22">
        <f t="shared" si="34"/>
        <v>0</v>
      </c>
      <c r="G78" s="22">
        <f t="shared" si="38"/>
        <v>12000</v>
      </c>
      <c r="H78" s="22">
        <f t="shared" si="38"/>
        <v>12000</v>
      </c>
      <c r="I78" s="22">
        <f aca="true" t="shared" si="43" ref="I78:AO78">+H78+(+IF((I12+I56-H56-I34)&lt;0,"ERRORE",(I12+I56-H56-I34)))</f>
        <v>12000</v>
      </c>
      <c r="J78" s="22">
        <f t="shared" si="43"/>
        <v>12000</v>
      </c>
      <c r="K78" s="22">
        <f t="shared" si="43"/>
        <v>12000</v>
      </c>
      <c r="L78" s="22">
        <f t="shared" si="43"/>
        <v>12000</v>
      </c>
      <c r="M78" s="22">
        <f t="shared" si="43"/>
        <v>12000</v>
      </c>
      <c r="N78" s="22">
        <f t="shared" si="43"/>
        <v>12000</v>
      </c>
      <c r="O78" s="22">
        <f t="shared" si="43"/>
        <v>12000</v>
      </c>
      <c r="P78" s="22">
        <f t="shared" si="43"/>
        <v>12000</v>
      </c>
      <c r="Q78" s="22">
        <f t="shared" si="43"/>
        <v>12000</v>
      </c>
      <c r="R78" s="22">
        <f t="shared" si="43"/>
        <v>12000</v>
      </c>
      <c r="S78" s="22">
        <f t="shared" si="43"/>
        <v>12000</v>
      </c>
      <c r="T78" s="22">
        <f t="shared" si="43"/>
        <v>12000</v>
      </c>
      <c r="U78" s="22">
        <f t="shared" si="43"/>
        <v>12000</v>
      </c>
      <c r="V78" s="22">
        <f t="shared" si="43"/>
        <v>12000</v>
      </c>
      <c r="W78" s="22">
        <f t="shared" si="43"/>
        <v>12000</v>
      </c>
      <c r="X78" s="22">
        <f t="shared" si="43"/>
        <v>12000</v>
      </c>
      <c r="Y78" s="22">
        <f t="shared" si="43"/>
        <v>12000</v>
      </c>
      <c r="Z78" s="22">
        <f t="shared" si="43"/>
        <v>12000</v>
      </c>
      <c r="AA78" s="22">
        <f t="shared" si="43"/>
        <v>12000</v>
      </c>
      <c r="AB78" s="22">
        <f t="shared" si="43"/>
        <v>12000</v>
      </c>
      <c r="AC78" s="22">
        <f t="shared" si="43"/>
        <v>12000</v>
      </c>
      <c r="AD78" s="22">
        <f t="shared" si="43"/>
        <v>12000</v>
      </c>
      <c r="AE78" s="22">
        <f t="shared" si="43"/>
        <v>12000</v>
      </c>
      <c r="AF78" s="22">
        <f t="shared" si="43"/>
        <v>12000</v>
      </c>
      <c r="AG78" s="22">
        <f t="shared" si="43"/>
        <v>12000</v>
      </c>
      <c r="AH78" s="22">
        <f t="shared" si="43"/>
        <v>12000</v>
      </c>
      <c r="AI78" s="22">
        <f t="shared" si="43"/>
        <v>12000</v>
      </c>
      <c r="AJ78" s="22">
        <f t="shared" si="43"/>
        <v>12000</v>
      </c>
      <c r="AK78" s="22">
        <f t="shared" si="43"/>
        <v>12000</v>
      </c>
      <c r="AL78" s="22">
        <f t="shared" si="43"/>
        <v>12000</v>
      </c>
      <c r="AM78" s="22">
        <f t="shared" si="43"/>
        <v>12000</v>
      </c>
      <c r="AN78" s="22">
        <f t="shared" si="43"/>
        <v>12000</v>
      </c>
      <c r="AO78" s="22">
        <f t="shared" si="43"/>
        <v>12000</v>
      </c>
    </row>
    <row r="79" spans="2:41" ht="15">
      <c r="B79" s="44" t="str">
        <f t="shared" si="32"/>
        <v>Attrezature 3</v>
      </c>
      <c r="C79" s="44" t="str">
        <f t="shared" si="32"/>
        <v>Attrezzature Industriali e commerciali</v>
      </c>
      <c r="D79" s="35"/>
      <c r="F79" s="22">
        <f t="shared" si="34"/>
        <v>0</v>
      </c>
      <c r="G79" s="22">
        <f t="shared" si="38"/>
        <v>0</v>
      </c>
      <c r="H79" s="22">
        <f t="shared" si="38"/>
        <v>36000</v>
      </c>
      <c r="I79" s="22">
        <f aca="true" t="shared" si="44" ref="I79:AO79">+H79+(+IF((I13+I57-H57-I35)&lt;0,"ERRORE",(I13+I57-H57-I35)))</f>
        <v>36000</v>
      </c>
      <c r="J79" s="22">
        <f t="shared" si="44"/>
        <v>36000</v>
      </c>
      <c r="K79" s="22">
        <f t="shared" si="44"/>
        <v>36000</v>
      </c>
      <c r="L79" s="22">
        <f t="shared" si="44"/>
        <v>36000</v>
      </c>
      <c r="M79" s="22">
        <f t="shared" si="44"/>
        <v>36000</v>
      </c>
      <c r="N79" s="22">
        <f t="shared" si="44"/>
        <v>36000</v>
      </c>
      <c r="O79" s="22">
        <f t="shared" si="44"/>
        <v>36000</v>
      </c>
      <c r="P79" s="22">
        <f t="shared" si="44"/>
        <v>36000</v>
      </c>
      <c r="Q79" s="22">
        <f t="shared" si="44"/>
        <v>36000</v>
      </c>
      <c r="R79" s="22">
        <f t="shared" si="44"/>
        <v>36000</v>
      </c>
      <c r="S79" s="22">
        <f t="shared" si="44"/>
        <v>36000</v>
      </c>
      <c r="T79" s="22">
        <f t="shared" si="44"/>
        <v>36000</v>
      </c>
      <c r="U79" s="22">
        <f t="shared" si="44"/>
        <v>36000</v>
      </c>
      <c r="V79" s="22">
        <f t="shared" si="44"/>
        <v>36000</v>
      </c>
      <c r="W79" s="22">
        <f t="shared" si="44"/>
        <v>36000</v>
      </c>
      <c r="X79" s="22">
        <f t="shared" si="44"/>
        <v>36000</v>
      </c>
      <c r="Y79" s="22">
        <f t="shared" si="44"/>
        <v>36000</v>
      </c>
      <c r="Z79" s="22">
        <f t="shared" si="44"/>
        <v>36000</v>
      </c>
      <c r="AA79" s="22">
        <f t="shared" si="44"/>
        <v>36000</v>
      </c>
      <c r="AB79" s="22">
        <f t="shared" si="44"/>
        <v>36000</v>
      </c>
      <c r="AC79" s="22">
        <f t="shared" si="44"/>
        <v>36000</v>
      </c>
      <c r="AD79" s="22">
        <f t="shared" si="44"/>
        <v>36000</v>
      </c>
      <c r="AE79" s="22">
        <f t="shared" si="44"/>
        <v>36000</v>
      </c>
      <c r="AF79" s="22">
        <f t="shared" si="44"/>
        <v>36000</v>
      </c>
      <c r="AG79" s="22">
        <f t="shared" si="44"/>
        <v>36000</v>
      </c>
      <c r="AH79" s="22">
        <f t="shared" si="44"/>
        <v>36000</v>
      </c>
      <c r="AI79" s="22">
        <f t="shared" si="44"/>
        <v>36000</v>
      </c>
      <c r="AJ79" s="22">
        <f t="shared" si="44"/>
        <v>36000</v>
      </c>
      <c r="AK79" s="22">
        <f t="shared" si="44"/>
        <v>36000</v>
      </c>
      <c r="AL79" s="22">
        <f t="shared" si="44"/>
        <v>36000</v>
      </c>
      <c r="AM79" s="22">
        <f t="shared" si="44"/>
        <v>36000</v>
      </c>
      <c r="AN79" s="22">
        <f t="shared" si="44"/>
        <v>36000</v>
      </c>
      <c r="AO79" s="22">
        <f t="shared" si="44"/>
        <v>36000</v>
      </c>
    </row>
    <row r="80" spans="2:41" ht="15">
      <c r="B80" s="44" t="str">
        <f t="shared" si="32"/>
        <v>Altri costi pluriennali 2</v>
      </c>
      <c r="C80" s="44" t="str">
        <f t="shared" si="32"/>
        <v>Altre immobilizzazioni immateriali</v>
      </c>
      <c r="D80" s="35"/>
      <c r="F80" s="22">
        <f t="shared" si="34"/>
        <v>6000</v>
      </c>
      <c r="G80" s="22">
        <f t="shared" si="38"/>
        <v>6000</v>
      </c>
      <c r="H80" s="22">
        <f t="shared" si="38"/>
        <v>6000</v>
      </c>
      <c r="I80" s="22">
        <f aca="true" t="shared" si="45" ref="I80:AO80">+H80+(+IF((I14+I58-H58-I36)&lt;0,"ERRORE",(I14+I58-H58-I36)))</f>
        <v>6000</v>
      </c>
      <c r="J80" s="22">
        <f t="shared" si="45"/>
        <v>6000</v>
      </c>
      <c r="K80" s="22">
        <f t="shared" si="45"/>
        <v>6000</v>
      </c>
      <c r="L80" s="22">
        <f t="shared" si="45"/>
        <v>6000</v>
      </c>
      <c r="M80" s="22">
        <f t="shared" si="45"/>
        <v>6000</v>
      </c>
      <c r="N80" s="22">
        <f t="shared" si="45"/>
        <v>6000</v>
      </c>
      <c r="O80" s="22">
        <f t="shared" si="45"/>
        <v>6000</v>
      </c>
      <c r="P80" s="22">
        <f t="shared" si="45"/>
        <v>6000</v>
      </c>
      <c r="Q80" s="22">
        <f t="shared" si="45"/>
        <v>6000</v>
      </c>
      <c r="R80" s="22">
        <f t="shared" si="45"/>
        <v>6000</v>
      </c>
      <c r="S80" s="22">
        <f t="shared" si="45"/>
        <v>6000</v>
      </c>
      <c r="T80" s="22">
        <f t="shared" si="45"/>
        <v>6000</v>
      </c>
      <c r="U80" s="22">
        <f t="shared" si="45"/>
        <v>6000</v>
      </c>
      <c r="V80" s="22">
        <f t="shared" si="45"/>
        <v>6000</v>
      </c>
      <c r="W80" s="22">
        <f t="shared" si="45"/>
        <v>6000</v>
      </c>
      <c r="X80" s="22">
        <f t="shared" si="45"/>
        <v>6000</v>
      </c>
      <c r="Y80" s="22">
        <f t="shared" si="45"/>
        <v>6000</v>
      </c>
      <c r="Z80" s="22">
        <f t="shared" si="45"/>
        <v>6000</v>
      </c>
      <c r="AA80" s="22">
        <f t="shared" si="45"/>
        <v>6000</v>
      </c>
      <c r="AB80" s="22">
        <f t="shared" si="45"/>
        <v>6000</v>
      </c>
      <c r="AC80" s="22">
        <f t="shared" si="45"/>
        <v>6000</v>
      </c>
      <c r="AD80" s="22">
        <f t="shared" si="45"/>
        <v>6000</v>
      </c>
      <c r="AE80" s="22">
        <f t="shared" si="45"/>
        <v>6000</v>
      </c>
      <c r="AF80" s="22">
        <f t="shared" si="45"/>
        <v>6000</v>
      </c>
      <c r="AG80" s="22">
        <f t="shared" si="45"/>
        <v>6000</v>
      </c>
      <c r="AH80" s="22">
        <f t="shared" si="45"/>
        <v>6000</v>
      </c>
      <c r="AI80" s="22">
        <f t="shared" si="45"/>
        <v>6000</v>
      </c>
      <c r="AJ80" s="22">
        <f t="shared" si="45"/>
        <v>6000</v>
      </c>
      <c r="AK80" s="22">
        <f t="shared" si="45"/>
        <v>6000</v>
      </c>
      <c r="AL80" s="22">
        <f t="shared" si="45"/>
        <v>6000</v>
      </c>
      <c r="AM80" s="22">
        <f t="shared" si="45"/>
        <v>6000</v>
      </c>
      <c r="AN80" s="22">
        <f t="shared" si="45"/>
        <v>6000</v>
      </c>
      <c r="AO80" s="22">
        <f t="shared" si="45"/>
        <v>6000</v>
      </c>
    </row>
    <row r="81" spans="2:41" ht="15">
      <c r="B81" s="44" t="str">
        <f t="shared" si="32"/>
        <v>Altri costi pluriennali 3</v>
      </c>
      <c r="C81" s="44" t="str">
        <f t="shared" si="32"/>
        <v>Altre immobilizzazioni immateriali</v>
      </c>
      <c r="D81" s="35"/>
      <c r="F81" s="22">
        <f t="shared" si="34"/>
        <v>0</v>
      </c>
      <c r="G81" s="22">
        <f t="shared" si="38"/>
        <v>6000</v>
      </c>
      <c r="H81" s="22">
        <f t="shared" si="38"/>
        <v>6000</v>
      </c>
      <c r="I81" s="22">
        <f aca="true" t="shared" si="46" ref="I81:AO81">+H81+(+IF((I15+I59-H59-I37)&lt;0,"ERRORE",(I15+I59-H59-I37)))</f>
        <v>6000</v>
      </c>
      <c r="J81" s="22">
        <f t="shared" si="46"/>
        <v>6000</v>
      </c>
      <c r="K81" s="22">
        <f t="shared" si="46"/>
        <v>6000</v>
      </c>
      <c r="L81" s="22">
        <f t="shared" si="46"/>
        <v>6000</v>
      </c>
      <c r="M81" s="22">
        <f t="shared" si="46"/>
        <v>6000</v>
      </c>
      <c r="N81" s="22">
        <f t="shared" si="46"/>
        <v>6000</v>
      </c>
      <c r="O81" s="22">
        <f t="shared" si="46"/>
        <v>6000</v>
      </c>
      <c r="P81" s="22">
        <f t="shared" si="46"/>
        <v>6000</v>
      </c>
      <c r="Q81" s="22">
        <f t="shared" si="46"/>
        <v>6000</v>
      </c>
      <c r="R81" s="22">
        <f t="shared" si="46"/>
        <v>6000</v>
      </c>
      <c r="S81" s="22">
        <f t="shared" si="46"/>
        <v>6000</v>
      </c>
      <c r="T81" s="22">
        <f t="shared" si="46"/>
        <v>6000</v>
      </c>
      <c r="U81" s="22">
        <f t="shared" si="46"/>
        <v>6000</v>
      </c>
      <c r="V81" s="22">
        <f t="shared" si="46"/>
        <v>6000</v>
      </c>
      <c r="W81" s="22">
        <f t="shared" si="46"/>
        <v>6000</v>
      </c>
      <c r="X81" s="22">
        <f t="shared" si="46"/>
        <v>6000</v>
      </c>
      <c r="Y81" s="22">
        <f t="shared" si="46"/>
        <v>6000</v>
      </c>
      <c r="Z81" s="22">
        <f t="shared" si="46"/>
        <v>6000</v>
      </c>
      <c r="AA81" s="22">
        <f t="shared" si="46"/>
        <v>6000</v>
      </c>
      <c r="AB81" s="22">
        <f t="shared" si="46"/>
        <v>6000</v>
      </c>
      <c r="AC81" s="22">
        <f t="shared" si="46"/>
        <v>6000</v>
      </c>
      <c r="AD81" s="22">
        <f t="shared" si="46"/>
        <v>6000</v>
      </c>
      <c r="AE81" s="22">
        <f t="shared" si="46"/>
        <v>6000</v>
      </c>
      <c r="AF81" s="22">
        <f t="shared" si="46"/>
        <v>6000</v>
      </c>
      <c r="AG81" s="22">
        <f t="shared" si="46"/>
        <v>6000</v>
      </c>
      <c r="AH81" s="22">
        <f t="shared" si="46"/>
        <v>6000</v>
      </c>
      <c r="AI81" s="22">
        <f t="shared" si="46"/>
        <v>6000</v>
      </c>
      <c r="AJ81" s="22">
        <f t="shared" si="46"/>
        <v>6000</v>
      </c>
      <c r="AK81" s="22">
        <f t="shared" si="46"/>
        <v>6000</v>
      </c>
      <c r="AL81" s="22">
        <f t="shared" si="46"/>
        <v>6000</v>
      </c>
      <c r="AM81" s="22">
        <f t="shared" si="46"/>
        <v>6000</v>
      </c>
      <c r="AN81" s="22">
        <f t="shared" si="46"/>
        <v>6000</v>
      </c>
      <c r="AO81" s="22">
        <f t="shared" si="46"/>
        <v>6000</v>
      </c>
    </row>
    <row r="82" spans="2:41" ht="15">
      <c r="B82" s="44" t="str">
        <f t="shared" si="32"/>
        <v>Altri costi pluriennali 4</v>
      </c>
      <c r="C82" s="44" t="str">
        <f t="shared" si="32"/>
        <v>Ricerca&amp; Sviluppo</v>
      </c>
      <c r="D82" s="35"/>
      <c r="F82" s="22">
        <f t="shared" si="34"/>
        <v>0</v>
      </c>
      <c r="G82" s="22">
        <f t="shared" si="38"/>
        <v>8400</v>
      </c>
      <c r="H82" s="22">
        <f t="shared" si="38"/>
        <v>8400</v>
      </c>
      <c r="I82" s="22">
        <f aca="true" t="shared" si="47" ref="I82:AO82">+H82+(+IF((I16+I60-H60-I38)&lt;0,"ERRORE",(I16+I60-H60-I38)))</f>
        <v>8400</v>
      </c>
      <c r="J82" s="22">
        <f t="shared" si="47"/>
        <v>8400</v>
      </c>
      <c r="K82" s="22">
        <f t="shared" si="47"/>
        <v>8400</v>
      </c>
      <c r="L82" s="22">
        <f t="shared" si="47"/>
        <v>8400</v>
      </c>
      <c r="M82" s="22">
        <f t="shared" si="47"/>
        <v>8400</v>
      </c>
      <c r="N82" s="22">
        <f t="shared" si="47"/>
        <v>8400</v>
      </c>
      <c r="O82" s="22">
        <f t="shared" si="47"/>
        <v>8400</v>
      </c>
      <c r="P82" s="22">
        <f t="shared" si="47"/>
        <v>8400</v>
      </c>
      <c r="Q82" s="22">
        <f t="shared" si="47"/>
        <v>8400</v>
      </c>
      <c r="R82" s="22">
        <f t="shared" si="47"/>
        <v>8400</v>
      </c>
      <c r="S82" s="22">
        <f t="shared" si="47"/>
        <v>8400</v>
      </c>
      <c r="T82" s="22">
        <f t="shared" si="47"/>
        <v>8400</v>
      </c>
      <c r="U82" s="22">
        <f t="shared" si="47"/>
        <v>8400</v>
      </c>
      <c r="V82" s="22">
        <f t="shared" si="47"/>
        <v>8400</v>
      </c>
      <c r="W82" s="22">
        <f t="shared" si="47"/>
        <v>8400</v>
      </c>
      <c r="X82" s="22">
        <f t="shared" si="47"/>
        <v>8400</v>
      </c>
      <c r="Y82" s="22">
        <f t="shared" si="47"/>
        <v>8400</v>
      </c>
      <c r="Z82" s="22">
        <f t="shared" si="47"/>
        <v>8400</v>
      </c>
      <c r="AA82" s="22">
        <f t="shared" si="47"/>
        <v>8400</v>
      </c>
      <c r="AB82" s="22">
        <f t="shared" si="47"/>
        <v>8400</v>
      </c>
      <c r="AC82" s="22">
        <f t="shared" si="47"/>
        <v>8400</v>
      </c>
      <c r="AD82" s="22">
        <f t="shared" si="47"/>
        <v>8400</v>
      </c>
      <c r="AE82" s="22">
        <f t="shared" si="47"/>
        <v>8400</v>
      </c>
      <c r="AF82" s="22">
        <f t="shared" si="47"/>
        <v>8400</v>
      </c>
      <c r="AG82" s="22">
        <f t="shared" si="47"/>
        <v>8400</v>
      </c>
      <c r="AH82" s="22">
        <f t="shared" si="47"/>
        <v>8400</v>
      </c>
      <c r="AI82" s="22">
        <f t="shared" si="47"/>
        <v>8400</v>
      </c>
      <c r="AJ82" s="22">
        <f t="shared" si="47"/>
        <v>8400</v>
      </c>
      <c r="AK82" s="22">
        <f t="shared" si="47"/>
        <v>8400</v>
      </c>
      <c r="AL82" s="22">
        <f t="shared" si="47"/>
        <v>8400</v>
      </c>
      <c r="AM82" s="22">
        <f t="shared" si="47"/>
        <v>8400</v>
      </c>
      <c r="AN82" s="22">
        <f t="shared" si="47"/>
        <v>8400</v>
      </c>
      <c r="AO82" s="22">
        <f t="shared" si="47"/>
        <v>8400</v>
      </c>
    </row>
    <row r="83" spans="2:41" ht="15">
      <c r="B83" s="44" t="str">
        <f t="shared" si="32"/>
        <v>Altri costi pluriennali 5</v>
      </c>
      <c r="C83" s="44" t="str">
        <f t="shared" si="32"/>
        <v>Ricerca&amp; Sviluppo</v>
      </c>
      <c r="D83" s="35"/>
      <c r="F83" s="22">
        <f t="shared" si="34"/>
        <v>0</v>
      </c>
      <c r="G83" s="22">
        <f t="shared" si="38"/>
        <v>12000</v>
      </c>
      <c r="H83" s="22">
        <f t="shared" si="38"/>
        <v>12000</v>
      </c>
      <c r="I83" s="22">
        <f aca="true" t="shared" si="48" ref="I83:AO83">+H83+(+IF((I17+I61-H61-I39)&lt;0,"ERRORE",(I17+I61-H61-I39)))</f>
        <v>12000</v>
      </c>
      <c r="J83" s="22">
        <f t="shared" si="48"/>
        <v>12000</v>
      </c>
      <c r="K83" s="22">
        <f t="shared" si="48"/>
        <v>12000</v>
      </c>
      <c r="L83" s="22">
        <f t="shared" si="48"/>
        <v>12000</v>
      </c>
      <c r="M83" s="22">
        <f t="shared" si="48"/>
        <v>12000</v>
      </c>
      <c r="N83" s="22">
        <f t="shared" si="48"/>
        <v>12000</v>
      </c>
      <c r="O83" s="22">
        <f t="shared" si="48"/>
        <v>12000</v>
      </c>
      <c r="P83" s="22">
        <f t="shared" si="48"/>
        <v>12000</v>
      </c>
      <c r="Q83" s="22">
        <f t="shared" si="48"/>
        <v>12000</v>
      </c>
      <c r="R83" s="22">
        <f t="shared" si="48"/>
        <v>12000</v>
      </c>
      <c r="S83" s="22">
        <f t="shared" si="48"/>
        <v>12000</v>
      </c>
      <c r="T83" s="22">
        <f t="shared" si="48"/>
        <v>12000</v>
      </c>
      <c r="U83" s="22">
        <f t="shared" si="48"/>
        <v>12000</v>
      </c>
      <c r="V83" s="22">
        <f t="shared" si="48"/>
        <v>12000</v>
      </c>
      <c r="W83" s="22">
        <f t="shared" si="48"/>
        <v>12000</v>
      </c>
      <c r="X83" s="22">
        <f t="shared" si="48"/>
        <v>12000</v>
      </c>
      <c r="Y83" s="22">
        <f t="shared" si="48"/>
        <v>12000</v>
      </c>
      <c r="Z83" s="22">
        <f t="shared" si="48"/>
        <v>12000</v>
      </c>
      <c r="AA83" s="22">
        <f t="shared" si="48"/>
        <v>12000</v>
      </c>
      <c r="AB83" s="22">
        <f t="shared" si="48"/>
        <v>12000</v>
      </c>
      <c r="AC83" s="22">
        <f t="shared" si="48"/>
        <v>12000</v>
      </c>
      <c r="AD83" s="22">
        <f t="shared" si="48"/>
        <v>12000</v>
      </c>
      <c r="AE83" s="22">
        <f t="shared" si="48"/>
        <v>12000</v>
      </c>
      <c r="AF83" s="22">
        <f t="shared" si="48"/>
        <v>12000</v>
      </c>
      <c r="AG83" s="22">
        <f t="shared" si="48"/>
        <v>12000</v>
      </c>
      <c r="AH83" s="22">
        <f t="shared" si="48"/>
        <v>12000</v>
      </c>
      <c r="AI83" s="22">
        <f t="shared" si="48"/>
        <v>12000</v>
      </c>
      <c r="AJ83" s="22">
        <f t="shared" si="48"/>
        <v>12000</v>
      </c>
      <c r="AK83" s="22">
        <f t="shared" si="48"/>
        <v>12000</v>
      </c>
      <c r="AL83" s="22">
        <f t="shared" si="48"/>
        <v>12000</v>
      </c>
      <c r="AM83" s="22">
        <f t="shared" si="48"/>
        <v>12000</v>
      </c>
      <c r="AN83" s="22">
        <f t="shared" si="48"/>
        <v>12000</v>
      </c>
      <c r="AO83" s="22">
        <f t="shared" si="48"/>
        <v>12000</v>
      </c>
    </row>
    <row r="84" spans="2:41" ht="15">
      <c r="B84" s="44" t="str">
        <f t="shared" si="32"/>
        <v>Fabbricato 4</v>
      </c>
      <c r="C84" s="44" t="str">
        <f t="shared" si="32"/>
        <v>Immobili</v>
      </c>
      <c r="D84" s="35"/>
      <c r="F84" s="22">
        <f t="shared" si="34"/>
        <v>0</v>
      </c>
      <c r="G84" s="22">
        <f t="shared" si="38"/>
        <v>0</v>
      </c>
      <c r="H84" s="22">
        <f t="shared" si="38"/>
        <v>48000</v>
      </c>
      <c r="I84" s="22">
        <f aca="true" t="shared" si="49" ref="I84:AO84">+H84+(+IF((I18+I62-H62-I40)&lt;0,"ERRORE",(I18+I62-H62-I40)))</f>
        <v>48000</v>
      </c>
      <c r="J84" s="22">
        <f t="shared" si="49"/>
        <v>48000</v>
      </c>
      <c r="K84" s="22">
        <f t="shared" si="49"/>
        <v>48000</v>
      </c>
      <c r="L84" s="22">
        <f t="shared" si="49"/>
        <v>48000</v>
      </c>
      <c r="M84" s="22">
        <f t="shared" si="49"/>
        <v>48000</v>
      </c>
      <c r="N84" s="22">
        <f t="shared" si="49"/>
        <v>48000</v>
      </c>
      <c r="O84" s="22">
        <f t="shared" si="49"/>
        <v>48000</v>
      </c>
      <c r="P84" s="22">
        <f t="shared" si="49"/>
        <v>48000</v>
      </c>
      <c r="Q84" s="22">
        <f t="shared" si="49"/>
        <v>48000</v>
      </c>
      <c r="R84" s="22">
        <f t="shared" si="49"/>
        <v>48000</v>
      </c>
      <c r="S84" s="22">
        <f t="shared" si="49"/>
        <v>48000</v>
      </c>
      <c r="T84" s="22">
        <f t="shared" si="49"/>
        <v>48000</v>
      </c>
      <c r="U84" s="22">
        <f t="shared" si="49"/>
        <v>48000</v>
      </c>
      <c r="V84" s="22">
        <f t="shared" si="49"/>
        <v>48000</v>
      </c>
      <c r="W84" s="22">
        <f t="shared" si="49"/>
        <v>48000</v>
      </c>
      <c r="X84" s="22">
        <f t="shared" si="49"/>
        <v>48000</v>
      </c>
      <c r="Y84" s="22">
        <f t="shared" si="49"/>
        <v>48000</v>
      </c>
      <c r="Z84" s="22">
        <f t="shared" si="49"/>
        <v>48000</v>
      </c>
      <c r="AA84" s="22">
        <f t="shared" si="49"/>
        <v>48000</v>
      </c>
      <c r="AB84" s="22">
        <f t="shared" si="49"/>
        <v>48000</v>
      </c>
      <c r="AC84" s="22">
        <f t="shared" si="49"/>
        <v>48000</v>
      </c>
      <c r="AD84" s="22">
        <f t="shared" si="49"/>
        <v>48000</v>
      </c>
      <c r="AE84" s="22">
        <f t="shared" si="49"/>
        <v>48000</v>
      </c>
      <c r="AF84" s="22">
        <f t="shared" si="49"/>
        <v>48000</v>
      </c>
      <c r="AG84" s="22">
        <f t="shared" si="49"/>
        <v>48000</v>
      </c>
      <c r="AH84" s="22">
        <f t="shared" si="49"/>
        <v>48000</v>
      </c>
      <c r="AI84" s="22">
        <f t="shared" si="49"/>
        <v>48000</v>
      </c>
      <c r="AJ84" s="22">
        <f t="shared" si="49"/>
        <v>48000</v>
      </c>
      <c r="AK84" s="22">
        <f t="shared" si="49"/>
        <v>48000</v>
      </c>
      <c r="AL84" s="22">
        <f t="shared" si="49"/>
        <v>48000</v>
      </c>
      <c r="AM84" s="22">
        <f t="shared" si="49"/>
        <v>48000</v>
      </c>
      <c r="AN84" s="22">
        <f t="shared" si="49"/>
        <v>48000</v>
      </c>
      <c r="AO84" s="22">
        <f t="shared" si="49"/>
        <v>48000</v>
      </c>
    </row>
    <row r="85" spans="2:41" ht="15">
      <c r="B85" s="44" t="str">
        <f t="shared" si="32"/>
        <v>Attrezature 3</v>
      </c>
      <c r="C85" s="44" t="str">
        <f t="shared" si="32"/>
        <v>Attrezzature Industriali e commerciali</v>
      </c>
      <c r="D85" s="35"/>
      <c r="F85" s="22">
        <f t="shared" si="34"/>
        <v>0</v>
      </c>
      <c r="G85" s="22">
        <f t="shared" si="38"/>
        <v>0</v>
      </c>
      <c r="H85" s="22">
        <f t="shared" si="38"/>
        <v>6000</v>
      </c>
      <c r="I85" s="22">
        <f aca="true" t="shared" si="50" ref="I85:AO85">+H85+(+IF((I19+I63-H63-I41)&lt;0,"ERRORE",(I19+I63-H63-I41)))</f>
        <v>6000</v>
      </c>
      <c r="J85" s="22">
        <f t="shared" si="50"/>
        <v>6000</v>
      </c>
      <c r="K85" s="22">
        <f t="shared" si="50"/>
        <v>6000</v>
      </c>
      <c r="L85" s="22">
        <f t="shared" si="50"/>
        <v>6000</v>
      </c>
      <c r="M85" s="22">
        <f t="shared" si="50"/>
        <v>6000</v>
      </c>
      <c r="N85" s="22">
        <f t="shared" si="50"/>
        <v>6000</v>
      </c>
      <c r="O85" s="22">
        <f t="shared" si="50"/>
        <v>6000</v>
      </c>
      <c r="P85" s="22">
        <f t="shared" si="50"/>
        <v>6000</v>
      </c>
      <c r="Q85" s="22">
        <f t="shared" si="50"/>
        <v>6000</v>
      </c>
      <c r="R85" s="22">
        <f t="shared" si="50"/>
        <v>6000</v>
      </c>
      <c r="S85" s="22">
        <f t="shared" si="50"/>
        <v>6000</v>
      </c>
      <c r="T85" s="22">
        <f t="shared" si="50"/>
        <v>6000</v>
      </c>
      <c r="U85" s="22">
        <f t="shared" si="50"/>
        <v>6000</v>
      </c>
      <c r="V85" s="22">
        <f t="shared" si="50"/>
        <v>6000</v>
      </c>
      <c r="W85" s="22">
        <f t="shared" si="50"/>
        <v>6000</v>
      </c>
      <c r="X85" s="22">
        <f t="shared" si="50"/>
        <v>6000</v>
      </c>
      <c r="Y85" s="22">
        <f t="shared" si="50"/>
        <v>6000</v>
      </c>
      <c r="Z85" s="22">
        <f t="shared" si="50"/>
        <v>6000</v>
      </c>
      <c r="AA85" s="22">
        <f t="shared" si="50"/>
        <v>6000</v>
      </c>
      <c r="AB85" s="22">
        <f t="shared" si="50"/>
        <v>6000</v>
      </c>
      <c r="AC85" s="22">
        <f t="shared" si="50"/>
        <v>6000</v>
      </c>
      <c r="AD85" s="22">
        <f t="shared" si="50"/>
        <v>6000</v>
      </c>
      <c r="AE85" s="22">
        <f t="shared" si="50"/>
        <v>6000</v>
      </c>
      <c r="AF85" s="22">
        <f t="shared" si="50"/>
        <v>6000</v>
      </c>
      <c r="AG85" s="22">
        <f t="shared" si="50"/>
        <v>6000</v>
      </c>
      <c r="AH85" s="22">
        <f t="shared" si="50"/>
        <v>6000</v>
      </c>
      <c r="AI85" s="22">
        <f t="shared" si="50"/>
        <v>6000</v>
      </c>
      <c r="AJ85" s="22">
        <f t="shared" si="50"/>
        <v>6000</v>
      </c>
      <c r="AK85" s="22">
        <f t="shared" si="50"/>
        <v>6000</v>
      </c>
      <c r="AL85" s="22">
        <f t="shared" si="50"/>
        <v>6000</v>
      </c>
      <c r="AM85" s="22">
        <f t="shared" si="50"/>
        <v>6000</v>
      </c>
      <c r="AN85" s="22">
        <f t="shared" si="50"/>
        <v>6000</v>
      </c>
      <c r="AO85" s="22">
        <f t="shared" si="50"/>
        <v>6000</v>
      </c>
    </row>
    <row r="86" spans="2:41" ht="15">
      <c r="B86" s="44" t="str">
        <f t="shared" si="32"/>
        <v>Macchinario 4</v>
      </c>
      <c r="C86" s="44" t="str">
        <f t="shared" si="32"/>
        <v>Impianti e Macchinari</v>
      </c>
      <c r="D86" s="35"/>
      <c r="F86" s="22">
        <f t="shared" si="34"/>
        <v>0</v>
      </c>
      <c r="G86" s="22">
        <f t="shared" si="38"/>
        <v>0</v>
      </c>
      <c r="H86" s="22">
        <f t="shared" si="38"/>
        <v>36000</v>
      </c>
      <c r="I86" s="22">
        <f aca="true" t="shared" si="51" ref="I86:AO86">+H86+(+IF((I20+I64-H64-I42)&lt;0,"ERRORE",(I20+I64-H64-I42)))</f>
        <v>36000</v>
      </c>
      <c r="J86" s="22">
        <f t="shared" si="51"/>
        <v>36000</v>
      </c>
      <c r="K86" s="22">
        <f t="shared" si="51"/>
        <v>36000</v>
      </c>
      <c r="L86" s="22">
        <f t="shared" si="51"/>
        <v>36000</v>
      </c>
      <c r="M86" s="22">
        <f t="shared" si="51"/>
        <v>36000</v>
      </c>
      <c r="N86" s="22">
        <f t="shared" si="51"/>
        <v>36000</v>
      </c>
      <c r="O86" s="22">
        <f t="shared" si="51"/>
        <v>36000</v>
      </c>
      <c r="P86" s="22">
        <f t="shared" si="51"/>
        <v>36000</v>
      </c>
      <c r="Q86" s="22">
        <f t="shared" si="51"/>
        <v>36000</v>
      </c>
      <c r="R86" s="22">
        <f t="shared" si="51"/>
        <v>36000</v>
      </c>
      <c r="S86" s="22">
        <f t="shared" si="51"/>
        <v>36000</v>
      </c>
      <c r="T86" s="22">
        <f t="shared" si="51"/>
        <v>36000</v>
      </c>
      <c r="U86" s="22">
        <f t="shared" si="51"/>
        <v>36000</v>
      </c>
      <c r="V86" s="22">
        <f t="shared" si="51"/>
        <v>36000</v>
      </c>
      <c r="W86" s="22">
        <f t="shared" si="51"/>
        <v>36000</v>
      </c>
      <c r="X86" s="22">
        <f t="shared" si="51"/>
        <v>36000</v>
      </c>
      <c r="Y86" s="22">
        <f t="shared" si="51"/>
        <v>36000</v>
      </c>
      <c r="Z86" s="22">
        <f t="shared" si="51"/>
        <v>36000</v>
      </c>
      <c r="AA86" s="22">
        <f t="shared" si="51"/>
        <v>36000</v>
      </c>
      <c r="AB86" s="22">
        <f t="shared" si="51"/>
        <v>36000</v>
      </c>
      <c r="AC86" s="22">
        <f t="shared" si="51"/>
        <v>36000</v>
      </c>
      <c r="AD86" s="22">
        <f t="shared" si="51"/>
        <v>36000</v>
      </c>
      <c r="AE86" s="22">
        <f t="shared" si="51"/>
        <v>36000</v>
      </c>
      <c r="AF86" s="22">
        <f t="shared" si="51"/>
        <v>36000</v>
      </c>
      <c r="AG86" s="22">
        <f t="shared" si="51"/>
        <v>36000</v>
      </c>
      <c r="AH86" s="22">
        <f t="shared" si="51"/>
        <v>36000</v>
      </c>
      <c r="AI86" s="22">
        <f t="shared" si="51"/>
        <v>36000</v>
      </c>
      <c r="AJ86" s="22">
        <f t="shared" si="51"/>
        <v>36000</v>
      </c>
      <c r="AK86" s="22">
        <f t="shared" si="51"/>
        <v>36000</v>
      </c>
      <c r="AL86" s="22">
        <f t="shared" si="51"/>
        <v>36000</v>
      </c>
      <c r="AM86" s="22">
        <f t="shared" si="51"/>
        <v>36000</v>
      </c>
      <c r="AN86" s="22">
        <f t="shared" si="51"/>
        <v>36000</v>
      </c>
      <c r="AO86" s="22">
        <f t="shared" si="51"/>
        <v>36000</v>
      </c>
    </row>
    <row r="87" spans="2:41" ht="15.75" thickBot="1">
      <c r="B87" s="45" t="str">
        <f t="shared" si="32"/>
        <v>Costi ampliamento</v>
      </c>
      <c r="C87" s="44" t="str">
        <f t="shared" si="32"/>
        <v>Costi d'impianto e ampliamento</v>
      </c>
      <c r="D87" s="35"/>
      <c r="F87" s="22">
        <f t="shared" si="34"/>
        <v>36000</v>
      </c>
      <c r="G87" s="22">
        <f t="shared" si="38"/>
        <v>36000</v>
      </c>
      <c r="H87" s="22">
        <f t="shared" si="38"/>
        <v>36000</v>
      </c>
      <c r="I87" s="22">
        <f aca="true" t="shared" si="52" ref="I87:AO87">+H87+(+IF((I21+I65-H65-I43)&lt;0,"ERRORE",(I21+I65-H65-I43)))</f>
        <v>36000</v>
      </c>
      <c r="J87" s="22">
        <f t="shared" si="52"/>
        <v>36000</v>
      </c>
      <c r="K87" s="22">
        <f t="shared" si="52"/>
        <v>36000</v>
      </c>
      <c r="L87" s="22">
        <f t="shared" si="52"/>
        <v>36000</v>
      </c>
      <c r="M87" s="22">
        <f t="shared" si="52"/>
        <v>36000</v>
      </c>
      <c r="N87" s="22">
        <f t="shared" si="52"/>
        <v>36000</v>
      </c>
      <c r="O87" s="22">
        <f t="shared" si="52"/>
        <v>36000</v>
      </c>
      <c r="P87" s="22">
        <f t="shared" si="52"/>
        <v>36000</v>
      </c>
      <c r="Q87" s="22">
        <f t="shared" si="52"/>
        <v>36000</v>
      </c>
      <c r="R87" s="22">
        <f t="shared" si="52"/>
        <v>36000</v>
      </c>
      <c r="S87" s="22">
        <f t="shared" si="52"/>
        <v>36000</v>
      </c>
      <c r="T87" s="22">
        <f t="shared" si="52"/>
        <v>36000</v>
      </c>
      <c r="U87" s="22">
        <f t="shared" si="52"/>
        <v>36000</v>
      </c>
      <c r="V87" s="22">
        <f t="shared" si="52"/>
        <v>36000</v>
      </c>
      <c r="W87" s="22">
        <f t="shared" si="52"/>
        <v>36000</v>
      </c>
      <c r="X87" s="22">
        <f t="shared" si="52"/>
        <v>36000</v>
      </c>
      <c r="Y87" s="22">
        <f t="shared" si="52"/>
        <v>36000</v>
      </c>
      <c r="Z87" s="22">
        <f t="shared" si="52"/>
        <v>36000</v>
      </c>
      <c r="AA87" s="22">
        <f t="shared" si="52"/>
        <v>36000</v>
      </c>
      <c r="AB87" s="22">
        <f t="shared" si="52"/>
        <v>36000</v>
      </c>
      <c r="AC87" s="22">
        <f t="shared" si="52"/>
        <v>36000</v>
      </c>
      <c r="AD87" s="22">
        <f t="shared" si="52"/>
        <v>36000</v>
      </c>
      <c r="AE87" s="22">
        <f t="shared" si="52"/>
        <v>36000</v>
      </c>
      <c r="AF87" s="22">
        <f t="shared" si="52"/>
        <v>36000</v>
      </c>
      <c r="AG87" s="22">
        <f t="shared" si="52"/>
        <v>36000</v>
      </c>
      <c r="AH87" s="22">
        <f t="shared" si="52"/>
        <v>36000</v>
      </c>
      <c r="AI87" s="22">
        <f t="shared" si="52"/>
        <v>36000</v>
      </c>
      <c r="AJ87" s="22">
        <f t="shared" si="52"/>
        <v>36000</v>
      </c>
      <c r="AK87" s="22">
        <f t="shared" si="52"/>
        <v>36000</v>
      </c>
      <c r="AL87" s="22">
        <f t="shared" si="52"/>
        <v>36000</v>
      </c>
      <c r="AM87" s="22">
        <f t="shared" si="52"/>
        <v>36000</v>
      </c>
      <c r="AN87" s="22">
        <f t="shared" si="52"/>
        <v>36000</v>
      </c>
      <c r="AO87" s="22">
        <f t="shared" si="52"/>
        <v>36000</v>
      </c>
    </row>
    <row r="88" spans="2:41" s="38" customFormat="1" ht="15.75">
      <c r="B88" s="41" t="s">
        <v>265</v>
      </c>
      <c r="C88" s="41"/>
      <c r="D88" s="41"/>
      <c r="E88" s="41"/>
      <c r="F88" s="42">
        <f aca="true" t="shared" si="53" ref="F88:AO88">SUM(F69:F87)</f>
        <v>164400</v>
      </c>
      <c r="G88" s="42">
        <f t="shared" si="53"/>
        <v>202800</v>
      </c>
      <c r="H88" s="42">
        <f t="shared" si="53"/>
        <v>328800</v>
      </c>
      <c r="I88" s="42">
        <f t="shared" si="53"/>
        <v>328800</v>
      </c>
      <c r="J88" s="42">
        <f t="shared" si="53"/>
        <v>328800</v>
      </c>
      <c r="K88" s="42">
        <f t="shared" si="53"/>
        <v>328800</v>
      </c>
      <c r="L88" s="42">
        <f t="shared" si="53"/>
        <v>328800</v>
      </c>
      <c r="M88" s="42">
        <f t="shared" si="53"/>
        <v>328800</v>
      </c>
      <c r="N88" s="42">
        <f t="shared" si="53"/>
        <v>328800</v>
      </c>
      <c r="O88" s="42">
        <f t="shared" si="53"/>
        <v>328800</v>
      </c>
      <c r="P88" s="42">
        <f t="shared" si="53"/>
        <v>328800</v>
      </c>
      <c r="Q88" s="42">
        <f t="shared" si="53"/>
        <v>328800</v>
      </c>
      <c r="R88" s="42">
        <f t="shared" si="53"/>
        <v>328800</v>
      </c>
      <c r="S88" s="42">
        <f t="shared" si="53"/>
        <v>328800</v>
      </c>
      <c r="T88" s="42">
        <f t="shared" si="53"/>
        <v>328800</v>
      </c>
      <c r="U88" s="42">
        <f t="shared" si="53"/>
        <v>328800</v>
      </c>
      <c r="V88" s="42">
        <f t="shared" si="53"/>
        <v>328800</v>
      </c>
      <c r="W88" s="42">
        <f t="shared" si="53"/>
        <v>328800</v>
      </c>
      <c r="X88" s="42">
        <f t="shared" si="53"/>
        <v>328800</v>
      </c>
      <c r="Y88" s="42">
        <f t="shared" si="53"/>
        <v>328800</v>
      </c>
      <c r="Z88" s="42">
        <f t="shared" si="53"/>
        <v>328800</v>
      </c>
      <c r="AA88" s="42">
        <f t="shared" si="53"/>
        <v>328800</v>
      </c>
      <c r="AB88" s="42">
        <f t="shared" si="53"/>
        <v>328800</v>
      </c>
      <c r="AC88" s="42">
        <f t="shared" si="53"/>
        <v>328800</v>
      </c>
      <c r="AD88" s="42">
        <f t="shared" si="53"/>
        <v>328800</v>
      </c>
      <c r="AE88" s="42">
        <f t="shared" si="53"/>
        <v>328800</v>
      </c>
      <c r="AF88" s="42">
        <f t="shared" si="53"/>
        <v>328800</v>
      </c>
      <c r="AG88" s="42">
        <f t="shared" si="53"/>
        <v>328800</v>
      </c>
      <c r="AH88" s="42">
        <f t="shared" si="53"/>
        <v>328800</v>
      </c>
      <c r="AI88" s="42">
        <f t="shared" si="53"/>
        <v>328800</v>
      </c>
      <c r="AJ88" s="42">
        <f t="shared" si="53"/>
        <v>328800</v>
      </c>
      <c r="AK88" s="42">
        <f t="shared" si="53"/>
        <v>328800</v>
      </c>
      <c r="AL88" s="42">
        <f t="shared" si="53"/>
        <v>328800</v>
      </c>
      <c r="AM88" s="42">
        <f t="shared" si="53"/>
        <v>328800</v>
      </c>
      <c r="AN88" s="42">
        <f t="shared" si="53"/>
        <v>328800</v>
      </c>
      <c r="AO88" s="42">
        <f t="shared" si="53"/>
        <v>328800</v>
      </c>
    </row>
    <row r="90" spans="1:41" ht="15">
      <c r="A90" s="21" t="s">
        <v>234</v>
      </c>
      <c r="B90" s="43" t="s">
        <v>289</v>
      </c>
      <c r="C90" s="39" t="s">
        <v>268</v>
      </c>
      <c r="F90" s="38" t="str">
        <f>+F2</f>
        <v>A1 m1</v>
      </c>
      <c r="G90" s="38" t="str">
        <f aca="true" t="shared" si="54" ref="G90:AO90">+G2</f>
        <v>A1 m2</v>
      </c>
      <c r="H90" s="38" t="str">
        <f t="shared" si="54"/>
        <v>A1 m3</v>
      </c>
      <c r="I90" s="38" t="str">
        <f t="shared" si="54"/>
        <v>A1 m4</v>
      </c>
      <c r="J90" s="38" t="str">
        <f t="shared" si="54"/>
        <v>A1 m5</v>
      </c>
      <c r="K90" s="38" t="str">
        <f t="shared" si="54"/>
        <v>A1 m6</v>
      </c>
      <c r="L90" s="38" t="str">
        <f t="shared" si="54"/>
        <v>A1 m7</v>
      </c>
      <c r="M90" s="38" t="str">
        <f t="shared" si="54"/>
        <v>A1 m8</v>
      </c>
      <c r="N90" s="38" t="str">
        <f t="shared" si="54"/>
        <v>A1 m9</v>
      </c>
      <c r="O90" s="38" t="str">
        <f t="shared" si="54"/>
        <v>A1 m10</v>
      </c>
      <c r="P90" s="38" t="str">
        <f t="shared" si="54"/>
        <v>A1 m11</v>
      </c>
      <c r="Q90" s="38" t="str">
        <f t="shared" si="54"/>
        <v>A1 m12</v>
      </c>
      <c r="R90" s="38" t="str">
        <f t="shared" si="54"/>
        <v>A2 m1</v>
      </c>
      <c r="S90" s="38" t="str">
        <f t="shared" si="54"/>
        <v>A2 m2</v>
      </c>
      <c r="T90" s="38" t="str">
        <f t="shared" si="54"/>
        <v>A2 m3</v>
      </c>
      <c r="U90" s="38" t="str">
        <f t="shared" si="54"/>
        <v>A2 m4</v>
      </c>
      <c r="V90" s="38" t="str">
        <f t="shared" si="54"/>
        <v>A2 m5</v>
      </c>
      <c r="W90" s="38" t="str">
        <f t="shared" si="54"/>
        <v>A2 m6</v>
      </c>
      <c r="X90" s="38" t="str">
        <f t="shared" si="54"/>
        <v>A2 m7</v>
      </c>
      <c r="Y90" s="38" t="str">
        <f t="shared" si="54"/>
        <v>A2 m8</v>
      </c>
      <c r="Z90" s="38" t="str">
        <f t="shared" si="54"/>
        <v>A2 m9</v>
      </c>
      <c r="AA90" s="38" t="str">
        <f t="shared" si="54"/>
        <v>A2 m10</v>
      </c>
      <c r="AB90" s="38" t="str">
        <f t="shared" si="54"/>
        <v>A2 m11</v>
      </c>
      <c r="AC90" s="38" t="str">
        <f t="shared" si="54"/>
        <v>A2 m12</v>
      </c>
      <c r="AD90" s="38" t="str">
        <f t="shared" si="54"/>
        <v>A3 m1</v>
      </c>
      <c r="AE90" s="38" t="str">
        <f t="shared" si="54"/>
        <v>A3 m2</v>
      </c>
      <c r="AF90" s="38" t="str">
        <f t="shared" si="54"/>
        <v>A3 m3</v>
      </c>
      <c r="AG90" s="38" t="str">
        <f t="shared" si="54"/>
        <v>A3 m4</v>
      </c>
      <c r="AH90" s="38" t="str">
        <f t="shared" si="54"/>
        <v>A3 m5</v>
      </c>
      <c r="AI90" s="38" t="str">
        <f t="shared" si="54"/>
        <v>A3 m6</v>
      </c>
      <c r="AJ90" s="38" t="str">
        <f t="shared" si="54"/>
        <v>A3 m7</v>
      </c>
      <c r="AK90" s="38" t="str">
        <f t="shared" si="54"/>
        <v>A3 m8</v>
      </c>
      <c r="AL90" s="38" t="str">
        <f t="shared" si="54"/>
        <v>A3 m9</v>
      </c>
      <c r="AM90" s="38" t="str">
        <f t="shared" si="54"/>
        <v>A3 m10</v>
      </c>
      <c r="AN90" s="38" t="str">
        <f t="shared" si="54"/>
        <v>A3 m11</v>
      </c>
      <c r="AO90" s="38" t="str">
        <f t="shared" si="54"/>
        <v>A3 m12</v>
      </c>
    </row>
    <row r="91" spans="2:41" ht="15">
      <c r="B91" s="44" t="str">
        <f aca="true" t="shared" si="55" ref="B91:C109">+B69</f>
        <v>Fabbricato 1</v>
      </c>
      <c r="C91" s="44" t="str">
        <f t="shared" si="55"/>
        <v>Immobili</v>
      </c>
      <c r="D91" s="35"/>
      <c r="F91" s="22">
        <f>+F25</f>
        <v>60000</v>
      </c>
      <c r="G91" s="22">
        <f aca="true" t="shared" si="56" ref="G91:G109">+F91+G25</f>
        <v>60000</v>
      </c>
      <c r="H91" s="22">
        <f aca="true" t="shared" si="57" ref="H91:AO98">+G91+H25</f>
        <v>60000</v>
      </c>
      <c r="I91" s="22">
        <f t="shared" si="57"/>
        <v>60000</v>
      </c>
      <c r="J91" s="22">
        <f t="shared" si="57"/>
        <v>60000</v>
      </c>
      <c r="K91" s="22">
        <f t="shared" si="57"/>
        <v>60000</v>
      </c>
      <c r="L91" s="22">
        <f t="shared" si="57"/>
        <v>60000</v>
      </c>
      <c r="M91" s="22">
        <f t="shared" si="57"/>
        <v>60000</v>
      </c>
      <c r="N91" s="22">
        <f t="shared" si="57"/>
        <v>60000</v>
      </c>
      <c r="O91" s="22">
        <f t="shared" si="57"/>
        <v>60000</v>
      </c>
      <c r="P91" s="22">
        <f t="shared" si="57"/>
        <v>60000</v>
      </c>
      <c r="Q91" s="22">
        <f t="shared" si="57"/>
        <v>60000</v>
      </c>
      <c r="R91" s="22">
        <f t="shared" si="57"/>
        <v>60000</v>
      </c>
      <c r="S91" s="22">
        <f t="shared" si="57"/>
        <v>60000</v>
      </c>
      <c r="T91" s="22">
        <f t="shared" si="57"/>
        <v>60000</v>
      </c>
      <c r="U91" s="22">
        <f t="shared" si="57"/>
        <v>60000</v>
      </c>
      <c r="V91" s="22">
        <f t="shared" si="57"/>
        <v>60000</v>
      </c>
      <c r="W91" s="22">
        <f t="shared" si="57"/>
        <v>60000</v>
      </c>
      <c r="X91" s="22">
        <f t="shared" si="57"/>
        <v>60000</v>
      </c>
      <c r="Y91" s="22">
        <f t="shared" si="57"/>
        <v>60000</v>
      </c>
      <c r="Z91" s="22">
        <f t="shared" si="57"/>
        <v>60000</v>
      </c>
      <c r="AA91" s="22">
        <f t="shared" si="57"/>
        <v>60000</v>
      </c>
      <c r="AB91" s="22">
        <f t="shared" si="57"/>
        <v>60000</v>
      </c>
      <c r="AC91" s="22">
        <f t="shared" si="57"/>
        <v>60000</v>
      </c>
      <c r="AD91" s="22">
        <f t="shared" si="57"/>
        <v>60000</v>
      </c>
      <c r="AE91" s="22">
        <f t="shared" si="57"/>
        <v>60000</v>
      </c>
      <c r="AF91" s="22">
        <f t="shared" si="57"/>
        <v>60000</v>
      </c>
      <c r="AG91" s="22">
        <f t="shared" si="57"/>
        <v>60000</v>
      </c>
      <c r="AH91" s="22">
        <f t="shared" si="57"/>
        <v>60000</v>
      </c>
      <c r="AI91" s="22">
        <f t="shared" si="57"/>
        <v>60000</v>
      </c>
      <c r="AJ91" s="22">
        <f t="shared" si="57"/>
        <v>60000</v>
      </c>
      <c r="AK91" s="22">
        <f t="shared" si="57"/>
        <v>60000</v>
      </c>
      <c r="AL91" s="22">
        <f t="shared" si="57"/>
        <v>60000</v>
      </c>
      <c r="AM91" s="22">
        <f t="shared" si="57"/>
        <v>60000</v>
      </c>
      <c r="AN91" s="22">
        <f t="shared" si="57"/>
        <v>60000</v>
      </c>
      <c r="AO91" s="22">
        <f t="shared" si="57"/>
        <v>60000</v>
      </c>
    </row>
    <row r="92" spans="2:41" ht="15">
      <c r="B92" s="44" t="str">
        <f t="shared" si="55"/>
        <v>Fabbricato 2</v>
      </c>
      <c r="C92" s="44" t="str">
        <f t="shared" si="55"/>
        <v>Immobili</v>
      </c>
      <c r="D92" s="35"/>
      <c r="F92" s="22">
        <f aca="true" t="shared" si="58" ref="F92:F109">+F26</f>
        <v>0</v>
      </c>
      <c r="G92" s="22">
        <f t="shared" si="56"/>
        <v>0</v>
      </c>
      <c r="H92" s="22">
        <f aca="true" t="shared" si="59" ref="H92:V92">+G92+H26</f>
        <v>0</v>
      </c>
      <c r="I92" s="22">
        <f t="shared" si="59"/>
        <v>0</v>
      </c>
      <c r="J92" s="22">
        <f t="shared" si="59"/>
        <v>0</v>
      </c>
      <c r="K92" s="22">
        <f t="shared" si="59"/>
        <v>0</v>
      </c>
      <c r="L92" s="22">
        <f t="shared" si="59"/>
        <v>0</v>
      </c>
      <c r="M92" s="22">
        <f t="shared" si="59"/>
        <v>0</v>
      </c>
      <c r="N92" s="22">
        <f t="shared" si="59"/>
        <v>0</v>
      </c>
      <c r="O92" s="22">
        <f t="shared" si="59"/>
        <v>0</v>
      </c>
      <c r="P92" s="22">
        <f t="shared" si="59"/>
        <v>0</v>
      </c>
      <c r="Q92" s="22">
        <f t="shared" si="59"/>
        <v>0</v>
      </c>
      <c r="R92" s="22">
        <f t="shared" si="59"/>
        <v>0</v>
      </c>
      <c r="S92" s="22">
        <f t="shared" si="59"/>
        <v>0</v>
      </c>
      <c r="T92" s="22">
        <f t="shared" si="59"/>
        <v>0</v>
      </c>
      <c r="U92" s="22">
        <f t="shared" si="59"/>
        <v>0</v>
      </c>
      <c r="V92" s="22">
        <f t="shared" si="59"/>
        <v>0</v>
      </c>
      <c r="W92" s="22">
        <f t="shared" si="57"/>
        <v>0</v>
      </c>
      <c r="X92" s="22">
        <f t="shared" si="57"/>
        <v>0</v>
      </c>
      <c r="Y92" s="22">
        <f t="shared" si="57"/>
        <v>0</v>
      </c>
      <c r="Z92" s="22">
        <f t="shared" si="57"/>
        <v>0</v>
      </c>
      <c r="AA92" s="22">
        <f t="shared" si="57"/>
        <v>0</v>
      </c>
      <c r="AB92" s="22">
        <f t="shared" si="57"/>
        <v>0</v>
      </c>
      <c r="AC92" s="22">
        <f t="shared" si="57"/>
        <v>0</v>
      </c>
      <c r="AD92" s="22">
        <f t="shared" si="57"/>
        <v>0</v>
      </c>
      <c r="AE92" s="22">
        <f t="shared" si="57"/>
        <v>0</v>
      </c>
      <c r="AF92" s="22">
        <f t="shared" si="57"/>
        <v>0</v>
      </c>
      <c r="AG92" s="22">
        <f t="shared" si="57"/>
        <v>0</v>
      </c>
      <c r="AH92" s="22">
        <f t="shared" si="57"/>
        <v>0</v>
      </c>
      <c r="AI92" s="22">
        <f t="shared" si="57"/>
        <v>0</v>
      </c>
      <c r="AJ92" s="22">
        <f t="shared" si="57"/>
        <v>0</v>
      </c>
      <c r="AK92" s="22">
        <f t="shared" si="57"/>
        <v>0</v>
      </c>
      <c r="AL92" s="22">
        <f t="shared" si="57"/>
        <v>0</v>
      </c>
      <c r="AM92" s="22">
        <f t="shared" si="57"/>
        <v>0</v>
      </c>
      <c r="AN92" s="22">
        <f t="shared" si="57"/>
        <v>0</v>
      </c>
      <c r="AO92" s="22">
        <f t="shared" si="57"/>
        <v>0</v>
      </c>
    </row>
    <row r="93" spans="2:41" ht="15">
      <c r="B93" s="44" t="str">
        <f t="shared" si="55"/>
        <v>Fabbricato 3</v>
      </c>
      <c r="C93" s="44" t="str">
        <f t="shared" si="55"/>
        <v>Immobili</v>
      </c>
      <c r="D93" s="35"/>
      <c r="F93" s="22">
        <f t="shared" si="58"/>
        <v>0</v>
      </c>
      <c r="G93" s="22">
        <f t="shared" si="56"/>
        <v>0</v>
      </c>
      <c r="H93" s="22">
        <f t="shared" si="57"/>
        <v>0</v>
      </c>
      <c r="I93" s="22">
        <f t="shared" si="57"/>
        <v>0</v>
      </c>
      <c r="J93" s="22">
        <f t="shared" si="57"/>
        <v>0</v>
      </c>
      <c r="K93" s="22">
        <f t="shared" si="57"/>
        <v>0</v>
      </c>
      <c r="L93" s="22">
        <f t="shared" si="57"/>
        <v>0</v>
      </c>
      <c r="M93" s="22">
        <f t="shared" si="57"/>
        <v>0</v>
      </c>
      <c r="N93" s="22">
        <f t="shared" si="57"/>
        <v>0</v>
      </c>
      <c r="O93" s="22">
        <f t="shared" si="57"/>
        <v>0</v>
      </c>
      <c r="P93" s="22">
        <f t="shared" si="57"/>
        <v>0</v>
      </c>
      <c r="Q93" s="22">
        <f t="shared" si="57"/>
        <v>0</v>
      </c>
      <c r="R93" s="22">
        <f t="shared" si="57"/>
        <v>0</v>
      </c>
      <c r="S93" s="22">
        <f t="shared" si="57"/>
        <v>0</v>
      </c>
      <c r="T93" s="22">
        <f t="shared" si="57"/>
        <v>0</v>
      </c>
      <c r="U93" s="22">
        <f t="shared" si="57"/>
        <v>0</v>
      </c>
      <c r="V93" s="22">
        <f t="shared" si="57"/>
        <v>0</v>
      </c>
      <c r="W93" s="22">
        <f t="shared" si="57"/>
        <v>0</v>
      </c>
      <c r="X93" s="22">
        <f t="shared" si="57"/>
        <v>0</v>
      </c>
      <c r="Y93" s="22">
        <f t="shared" si="57"/>
        <v>0</v>
      </c>
      <c r="Z93" s="22">
        <f t="shared" si="57"/>
        <v>0</v>
      </c>
      <c r="AA93" s="22">
        <f t="shared" si="57"/>
        <v>0</v>
      </c>
      <c r="AB93" s="22">
        <f t="shared" si="57"/>
        <v>0</v>
      </c>
      <c r="AC93" s="22">
        <f t="shared" si="57"/>
        <v>0</v>
      </c>
      <c r="AD93" s="22">
        <f t="shared" si="57"/>
        <v>0</v>
      </c>
      <c r="AE93" s="22">
        <f t="shared" si="57"/>
        <v>0</v>
      </c>
      <c r="AF93" s="22">
        <f t="shared" si="57"/>
        <v>0</v>
      </c>
      <c r="AG93" s="22">
        <f t="shared" si="57"/>
        <v>0</v>
      </c>
      <c r="AH93" s="22">
        <f t="shared" si="57"/>
        <v>0</v>
      </c>
      <c r="AI93" s="22">
        <f t="shared" si="57"/>
        <v>0</v>
      </c>
      <c r="AJ93" s="22">
        <f t="shared" si="57"/>
        <v>0</v>
      </c>
      <c r="AK93" s="22">
        <f t="shared" si="57"/>
        <v>0</v>
      </c>
      <c r="AL93" s="22">
        <f t="shared" si="57"/>
        <v>0</v>
      </c>
      <c r="AM93" s="22">
        <f t="shared" si="57"/>
        <v>0</v>
      </c>
      <c r="AN93" s="22">
        <f t="shared" si="57"/>
        <v>0</v>
      </c>
      <c r="AO93" s="22">
        <f t="shared" si="57"/>
        <v>0</v>
      </c>
    </row>
    <row r="94" spans="2:41" ht="15">
      <c r="B94" s="44" t="str">
        <f t="shared" si="55"/>
        <v>Attrezzature 1</v>
      </c>
      <c r="C94" s="44" t="str">
        <f t="shared" si="55"/>
        <v>Attrezzature Industriali e commerciali</v>
      </c>
      <c r="D94" s="35"/>
      <c r="F94" s="22">
        <f t="shared" si="58"/>
        <v>0</v>
      </c>
      <c r="G94" s="22">
        <f t="shared" si="56"/>
        <v>0</v>
      </c>
      <c r="H94" s="22">
        <f t="shared" si="57"/>
        <v>0</v>
      </c>
      <c r="I94" s="22">
        <f t="shared" si="57"/>
        <v>0</v>
      </c>
      <c r="J94" s="22">
        <f t="shared" si="57"/>
        <v>0</v>
      </c>
      <c r="K94" s="22">
        <f t="shared" si="57"/>
        <v>0</v>
      </c>
      <c r="L94" s="22">
        <f t="shared" si="57"/>
        <v>0</v>
      </c>
      <c r="M94" s="22">
        <f t="shared" si="57"/>
        <v>0</v>
      </c>
      <c r="N94" s="22">
        <f t="shared" si="57"/>
        <v>0</v>
      </c>
      <c r="O94" s="22">
        <f t="shared" si="57"/>
        <v>0</v>
      </c>
      <c r="P94" s="22">
        <f t="shared" si="57"/>
        <v>0</v>
      </c>
      <c r="Q94" s="22">
        <f t="shared" si="57"/>
        <v>0</v>
      </c>
      <c r="R94" s="22">
        <f t="shared" si="57"/>
        <v>0</v>
      </c>
      <c r="S94" s="22">
        <f t="shared" si="57"/>
        <v>0</v>
      </c>
      <c r="T94" s="22">
        <f t="shared" si="57"/>
        <v>0</v>
      </c>
      <c r="U94" s="22">
        <f t="shared" si="57"/>
        <v>0</v>
      </c>
      <c r="V94" s="22">
        <f t="shared" si="57"/>
        <v>0</v>
      </c>
      <c r="W94" s="22">
        <f t="shared" si="57"/>
        <v>0</v>
      </c>
      <c r="X94" s="22">
        <f t="shared" si="57"/>
        <v>0</v>
      </c>
      <c r="Y94" s="22">
        <f t="shared" si="57"/>
        <v>0</v>
      </c>
      <c r="Z94" s="22">
        <f t="shared" si="57"/>
        <v>0</v>
      </c>
      <c r="AA94" s="22">
        <f t="shared" si="57"/>
        <v>0</v>
      </c>
      <c r="AB94" s="22">
        <f t="shared" si="57"/>
        <v>0</v>
      </c>
      <c r="AC94" s="22">
        <f t="shared" si="57"/>
        <v>0</v>
      </c>
      <c r="AD94" s="22">
        <f t="shared" si="57"/>
        <v>0</v>
      </c>
      <c r="AE94" s="22">
        <f t="shared" si="57"/>
        <v>0</v>
      </c>
      <c r="AF94" s="22">
        <f t="shared" si="57"/>
        <v>0</v>
      </c>
      <c r="AG94" s="22">
        <f t="shared" si="57"/>
        <v>0</v>
      </c>
      <c r="AH94" s="22">
        <f t="shared" si="57"/>
        <v>0</v>
      </c>
      <c r="AI94" s="22">
        <f t="shared" si="57"/>
        <v>0</v>
      </c>
      <c r="AJ94" s="22">
        <f t="shared" si="57"/>
        <v>0</v>
      </c>
      <c r="AK94" s="22">
        <f t="shared" si="57"/>
        <v>0</v>
      </c>
      <c r="AL94" s="22">
        <f t="shared" si="57"/>
        <v>0</v>
      </c>
      <c r="AM94" s="22">
        <f t="shared" si="57"/>
        <v>0</v>
      </c>
      <c r="AN94" s="22">
        <f t="shared" si="57"/>
        <v>0</v>
      </c>
      <c r="AO94" s="22">
        <f t="shared" si="57"/>
        <v>0</v>
      </c>
    </row>
    <row r="95" spans="2:41" ht="15">
      <c r="B95" s="44" t="str">
        <f t="shared" si="55"/>
        <v>Altri costi pluriennali 1</v>
      </c>
      <c r="C95" s="44" t="str">
        <f t="shared" si="55"/>
        <v>Ricerca&amp; Sviluppo</v>
      </c>
      <c r="D95" s="35"/>
      <c r="F95" s="22">
        <f t="shared" si="58"/>
        <v>0</v>
      </c>
      <c r="G95" s="22">
        <f t="shared" si="56"/>
        <v>0</v>
      </c>
      <c r="H95" s="22">
        <f t="shared" si="57"/>
        <v>0</v>
      </c>
      <c r="I95" s="22">
        <f t="shared" si="57"/>
        <v>0</v>
      </c>
      <c r="J95" s="22">
        <f t="shared" si="57"/>
        <v>0</v>
      </c>
      <c r="K95" s="22">
        <f t="shared" si="57"/>
        <v>0</v>
      </c>
      <c r="L95" s="22">
        <f t="shared" si="57"/>
        <v>0</v>
      </c>
      <c r="M95" s="22">
        <f t="shared" si="57"/>
        <v>0</v>
      </c>
      <c r="N95" s="22">
        <f t="shared" si="57"/>
        <v>0</v>
      </c>
      <c r="O95" s="22">
        <f t="shared" si="57"/>
        <v>0</v>
      </c>
      <c r="P95" s="22">
        <f t="shared" si="57"/>
        <v>0</v>
      </c>
      <c r="Q95" s="22">
        <f t="shared" si="57"/>
        <v>0</v>
      </c>
      <c r="R95" s="22">
        <f t="shared" si="57"/>
        <v>0</v>
      </c>
      <c r="S95" s="22">
        <f t="shared" si="57"/>
        <v>0</v>
      </c>
      <c r="T95" s="22">
        <f t="shared" si="57"/>
        <v>0</v>
      </c>
      <c r="U95" s="22">
        <f t="shared" si="57"/>
        <v>0</v>
      </c>
      <c r="V95" s="22">
        <f t="shared" si="57"/>
        <v>0</v>
      </c>
      <c r="W95" s="22">
        <f t="shared" si="57"/>
        <v>0</v>
      </c>
      <c r="X95" s="22">
        <f t="shared" si="57"/>
        <v>0</v>
      </c>
      <c r="Y95" s="22">
        <f t="shared" si="57"/>
        <v>0</v>
      </c>
      <c r="Z95" s="22">
        <f t="shared" si="57"/>
        <v>0</v>
      </c>
      <c r="AA95" s="22">
        <f t="shared" si="57"/>
        <v>0</v>
      </c>
      <c r="AB95" s="22">
        <f t="shared" si="57"/>
        <v>0</v>
      </c>
      <c r="AC95" s="22">
        <f t="shared" si="57"/>
        <v>0</v>
      </c>
      <c r="AD95" s="22">
        <f t="shared" si="57"/>
        <v>0</v>
      </c>
      <c r="AE95" s="22">
        <f t="shared" si="57"/>
        <v>0</v>
      </c>
      <c r="AF95" s="22">
        <f t="shared" si="57"/>
        <v>0</v>
      </c>
      <c r="AG95" s="22">
        <f t="shared" si="57"/>
        <v>0</v>
      </c>
      <c r="AH95" s="22">
        <f t="shared" si="57"/>
        <v>0</v>
      </c>
      <c r="AI95" s="22">
        <f t="shared" si="57"/>
        <v>0</v>
      </c>
      <c r="AJ95" s="22">
        <f t="shared" si="57"/>
        <v>0</v>
      </c>
      <c r="AK95" s="22">
        <f t="shared" si="57"/>
        <v>0</v>
      </c>
      <c r="AL95" s="22">
        <f t="shared" si="57"/>
        <v>0</v>
      </c>
      <c r="AM95" s="22">
        <f t="shared" si="57"/>
        <v>0</v>
      </c>
      <c r="AN95" s="22">
        <f t="shared" si="57"/>
        <v>0</v>
      </c>
      <c r="AO95" s="22">
        <f t="shared" si="57"/>
        <v>0</v>
      </c>
    </row>
    <row r="96" spans="2:41" ht="15">
      <c r="B96" s="44" t="str">
        <f t="shared" si="55"/>
        <v>Macchinario 1</v>
      </c>
      <c r="C96" s="44" t="str">
        <f t="shared" si="55"/>
        <v>Impianti e Macchinari</v>
      </c>
      <c r="D96" s="35"/>
      <c r="F96" s="22">
        <f t="shared" si="58"/>
        <v>0</v>
      </c>
      <c r="G96" s="22">
        <f t="shared" si="56"/>
        <v>0</v>
      </c>
      <c r="H96" s="22">
        <f t="shared" si="57"/>
        <v>0</v>
      </c>
      <c r="I96" s="22">
        <f t="shared" si="57"/>
        <v>0</v>
      </c>
      <c r="J96" s="22">
        <f t="shared" si="57"/>
        <v>0</v>
      </c>
      <c r="K96" s="22">
        <f t="shared" si="57"/>
        <v>0</v>
      </c>
      <c r="L96" s="22">
        <f t="shared" si="57"/>
        <v>0</v>
      </c>
      <c r="M96" s="22">
        <f t="shared" si="57"/>
        <v>0</v>
      </c>
      <c r="N96" s="22">
        <f t="shared" si="57"/>
        <v>0</v>
      </c>
      <c r="O96" s="22">
        <f t="shared" si="57"/>
        <v>0</v>
      </c>
      <c r="P96" s="22">
        <f t="shared" si="57"/>
        <v>0</v>
      </c>
      <c r="Q96" s="22">
        <f t="shared" si="57"/>
        <v>0</v>
      </c>
      <c r="R96" s="22">
        <f t="shared" si="57"/>
        <v>0</v>
      </c>
      <c r="S96" s="22">
        <f t="shared" si="57"/>
        <v>0</v>
      </c>
      <c r="T96" s="22">
        <f t="shared" si="57"/>
        <v>0</v>
      </c>
      <c r="U96" s="22">
        <f t="shared" si="57"/>
        <v>0</v>
      </c>
      <c r="V96" s="22">
        <f t="shared" si="57"/>
        <v>0</v>
      </c>
      <c r="W96" s="22">
        <f t="shared" si="57"/>
        <v>0</v>
      </c>
      <c r="X96" s="22">
        <f t="shared" si="57"/>
        <v>0</v>
      </c>
      <c r="Y96" s="22">
        <f t="shared" si="57"/>
        <v>0</v>
      </c>
      <c r="Z96" s="22">
        <f t="shared" si="57"/>
        <v>0</v>
      </c>
      <c r="AA96" s="22">
        <f t="shared" si="57"/>
        <v>0</v>
      </c>
      <c r="AB96" s="22">
        <f t="shared" si="57"/>
        <v>0</v>
      </c>
      <c r="AC96" s="22">
        <f t="shared" si="57"/>
        <v>0</v>
      </c>
      <c r="AD96" s="22">
        <f t="shared" si="57"/>
        <v>0</v>
      </c>
      <c r="AE96" s="22">
        <f t="shared" si="57"/>
        <v>0</v>
      </c>
      <c r="AF96" s="22">
        <f t="shared" si="57"/>
        <v>0</v>
      </c>
      <c r="AG96" s="22">
        <f t="shared" si="57"/>
        <v>0</v>
      </c>
      <c r="AH96" s="22">
        <f t="shared" si="57"/>
        <v>0</v>
      </c>
      <c r="AI96" s="22">
        <f t="shared" si="57"/>
        <v>0</v>
      </c>
      <c r="AJ96" s="22">
        <f t="shared" si="57"/>
        <v>0</v>
      </c>
      <c r="AK96" s="22">
        <f t="shared" si="57"/>
        <v>0</v>
      </c>
      <c r="AL96" s="22">
        <f t="shared" si="57"/>
        <v>0</v>
      </c>
      <c r="AM96" s="22">
        <f t="shared" si="57"/>
        <v>0</v>
      </c>
      <c r="AN96" s="22">
        <f t="shared" si="57"/>
        <v>0</v>
      </c>
      <c r="AO96" s="22">
        <f t="shared" si="57"/>
        <v>0</v>
      </c>
    </row>
    <row r="97" spans="2:41" ht="15">
      <c r="B97" s="44" t="str">
        <f t="shared" si="55"/>
        <v>Impianto 2</v>
      </c>
      <c r="C97" s="44" t="str">
        <f t="shared" si="55"/>
        <v>Impianti e Macchinari</v>
      </c>
      <c r="D97" s="35"/>
      <c r="F97" s="22">
        <f t="shared" si="58"/>
        <v>0</v>
      </c>
      <c r="G97" s="22">
        <f t="shared" si="56"/>
        <v>0</v>
      </c>
      <c r="H97" s="22">
        <f t="shared" si="57"/>
        <v>0</v>
      </c>
      <c r="I97" s="22">
        <f t="shared" si="57"/>
        <v>0</v>
      </c>
      <c r="J97" s="22">
        <f t="shared" si="57"/>
        <v>0</v>
      </c>
      <c r="K97" s="22">
        <f t="shared" si="57"/>
        <v>0</v>
      </c>
      <c r="L97" s="22">
        <f t="shared" si="57"/>
        <v>0</v>
      </c>
      <c r="M97" s="22">
        <f t="shared" si="57"/>
        <v>0</v>
      </c>
      <c r="N97" s="22">
        <f t="shared" si="57"/>
        <v>0</v>
      </c>
      <c r="O97" s="22">
        <f t="shared" si="57"/>
        <v>0</v>
      </c>
      <c r="P97" s="22">
        <f t="shared" si="57"/>
        <v>0</v>
      </c>
      <c r="Q97" s="22">
        <f t="shared" si="57"/>
        <v>0</v>
      </c>
      <c r="R97" s="22">
        <f t="shared" si="57"/>
        <v>0</v>
      </c>
      <c r="S97" s="22">
        <f t="shared" si="57"/>
        <v>0</v>
      </c>
      <c r="T97" s="22">
        <f t="shared" si="57"/>
        <v>0</v>
      </c>
      <c r="U97" s="22">
        <f t="shared" si="57"/>
        <v>0</v>
      </c>
      <c r="V97" s="22">
        <f t="shared" si="57"/>
        <v>0</v>
      </c>
      <c r="W97" s="22">
        <f t="shared" si="57"/>
        <v>0</v>
      </c>
      <c r="X97" s="22">
        <f t="shared" si="57"/>
        <v>0</v>
      </c>
      <c r="Y97" s="22">
        <f t="shared" si="57"/>
        <v>0</v>
      </c>
      <c r="Z97" s="22">
        <f t="shared" si="57"/>
        <v>0</v>
      </c>
      <c r="AA97" s="22">
        <f t="shared" si="57"/>
        <v>0</v>
      </c>
      <c r="AB97" s="22">
        <f t="shared" si="57"/>
        <v>0</v>
      </c>
      <c r="AC97" s="22">
        <f t="shared" si="57"/>
        <v>0</v>
      </c>
      <c r="AD97" s="22">
        <f t="shared" si="57"/>
        <v>0</v>
      </c>
      <c r="AE97" s="22">
        <f t="shared" si="57"/>
        <v>0</v>
      </c>
      <c r="AF97" s="22">
        <f t="shared" si="57"/>
        <v>0</v>
      </c>
      <c r="AG97" s="22">
        <f t="shared" si="57"/>
        <v>0</v>
      </c>
      <c r="AH97" s="22">
        <f t="shared" si="57"/>
        <v>0</v>
      </c>
      <c r="AI97" s="22">
        <f t="shared" si="57"/>
        <v>0</v>
      </c>
      <c r="AJ97" s="22">
        <f t="shared" si="57"/>
        <v>0</v>
      </c>
      <c r="AK97" s="22">
        <f t="shared" si="57"/>
        <v>0</v>
      </c>
      <c r="AL97" s="22">
        <f t="shared" si="57"/>
        <v>0</v>
      </c>
      <c r="AM97" s="22">
        <f t="shared" si="57"/>
        <v>0</v>
      </c>
      <c r="AN97" s="22">
        <f t="shared" si="57"/>
        <v>0</v>
      </c>
      <c r="AO97" s="22">
        <f t="shared" si="57"/>
        <v>0</v>
      </c>
    </row>
    <row r="98" spans="2:41" ht="15">
      <c r="B98" s="44" t="str">
        <f t="shared" si="55"/>
        <v>Attrezzature 2</v>
      </c>
      <c r="C98" s="44" t="str">
        <f t="shared" si="55"/>
        <v>Attrezzature Industriali e commerciali</v>
      </c>
      <c r="D98" s="35"/>
      <c r="F98" s="22">
        <f t="shared" si="58"/>
        <v>0</v>
      </c>
      <c r="G98" s="22">
        <f t="shared" si="56"/>
        <v>0</v>
      </c>
      <c r="H98" s="22">
        <f t="shared" si="57"/>
        <v>0</v>
      </c>
      <c r="I98" s="22">
        <f t="shared" si="57"/>
        <v>0</v>
      </c>
      <c r="J98" s="22">
        <f t="shared" si="57"/>
        <v>0</v>
      </c>
      <c r="K98" s="22">
        <f t="shared" si="57"/>
        <v>0</v>
      </c>
      <c r="L98" s="22">
        <f t="shared" si="57"/>
        <v>0</v>
      </c>
      <c r="M98" s="22">
        <f t="shared" si="57"/>
        <v>0</v>
      </c>
      <c r="N98" s="22">
        <f t="shared" si="57"/>
        <v>0</v>
      </c>
      <c r="O98" s="22">
        <f t="shared" si="57"/>
        <v>0</v>
      </c>
      <c r="P98" s="22">
        <f t="shared" si="57"/>
        <v>0</v>
      </c>
      <c r="Q98" s="22">
        <f t="shared" si="57"/>
        <v>0</v>
      </c>
      <c r="R98" s="22">
        <f t="shared" si="57"/>
        <v>0</v>
      </c>
      <c r="S98" s="22">
        <f t="shared" si="57"/>
        <v>0</v>
      </c>
      <c r="T98" s="22">
        <f t="shared" si="57"/>
        <v>0</v>
      </c>
      <c r="U98" s="22">
        <f t="shared" si="57"/>
        <v>0</v>
      </c>
      <c r="V98" s="22">
        <f t="shared" si="57"/>
        <v>0</v>
      </c>
      <c r="W98" s="22">
        <f t="shared" si="57"/>
        <v>0</v>
      </c>
      <c r="X98" s="22">
        <f t="shared" si="57"/>
        <v>0</v>
      </c>
      <c r="Y98" s="22">
        <f t="shared" si="57"/>
        <v>0</v>
      </c>
      <c r="Z98" s="22">
        <f t="shared" si="57"/>
        <v>0</v>
      </c>
      <c r="AA98" s="22">
        <f t="shared" si="57"/>
        <v>0</v>
      </c>
      <c r="AB98" s="22">
        <f t="shared" si="57"/>
        <v>0</v>
      </c>
      <c r="AC98" s="22">
        <f t="shared" si="57"/>
        <v>0</v>
      </c>
      <c r="AD98" s="22">
        <f t="shared" si="57"/>
        <v>0</v>
      </c>
      <c r="AE98" s="22">
        <f t="shared" si="57"/>
        <v>0</v>
      </c>
      <c r="AF98" s="22">
        <f t="shared" si="57"/>
        <v>0</v>
      </c>
      <c r="AG98" s="22">
        <f t="shared" si="57"/>
        <v>0</v>
      </c>
      <c r="AH98" s="22">
        <f t="shared" si="57"/>
        <v>0</v>
      </c>
      <c r="AI98" s="22">
        <f t="shared" si="57"/>
        <v>0</v>
      </c>
      <c r="AJ98" s="22">
        <f t="shared" si="57"/>
        <v>0</v>
      </c>
      <c r="AK98" s="22">
        <f t="shared" si="57"/>
        <v>0</v>
      </c>
      <c r="AL98" s="22">
        <f t="shared" si="57"/>
        <v>0</v>
      </c>
      <c r="AM98" s="22">
        <f t="shared" si="57"/>
        <v>0</v>
      </c>
      <c r="AN98" s="22">
        <f aca="true" t="shared" si="60" ref="H98:AO106">+AM98+AN32</f>
        <v>0</v>
      </c>
      <c r="AO98" s="22">
        <f t="shared" si="60"/>
        <v>0</v>
      </c>
    </row>
    <row r="99" spans="2:41" ht="15">
      <c r="B99" s="44" t="str">
        <f t="shared" si="55"/>
        <v>Impianto 3</v>
      </c>
      <c r="C99" s="44" t="str">
        <f t="shared" si="55"/>
        <v>Impianti e Macchinari</v>
      </c>
      <c r="D99" s="35"/>
      <c r="F99" s="22">
        <f t="shared" si="58"/>
        <v>0</v>
      </c>
      <c r="G99" s="22">
        <f t="shared" si="56"/>
        <v>0</v>
      </c>
      <c r="H99" s="22">
        <f t="shared" si="60"/>
        <v>0</v>
      </c>
      <c r="I99" s="22">
        <f t="shared" si="60"/>
        <v>0</v>
      </c>
      <c r="J99" s="22">
        <f t="shared" si="60"/>
        <v>0</v>
      </c>
      <c r="K99" s="22">
        <f t="shared" si="60"/>
        <v>0</v>
      </c>
      <c r="L99" s="22">
        <f t="shared" si="60"/>
        <v>0</v>
      </c>
      <c r="M99" s="22">
        <f t="shared" si="60"/>
        <v>0</v>
      </c>
      <c r="N99" s="22">
        <f t="shared" si="60"/>
        <v>0</v>
      </c>
      <c r="O99" s="22">
        <f t="shared" si="60"/>
        <v>0</v>
      </c>
      <c r="P99" s="22">
        <f t="shared" si="60"/>
        <v>0</v>
      </c>
      <c r="Q99" s="22">
        <f t="shared" si="60"/>
        <v>0</v>
      </c>
      <c r="R99" s="22">
        <f t="shared" si="60"/>
        <v>0</v>
      </c>
      <c r="S99" s="22">
        <f t="shared" si="60"/>
        <v>0</v>
      </c>
      <c r="T99" s="22">
        <f t="shared" si="60"/>
        <v>0</v>
      </c>
      <c r="U99" s="22">
        <f t="shared" si="60"/>
        <v>0</v>
      </c>
      <c r="V99" s="22">
        <f t="shared" si="60"/>
        <v>0</v>
      </c>
      <c r="W99" s="22">
        <f t="shared" si="60"/>
        <v>0</v>
      </c>
      <c r="X99" s="22">
        <f t="shared" si="60"/>
        <v>0</v>
      </c>
      <c r="Y99" s="22">
        <f t="shared" si="60"/>
        <v>0</v>
      </c>
      <c r="Z99" s="22">
        <f t="shared" si="60"/>
        <v>0</v>
      </c>
      <c r="AA99" s="22">
        <f t="shared" si="60"/>
        <v>0</v>
      </c>
      <c r="AB99" s="22">
        <f t="shared" si="60"/>
        <v>0</v>
      </c>
      <c r="AC99" s="22">
        <f t="shared" si="60"/>
        <v>0</v>
      </c>
      <c r="AD99" s="22">
        <f t="shared" si="60"/>
        <v>0</v>
      </c>
      <c r="AE99" s="22">
        <f t="shared" si="60"/>
        <v>0</v>
      </c>
      <c r="AF99" s="22">
        <f t="shared" si="60"/>
        <v>0</v>
      </c>
      <c r="AG99" s="22">
        <f t="shared" si="60"/>
        <v>0</v>
      </c>
      <c r="AH99" s="22">
        <f t="shared" si="60"/>
        <v>0</v>
      </c>
      <c r="AI99" s="22">
        <f t="shared" si="60"/>
        <v>0</v>
      </c>
      <c r="AJ99" s="22">
        <f t="shared" si="60"/>
        <v>0</v>
      </c>
      <c r="AK99" s="22">
        <f t="shared" si="60"/>
        <v>0</v>
      </c>
      <c r="AL99" s="22">
        <f t="shared" si="60"/>
        <v>0</v>
      </c>
      <c r="AM99" s="22">
        <f t="shared" si="60"/>
        <v>0</v>
      </c>
      <c r="AN99" s="22">
        <f t="shared" si="60"/>
        <v>0</v>
      </c>
      <c r="AO99" s="22">
        <f t="shared" si="60"/>
        <v>0</v>
      </c>
    </row>
    <row r="100" spans="2:41" ht="15">
      <c r="B100" s="44" t="str">
        <f t="shared" si="55"/>
        <v>Macchinario 2</v>
      </c>
      <c r="C100" s="44" t="str">
        <f t="shared" si="55"/>
        <v>Impianti e Macchinari</v>
      </c>
      <c r="D100" s="35"/>
      <c r="F100" s="22">
        <f t="shared" si="58"/>
        <v>0</v>
      </c>
      <c r="G100" s="22">
        <f t="shared" si="56"/>
        <v>0</v>
      </c>
      <c r="H100" s="22">
        <f t="shared" si="60"/>
        <v>0</v>
      </c>
      <c r="I100" s="22">
        <f t="shared" si="60"/>
        <v>0</v>
      </c>
      <c r="J100" s="22">
        <f t="shared" si="60"/>
        <v>0</v>
      </c>
      <c r="K100" s="22">
        <f t="shared" si="60"/>
        <v>0</v>
      </c>
      <c r="L100" s="22">
        <f t="shared" si="60"/>
        <v>0</v>
      </c>
      <c r="M100" s="22">
        <f t="shared" si="60"/>
        <v>0</v>
      </c>
      <c r="N100" s="22">
        <f t="shared" si="60"/>
        <v>0</v>
      </c>
      <c r="O100" s="22">
        <f t="shared" si="60"/>
        <v>0</v>
      </c>
      <c r="P100" s="22">
        <f t="shared" si="60"/>
        <v>0</v>
      </c>
      <c r="Q100" s="22">
        <f t="shared" si="60"/>
        <v>0</v>
      </c>
      <c r="R100" s="22">
        <f t="shared" si="60"/>
        <v>0</v>
      </c>
      <c r="S100" s="22">
        <f t="shared" si="60"/>
        <v>0</v>
      </c>
      <c r="T100" s="22">
        <f t="shared" si="60"/>
        <v>0</v>
      </c>
      <c r="U100" s="22">
        <f t="shared" si="60"/>
        <v>0</v>
      </c>
      <c r="V100" s="22">
        <f t="shared" si="60"/>
        <v>0</v>
      </c>
      <c r="W100" s="22">
        <f t="shared" si="60"/>
        <v>0</v>
      </c>
      <c r="X100" s="22">
        <f t="shared" si="60"/>
        <v>0</v>
      </c>
      <c r="Y100" s="22">
        <f t="shared" si="60"/>
        <v>0</v>
      </c>
      <c r="Z100" s="22">
        <f t="shared" si="60"/>
        <v>0</v>
      </c>
      <c r="AA100" s="22">
        <f t="shared" si="60"/>
        <v>0</v>
      </c>
      <c r="AB100" s="22">
        <f t="shared" si="60"/>
        <v>0</v>
      </c>
      <c r="AC100" s="22">
        <f t="shared" si="60"/>
        <v>0</v>
      </c>
      <c r="AD100" s="22">
        <f t="shared" si="60"/>
        <v>0</v>
      </c>
      <c r="AE100" s="22">
        <f t="shared" si="60"/>
        <v>0</v>
      </c>
      <c r="AF100" s="22">
        <f t="shared" si="60"/>
        <v>0</v>
      </c>
      <c r="AG100" s="22">
        <f t="shared" si="60"/>
        <v>0</v>
      </c>
      <c r="AH100" s="22">
        <f t="shared" si="60"/>
        <v>0</v>
      </c>
      <c r="AI100" s="22">
        <f t="shared" si="60"/>
        <v>0</v>
      </c>
      <c r="AJ100" s="22">
        <f t="shared" si="60"/>
        <v>0</v>
      </c>
      <c r="AK100" s="22">
        <f t="shared" si="60"/>
        <v>0</v>
      </c>
      <c r="AL100" s="22">
        <f t="shared" si="60"/>
        <v>0</v>
      </c>
      <c r="AM100" s="22">
        <f t="shared" si="60"/>
        <v>0</v>
      </c>
      <c r="AN100" s="22">
        <f t="shared" si="60"/>
        <v>0</v>
      </c>
      <c r="AO100" s="22">
        <f t="shared" si="60"/>
        <v>0</v>
      </c>
    </row>
    <row r="101" spans="2:41" ht="15">
      <c r="B101" s="44" t="str">
        <f t="shared" si="55"/>
        <v>Attrezature 3</v>
      </c>
      <c r="C101" s="44" t="str">
        <f t="shared" si="55"/>
        <v>Attrezzature Industriali e commerciali</v>
      </c>
      <c r="D101" s="35"/>
      <c r="F101" s="22">
        <f t="shared" si="58"/>
        <v>0</v>
      </c>
      <c r="G101" s="22">
        <f t="shared" si="56"/>
        <v>0</v>
      </c>
      <c r="H101" s="22">
        <f t="shared" si="60"/>
        <v>0</v>
      </c>
      <c r="I101" s="22">
        <f t="shared" si="60"/>
        <v>0</v>
      </c>
      <c r="J101" s="22">
        <f t="shared" si="60"/>
        <v>0</v>
      </c>
      <c r="K101" s="22">
        <f t="shared" si="60"/>
        <v>0</v>
      </c>
      <c r="L101" s="22">
        <f t="shared" si="60"/>
        <v>0</v>
      </c>
      <c r="M101" s="22">
        <f t="shared" si="60"/>
        <v>0</v>
      </c>
      <c r="N101" s="22">
        <f t="shared" si="60"/>
        <v>0</v>
      </c>
      <c r="O101" s="22">
        <f t="shared" si="60"/>
        <v>0</v>
      </c>
      <c r="P101" s="22">
        <f t="shared" si="60"/>
        <v>0</v>
      </c>
      <c r="Q101" s="22">
        <f t="shared" si="60"/>
        <v>0</v>
      </c>
      <c r="R101" s="22">
        <f t="shared" si="60"/>
        <v>0</v>
      </c>
      <c r="S101" s="22">
        <f t="shared" si="60"/>
        <v>0</v>
      </c>
      <c r="T101" s="22">
        <f t="shared" si="60"/>
        <v>0</v>
      </c>
      <c r="U101" s="22">
        <f t="shared" si="60"/>
        <v>0</v>
      </c>
      <c r="V101" s="22">
        <f t="shared" si="60"/>
        <v>0</v>
      </c>
      <c r="W101" s="22">
        <f t="shared" si="60"/>
        <v>0</v>
      </c>
      <c r="X101" s="22">
        <f t="shared" si="60"/>
        <v>0</v>
      </c>
      <c r="Y101" s="22">
        <f t="shared" si="60"/>
        <v>0</v>
      </c>
      <c r="Z101" s="22">
        <f t="shared" si="60"/>
        <v>0</v>
      </c>
      <c r="AA101" s="22">
        <f t="shared" si="60"/>
        <v>0</v>
      </c>
      <c r="AB101" s="22">
        <f t="shared" si="60"/>
        <v>0</v>
      </c>
      <c r="AC101" s="22">
        <f t="shared" si="60"/>
        <v>0</v>
      </c>
      <c r="AD101" s="22">
        <f t="shared" si="60"/>
        <v>0</v>
      </c>
      <c r="AE101" s="22">
        <f t="shared" si="60"/>
        <v>0</v>
      </c>
      <c r="AF101" s="22">
        <f t="shared" si="60"/>
        <v>0</v>
      </c>
      <c r="AG101" s="22">
        <f t="shared" si="60"/>
        <v>0</v>
      </c>
      <c r="AH101" s="22">
        <f t="shared" si="60"/>
        <v>0</v>
      </c>
      <c r="AI101" s="22">
        <f t="shared" si="60"/>
        <v>0</v>
      </c>
      <c r="AJ101" s="22">
        <f t="shared" si="60"/>
        <v>0</v>
      </c>
      <c r="AK101" s="22">
        <f t="shared" si="60"/>
        <v>0</v>
      </c>
      <c r="AL101" s="22">
        <f t="shared" si="60"/>
        <v>0</v>
      </c>
      <c r="AM101" s="22">
        <f t="shared" si="60"/>
        <v>0</v>
      </c>
      <c r="AN101" s="22">
        <f t="shared" si="60"/>
        <v>0</v>
      </c>
      <c r="AO101" s="22">
        <f t="shared" si="60"/>
        <v>0</v>
      </c>
    </row>
    <row r="102" spans="2:41" ht="15">
      <c r="B102" s="44" t="str">
        <f t="shared" si="55"/>
        <v>Altri costi pluriennali 2</v>
      </c>
      <c r="C102" s="44" t="str">
        <f t="shared" si="55"/>
        <v>Altre immobilizzazioni immateriali</v>
      </c>
      <c r="D102" s="35"/>
      <c r="F102" s="22">
        <f t="shared" si="58"/>
        <v>0</v>
      </c>
      <c r="G102" s="22">
        <f t="shared" si="56"/>
        <v>0</v>
      </c>
      <c r="H102" s="22">
        <f t="shared" si="60"/>
        <v>0</v>
      </c>
      <c r="I102" s="22">
        <f t="shared" si="60"/>
        <v>0</v>
      </c>
      <c r="J102" s="22">
        <f t="shared" si="60"/>
        <v>0</v>
      </c>
      <c r="K102" s="22">
        <f t="shared" si="60"/>
        <v>0</v>
      </c>
      <c r="L102" s="22">
        <f t="shared" si="60"/>
        <v>0</v>
      </c>
      <c r="M102" s="22">
        <f t="shared" si="60"/>
        <v>0</v>
      </c>
      <c r="N102" s="22">
        <f t="shared" si="60"/>
        <v>0</v>
      </c>
      <c r="O102" s="22">
        <f t="shared" si="60"/>
        <v>0</v>
      </c>
      <c r="P102" s="22">
        <f t="shared" si="60"/>
        <v>0</v>
      </c>
      <c r="Q102" s="22">
        <f t="shared" si="60"/>
        <v>0</v>
      </c>
      <c r="R102" s="22">
        <f t="shared" si="60"/>
        <v>0</v>
      </c>
      <c r="S102" s="22">
        <f t="shared" si="60"/>
        <v>0</v>
      </c>
      <c r="T102" s="22">
        <f t="shared" si="60"/>
        <v>0</v>
      </c>
      <c r="U102" s="22">
        <f t="shared" si="60"/>
        <v>0</v>
      </c>
      <c r="V102" s="22">
        <f t="shared" si="60"/>
        <v>0</v>
      </c>
      <c r="W102" s="22">
        <f t="shared" si="60"/>
        <v>0</v>
      </c>
      <c r="X102" s="22">
        <f t="shared" si="60"/>
        <v>0</v>
      </c>
      <c r="Y102" s="22">
        <f t="shared" si="60"/>
        <v>0</v>
      </c>
      <c r="Z102" s="22">
        <f t="shared" si="60"/>
        <v>0</v>
      </c>
      <c r="AA102" s="22">
        <f t="shared" si="60"/>
        <v>0</v>
      </c>
      <c r="AB102" s="22">
        <f t="shared" si="60"/>
        <v>0</v>
      </c>
      <c r="AC102" s="22">
        <f t="shared" si="60"/>
        <v>0</v>
      </c>
      <c r="AD102" s="22">
        <f t="shared" si="60"/>
        <v>0</v>
      </c>
      <c r="AE102" s="22">
        <f t="shared" si="60"/>
        <v>0</v>
      </c>
      <c r="AF102" s="22">
        <f t="shared" si="60"/>
        <v>0</v>
      </c>
      <c r="AG102" s="22">
        <f t="shared" si="60"/>
        <v>0</v>
      </c>
      <c r="AH102" s="22">
        <f t="shared" si="60"/>
        <v>0</v>
      </c>
      <c r="AI102" s="22">
        <f t="shared" si="60"/>
        <v>0</v>
      </c>
      <c r="AJ102" s="22">
        <f t="shared" si="60"/>
        <v>0</v>
      </c>
      <c r="AK102" s="22">
        <f t="shared" si="60"/>
        <v>0</v>
      </c>
      <c r="AL102" s="22">
        <f t="shared" si="60"/>
        <v>0</v>
      </c>
      <c r="AM102" s="22">
        <f t="shared" si="60"/>
        <v>0</v>
      </c>
      <c r="AN102" s="22">
        <f t="shared" si="60"/>
        <v>0</v>
      </c>
      <c r="AO102" s="22">
        <f t="shared" si="60"/>
        <v>0</v>
      </c>
    </row>
    <row r="103" spans="2:41" ht="15">
      <c r="B103" s="44" t="str">
        <f t="shared" si="55"/>
        <v>Altri costi pluriennali 3</v>
      </c>
      <c r="C103" s="44" t="str">
        <f t="shared" si="55"/>
        <v>Altre immobilizzazioni immateriali</v>
      </c>
      <c r="D103" s="35"/>
      <c r="F103" s="22">
        <f t="shared" si="58"/>
        <v>0</v>
      </c>
      <c r="G103" s="22">
        <f t="shared" si="56"/>
        <v>0</v>
      </c>
      <c r="H103" s="22">
        <f t="shared" si="60"/>
        <v>0</v>
      </c>
      <c r="I103" s="22">
        <f t="shared" si="60"/>
        <v>0</v>
      </c>
      <c r="J103" s="22">
        <f t="shared" si="60"/>
        <v>0</v>
      </c>
      <c r="K103" s="22">
        <f t="shared" si="60"/>
        <v>0</v>
      </c>
      <c r="L103" s="22">
        <f t="shared" si="60"/>
        <v>0</v>
      </c>
      <c r="M103" s="22">
        <f t="shared" si="60"/>
        <v>0</v>
      </c>
      <c r="N103" s="22">
        <f t="shared" si="60"/>
        <v>0</v>
      </c>
      <c r="O103" s="22">
        <f t="shared" si="60"/>
        <v>0</v>
      </c>
      <c r="P103" s="22">
        <f t="shared" si="60"/>
        <v>0</v>
      </c>
      <c r="Q103" s="22">
        <f t="shared" si="60"/>
        <v>0</v>
      </c>
      <c r="R103" s="22">
        <f t="shared" si="60"/>
        <v>0</v>
      </c>
      <c r="S103" s="22">
        <f t="shared" si="60"/>
        <v>0</v>
      </c>
      <c r="T103" s="22">
        <f t="shared" si="60"/>
        <v>0</v>
      </c>
      <c r="U103" s="22">
        <f t="shared" si="60"/>
        <v>0</v>
      </c>
      <c r="V103" s="22">
        <f t="shared" si="60"/>
        <v>0</v>
      </c>
      <c r="W103" s="22">
        <f t="shared" si="60"/>
        <v>0</v>
      </c>
      <c r="X103" s="22">
        <f t="shared" si="60"/>
        <v>0</v>
      </c>
      <c r="Y103" s="22">
        <f t="shared" si="60"/>
        <v>0</v>
      </c>
      <c r="Z103" s="22">
        <f t="shared" si="60"/>
        <v>0</v>
      </c>
      <c r="AA103" s="22">
        <f t="shared" si="60"/>
        <v>0</v>
      </c>
      <c r="AB103" s="22">
        <f t="shared" si="60"/>
        <v>0</v>
      </c>
      <c r="AC103" s="22">
        <f t="shared" si="60"/>
        <v>0</v>
      </c>
      <c r="AD103" s="22">
        <f t="shared" si="60"/>
        <v>0</v>
      </c>
      <c r="AE103" s="22">
        <f t="shared" si="60"/>
        <v>0</v>
      </c>
      <c r="AF103" s="22">
        <f t="shared" si="60"/>
        <v>0</v>
      </c>
      <c r="AG103" s="22">
        <f t="shared" si="60"/>
        <v>0</v>
      </c>
      <c r="AH103" s="22">
        <f t="shared" si="60"/>
        <v>0</v>
      </c>
      <c r="AI103" s="22">
        <f t="shared" si="60"/>
        <v>0</v>
      </c>
      <c r="AJ103" s="22">
        <f t="shared" si="60"/>
        <v>0</v>
      </c>
      <c r="AK103" s="22">
        <f t="shared" si="60"/>
        <v>0</v>
      </c>
      <c r="AL103" s="22">
        <f t="shared" si="60"/>
        <v>0</v>
      </c>
      <c r="AM103" s="22">
        <f t="shared" si="60"/>
        <v>0</v>
      </c>
      <c r="AN103" s="22">
        <f t="shared" si="60"/>
        <v>0</v>
      </c>
      <c r="AO103" s="22">
        <f t="shared" si="60"/>
        <v>0</v>
      </c>
    </row>
    <row r="104" spans="2:41" ht="15">
      <c r="B104" s="44" t="str">
        <f t="shared" si="55"/>
        <v>Altri costi pluriennali 4</v>
      </c>
      <c r="C104" s="44" t="str">
        <f t="shared" si="55"/>
        <v>Ricerca&amp; Sviluppo</v>
      </c>
      <c r="D104" s="35"/>
      <c r="F104" s="22">
        <f t="shared" si="58"/>
        <v>0</v>
      </c>
      <c r="G104" s="22">
        <f t="shared" si="56"/>
        <v>0</v>
      </c>
      <c r="H104" s="22">
        <f t="shared" si="60"/>
        <v>0</v>
      </c>
      <c r="I104" s="22">
        <f t="shared" si="60"/>
        <v>0</v>
      </c>
      <c r="J104" s="22">
        <f t="shared" si="60"/>
        <v>0</v>
      </c>
      <c r="K104" s="22">
        <f t="shared" si="60"/>
        <v>0</v>
      </c>
      <c r="L104" s="22">
        <f t="shared" si="60"/>
        <v>0</v>
      </c>
      <c r="M104" s="22">
        <f t="shared" si="60"/>
        <v>0</v>
      </c>
      <c r="N104" s="22">
        <f t="shared" si="60"/>
        <v>0</v>
      </c>
      <c r="O104" s="22">
        <f t="shared" si="60"/>
        <v>0</v>
      </c>
      <c r="P104" s="22">
        <f t="shared" si="60"/>
        <v>0</v>
      </c>
      <c r="Q104" s="22">
        <f t="shared" si="60"/>
        <v>0</v>
      </c>
      <c r="R104" s="22">
        <f t="shared" si="60"/>
        <v>0</v>
      </c>
      <c r="S104" s="22">
        <f t="shared" si="60"/>
        <v>0</v>
      </c>
      <c r="T104" s="22">
        <f t="shared" si="60"/>
        <v>0</v>
      </c>
      <c r="U104" s="22">
        <f t="shared" si="60"/>
        <v>0</v>
      </c>
      <c r="V104" s="22">
        <f t="shared" si="60"/>
        <v>0</v>
      </c>
      <c r="W104" s="22">
        <f t="shared" si="60"/>
        <v>0</v>
      </c>
      <c r="X104" s="22">
        <f t="shared" si="60"/>
        <v>0</v>
      </c>
      <c r="Y104" s="22">
        <f t="shared" si="60"/>
        <v>0</v>
      </c>
      <c r="Z104" s="22">
        <f t="shared" si="60"/>
        <v>0</v>
      </c>
      <c r="AA104" s="22">
        <f t="shared" si="60"/>
        <v>0</v>
      </c>
      <c r="AB104" s="22">
        <f t="shared" si="60"/>
        <v>0</v>
      </c>
      <c r="AC104" s="22">
        <f t="shared" si="60"/>
        <v>0</v>
      </c>
      <c r="AD104" s="22">
        <f t="shared" si="60"/>
        <v>0</v>
      </c>
      <c r="AE104" s="22">
        <f t="shared" si="60"/>
        <v>0</v>
      </c>
      <c r="AF104" s="22">
        <f t="shared" si="60"/>
        <v>0</v>
      </c>
      <c r="AG104" s="22">
        <f t="shared" si="60"/>
        <v>0</v>
      </c>
      <c r="AH104" s="22">
        <f t="shared" si="60"/>
        <v>0</v>
      </c>
      <c r="AI104" s="22">
        <f t="shared" si="60"/>
        <v>0</v>
      </c>
      <c r="AJ104" s="22">
        <f t="shared" si="60"/>
        <v>0</v>
      </c>
      <c r="AK104" s="22">
        <f t="shared" si="60"/>
        <v>0</v>
      </c>
      <c r="AL104" s="22">
        <f t="shared" si="60"/>
        <v>0</v>
      </c>
      <c r="AM104" s="22">
        <f t="shared" si="60"/>
        <v>0</v>
      </c>
      <c r="AN104" s="22">
        <f t="shared" si="60"/>
        <v>0</v>
      </c>
      <c r="AO104" s="22">
        <f t="shared" si="60"/>
        <v>0</v>
      </c>
    </row>
    <row r="105" spans="2:41" ht="15">
      <c r="B105" s="44" t="str">
        <f t="shared" si="55"/>
        <v>Altri costi pluriennali 5</v>
      </c>
      <c r="C105" s="44" t="str">
        <f t="shared" si="55"/>
        <v>Ricerca&amp; Sviluppo</v>
      </c>
      <c r="D105" s="35"/>
      <c r="F105" s="22">
        <f t="shared" si="58"/>
        <v>0</v>
      </c>
      <c r="G105" s="22">
        <f t="shared" si="56"/>
        <v>0</v>
      </c>
      <c r="H105" s="22">
        <f t="shared" si="60"/>
        <v>0</v>
      </c>
      <c r="I105" s="22">
        <f t="shared" si="60"/>
        <v>0</v>
      </c>
      <c r="J105" s="22">
        <f t="shared" si="60"/>
        <v>0</v>
      </c>
      <c r="K105" s="22">
        <f t="shared" si="60"/>
        <v>0</v>
      </c>
      <c r="L105" s="22">
        <f t="shared" si="60"/>
        <v>0</v>
      </c>
      <c r="M105" s="22">
        <f t="shared" si="60"/>
        <v>0</v>
      </c>
      <c r="N105" s="22">
        <f t="shared" si="60"/>
        <v>0</v>
      </c>
      <c r="O105" s="22">
        <f t="shared" si="60"/>
        <v>0</v>
      </c>
      <c r="P105" s="22">
        <f t="shared" si="60"/>
        <v>0</v>
      </c>
      <c r="Q105" s="22">
        <f t="shared" si="60"/>
        <v>0</v>
      </c>
      <c r="R105" s="22">
        <f t="shared" si="60"/>
        <v>0</v>
      </c>
      <c r="S105" s="22">
        <f t="shared" si="60"/>
        <v>0</v>
      </c>
      <c r="T105" s="22">
        <f t="shared" si="60"/>
        <v>0</v>
      </c>
      <c r="U105" s="22">
        <f t="shared" si="60"/>
        <v>0</v>
      </c>
      <c r="V105" s="22">
        <f t="shared" si="60"/>
        <v>0</v>
      </c>
      <c r="W105" s="22">
        <f t="shared" si="60"/>
        <v>0</v>
      </c>
      <c r="X105" s="22">
        <f t="shared" si="60"/>
        <v>0</v>
      </c>
      <c r="Y105" s="22">
        <f t="shared" si="60"/>
        <v>0</v>
      </c>
      <c r="Z105" s="22">
        <f t="shared" si="60"/>
        <v>0</v>
      </c>
      <c r="AA105" s="22">
        <f t="shared" si="60"/>
        <v>0</v>
      </c>
      <c r="AB105" s="22">
        <f t="shared" si="60"/>
        <v>0</v>
      </c>
      <c r="AC105" s="22">
        <f t="shared" si="60"/>
        <v>0</v>
      </c>
      <c r="AD105" s="22">
        <f t="shared" si="60"/>
        <v>0</v>
      </c>
      <c r="AE105" s="22">
        <f t="shared" si="60"/>
        <v>0</v>
      </c>
      <c r="AF105" s="22">
        <f t="shared" si="60"/>
        <v>0</v>
      </c>
      <c r="AG105" s="22">
        <f t="shared" si="60"/>
        <v>0</v>
      </c>
      <c r="AH105" s="22">
        <f t="shared" si="60"/>
        <v>0</v>
      </c>
      <c r="AI105" s="22">
        <f t="shared" si="60"/>
        <v>0</v>
      </c>
      <c r="AJ105" s="22">
        <f t="shared" si="60"/>
        <v>0</v>
      </c>
      <c r="AK105" s="22">
        <f t="shared" si="60"/>
        <v>0</v>
      </c>
      <c r="AL105" s="22">
        <f t="shared" si="60"/>
        <v>0</v>
      </c>
      <c r="AM105" s="22">
        <f t="shared" si="60"/>
        <v>0</v>
      </c>
      <c r="AN105" s="22">
        <f t="shared" si="60"/>
        <v>0</v>
      </c>
      <c r="AO105" s="22">
        <f t="shared" si="60"/>
        <v>0</v>
      </c>
    </row>
    <row r="106" spans="2:41" ht="15">
      <c r="B106" s="44" t="str">
        <f t="shared" si="55"/>
        <v>Fabbricato 4</v>
      </c>
      <c r="C106" s="44" t="str">
        <f t="shared" si="55"/>
        <v>Immobili</v>
      </c>
      <c r="D106" s="35"/>
      <c r="F106" s="22">
        <f t="shared" si="58"/>
        <v>0</v>
      </c>
      <c r="G106" s="22">
        <f t="shared" si="56"/>
        <v>0</v>
      </c>
      <c r="H106" s="22">
        <f t="shared" si="60"/>
        <v>0</v>
      </c>
      <c r="I106" s="22">
        <f t="shared" si="60"/>
        <v>0</v>
      </c>
      <c r="J106" s="22">
        <f t="shared" si="60"/>
        <v>0</v>
      </c>
      <c r="K106" s="22">
        <f t="shared" si="60"/>
        <v>0</v>
      </c>
      <c r="L106" s="22">
        <f t="shared" si="60"/>
        <v>0</v>
      </c>
      <c r="M106" s="22">
        <f t="shared" si="60"/>
        <v>0</v>
      </c>
      <c r="N106" s="22">
        <f t="shared" si="60"/>
        <v>0</v>
      </c>
      <c r="O106" s="22">
        <f t="shared" si="60"/>
        <v>0</v>
      </c>
      <c r="P106" s="22">
        <f t="shared" si="60"/>
        <v>0</v>
      </c>
      <c r="Q106" s="22">
        <f t="shared" si="60"/>
        <v>0</v>
      </c>
      <c r="R106" s="22">
        <f t="shared" si="60"/>
        <v>0</v>
      </c>
      <c r="S106" s="22">
        <f t="shared" si="60"/>
        <v>0</v>
      </c>
      <c r="T106" s="22">
        <f t="shared" si="60"/>
        <v>0</v>
      </c>
      <c r="U106" s="22">
        <f t="shared" si="60"/>
        <v>0</v>
      </c>
      <c r="V106" s="22">
        <f t="shared" si="60"/>
        <v>0</v>
      </c>
      <c r="W106" s="22">
        <f aca="true" t="shared" si="61" ref="H106:AO109">+V106+W40</f>
        <v>0</v>
      </c>
      <c r="X106" s="22">
        <f t="shared" si="61"/>
        <v>0</v>
      </c>
      <c r="Y106" s="22">
        <f t="shared" si="61"/>
        <v>0</v>
      </c>
      <c r="Z106" s="22">
        <f t="shared" si="61"/>
        <v>0</v>
      </c>
      <c r="AA106" s="22">
        <f t="shared" si="61"/>
        <v>0</v>
      </c>
      <c r="AB106" s="22">
        <f t="shared" si="61"/>
        <v>0</v>
      </c>
      <c r="AC106" s="22">
        <f t="shared" si="61"/>
        <v>0</v>
      </c>
      <c r="AD106" s="22">
        <f t="shared" si="61"/>
        <v>0</v>
      </c>
      <c r="AE106" s="22">
        <f t="shared" si="61"/>
        <v>0</v>
      </c>
      <c r="AF106" s="22">
        <f t="shared" si="61"/>
        <v>0</v>
      </c>
      <c r="AG106" s="22">
        <f t="shared" si="61"/>
        <v>0</v>
      </c>
      <c r="AH106" s="22">
        <f t="shared" si="61"/>
        <v>0</v>
      </c>
      <c r="AI106" s="22">
        <f t="shared" si="61"/>
        <v>0</v>
      </c>
      <c r="AJ106" s="22">
        <f t="shared" si="61"/>
        <v>0</v>
      </c>
      <c r="AK106" s="22">
        <f t="shared" si="61"/>
        <v>0</v>
      </c>
      <c r="AL106" s="22">
        <f t="shared" si="61"/>
        <v>0</v>
      </c>
      <c r="AM106" s="22">
        <f t="shared" si="61"/>
        <v>0</v>
      </c>
      <c r="AN106" s="22">
        <f t="shared" si="61"/>
        <v>0</v>
      </c>
      <c r="AO106" s="22">
        <f t="shared" si="61"/>
        <v>0</v>
      </c>
    </row>
    <row r="107" spans="2:41" ht="15">
      <c r="B107" s="44" t="str">
        <f t="shared" si="55"/>
        <v>Attrezature 3</v>
      </c>
      <c r="C107" s="44" t="str">
        <f t="shared" si="55"/>
        <v>Attrezzature Industriali e commerciali</v>
      </c>
      <c r="D107" s="35"/>
      <c r="F107" s="22">
        <f t="shared" si="58"/>
        <v>0</v>
      </c>
      <c r="G107" s="22">
        <f t="shared" si="56"/>
        <v>0</v>
      </c>
      <c r="H107" s="22">
        <f t="shared" si="61"/>
        <v>0</v>
      </c>
      <c r="I107" s="22">
        <f t="shared" si="61"/>
        <v>0</v>
      </c>
      <c r="J107" s="22">
        <f t="shared" si="61"/>
        <v>0</v>
      </c>
      <c r="K107" s="22">
        <f t="shared" si="61"/>
        <v>0</v>
      </c>
      <c r="L107" s="22">
        <f t="shared" si="61"/>
        <v>0</v>
      </c>
      <c r="M107" s="22">
        <f t="shared" si="61"/>
        <v>0</v>
      </c>
      <c r="N107" s="22">
        <f t="shared" si="61"/>
        <v>0</v>
      </c>
      <c r="O107" s="22">
        <f t="shared" si="61"/>
        <v>0</v>
      </c>
      <c r="P107" s="22">
        <f t="shared" si="61"/>
        <v>0</v>
      </c>
      <c r="Q107" s="22">
        <f t="shared" si="61"/>
        <v>0</v>
      </c>
      <c r="R107" s="22">
        <f t="shared" si="61"/>
        <v>0</v>
      </c>
      <c r="S107" s="22">
        <f t="shared" si="61"/>
        <v>0</v>
      </c>
      <c r="T107" s="22">
        <f t="shared" si="61"/>
        <v>0</v>
      </c>
      <c r="U107" s="22">
        <f t="shared" si="61"/>
        <v>0</v>
      </c>
      <c r="V107" s="22">
        <f t="shared" si="61"/>
        <v>0</v>
      </c>
      <c r="W107" s="22">
        <f t="shared" si="61"/>
        <v>0</v>
      </c>
      <c r="X107" s="22">
        <f t="shared" si="61"/>
        <v>0</v>
      </c>
      <c r="Y107" s="22">
        <f t="shared" si="61"/>
        <v>0</v>
      </c>
      <c r="Z107" s="22">
        <f t="shared" si="61"/>
        <v>0</v>
      </c>
      <c r="AA107" s="22">
        <f t="shared" si="61"/>
        <v>0</v>
      </c>
      <c r="AB107" s="22">
        <f t="shared" si="61"/>
        <v>0</v>
      </c>
      <c r="AC107" s="22">
        <f t="shared" si="61"/>
        <v>0</v>
      </c>
      <c r="AD107" s="22">
        <f t="shared" si="61"/>
        <v>0</v>
      </c>
      <c r="AE107" s="22">
        <f t="shared" si="61"/>
        <v>0</v>
      </c>
      <c r="AF107" s="22">
        <f t="shared" si="61"/>
        <v>0</v>
      </c>
      <c r="AG107" s="22">
        <f t="shared" si="61"/>
        <v>0</v>
      </c>
      <c r="AH107" s="22">
        <f t="shared" si="61"/>
        <v>0</v>
      </c>
      <c r="AI107" s="22">
        <f t="shared" si="61"/>
        <v>0</v>
      </c>
      <c r="AJ107" s="22">
        <f t="shared" si="61"/>
        <v>0</v>
      </c>
      <c r="AK107" s="22">
        <f t="shared" si="61"/>
        <v>0</v>
      </c>
      <c r="AL107" s="22">
        <f t="shared" si="61"/>
        <v>0</v>
      </c>
      <c r="AM107" s="22">
        <f t="shared" si="61"/>
        <v>0</v>
      </c>
      <c r="AN107" s="22">
        <f t="shared" si="61"/>
        <v>0</v>
      </c>
      <c r="AO107" s="22">
        <f t="shared" si="61"/>
        <v>0</v>
      </c>
    </row>
    <row r="108" spans="2:41" ht="15">
      <c r="B108" s="44" t="str">
        <f t="shared" si="55"/>
        <v>Macchinario 4</v>
      </c>
      <c r="C108" s="44" t="str">
        <f t="shared" si="55"/>
        <v>Impianti e Macchinari</v>
      </c>
      <c r="D108" s="35"/>
      <c r="F108" s="22">
        <f t="shared" si="58"/>
        <v>0</v>
      </c>
      <c r="G108" s="22">
        <f t="shared" si="56"/>
        <v>0</v>
      </c>
      <c r="H108" s="22">
        <f t="shared" si="61"/>
        <v>0</v>
      </c>
      <c r="I108" s="22">
        <f t="shared" si="61"/>
        <v>0</v>
      </c>
      <c r="J108" s="22">
        <f t="shared" si="61"/>
        <v>0</v>
      </c>
      <c r="K108" s="22">
        <f t="shared" si="61"/>
        <v>0</v>
      </c>
      <c r="L108" s="22">
        <f t="shared" si="61"/>
        <v>0</v>
      </c>
      <c r="M108" s="22">
        <f t="shared" si="61"/>
        <v>0</v>
      </c>
      <c r="N108" s="22">
        <f t="shared" si="61"/>
        <v>0</v>
      </c>
      <c r="O108" s="22">
        <f t="shared" si="61"/>
        <v>0</v>
      </c>
      <c r="P108" s="22">
        <f t="shared" si="61"/>
        <v>0</v>
      </c>
      <c r="Q108" s="22">
        <f t="shared" si="61"/>
        <v>0</v>
      </c>
      <c r="R108" s="22">
        <f t="shared" si="61"/>
        <v>0</v>
      </c>
      <c r="S108" s="22">
        <f t="shared" si="61"/>
        <v>0</v>
      </c>
      <c r="T108" s="22">
        <f t="shared" si="61"/>
        <v>0</v>
      </c>
      <c r="U108" s="22">
        <f t="shared" si="61"/>
        <v>0</v>
      </c>
      <c r="V108" s="22">
        <f t="shared" si="61"/>
        <v>0</v>
      </c>
      <c r="W108" s="22">
        <f t="shared" si="61"/>
        <v>0</v>
      </c>
      <c r="X108" s="22">
        <f t="shared" si="61"/>
        <v>0</v>
      </c>
      <c r="Y108" s="22">
        <f t="shared" si="61"/>
        <v>0</v>
      </c>
      <c r="Z108" s="22">
        <f t="shared" si="61"/>
        <v>0</v>
      </c>
      <c r="AA108" s="22">
        <f t="shared" si="61"/>
        <v>0</v>
      </c>
      <c r="AB108" s="22">
        <f t="shared" si="61"/>
        <v>0</v>
      </c>
      <c r="AC108" s="22">
        <f t="shared" si="61"/>
        <v>0</v>
      </c>
      <c r="AD108" s="22">
        <f t="shared" si="61"/>
        <v>0</v>
      </c>
      <c r="AE108" s="22">
        <f t="shared" si="61"/>
        <v>0</v>
      </c>
      <c r="AF108" s="22">
        <f t="shared" si="61"/>
        <v>0</v>
      </c>
      <c r="AG108" s="22">
        <f t="shared" si="61"/>
        <v>0</v>
      </c>
      <c r="AH108" s="22">
        <f t="shared" si="61"/>
        <v>0</v>
      </c>
      <c r="AI108" s="22">
        <f t="shared" si="61"/>
        <v>0</v>
      </c>
      <c r="AJ108" s="22">
        <f t="shared" si="61"/>
        <v>0</v>
      </c>
      <c r="AK108" s="22">
        <f t="shared" si="61"/>
        <v>0</v>
      </c>
      <c r="AL108" s="22">
        <f t="shared" si="61"/>
        <v>0</v>
      </c>
      <c r="AM108" s="22">
        <f t="shared" si="61"/>
        <v>0</v>
      </c>
      <c r="AN108" s="22">
        <f t="shared" si="61"/>
        <v>0</v>
      </c>
      <c r="AO108" s="22">
        <f t="shared" si="61"/>
        <v>0</v>
      </c>
    </row>
    <row r="109" spans="2:41" ht="15.75" thickBot="1">
      <c r="B109" s="45" t="str">
        <f t="shared" si="55"/>
        <v>Costi ampliamento</v>
      </c>
      <c r="C109" s="44" t="str">
        <f t="shared" si="55"/>
        <v>Costi d'impianto e ampliamento</v>
      </c>
      <c r="D109" s="35"/>
      <c r="F109" s="22">
        <f t="shared" si="58"/>
        <v>0</v>
      </c>
      <c r="G109" s="22">
        <f t="shared" si="56"/>
        <v>0</v>
      </c>
      <c r="H109" s="22">
        <f t="shared" si="61"/>
        <v>0</v>
      </c>
      <c r="I109" s="22">
        <f t="shared" si="61"/>
        <v>0</v>
      </c>
      <c r="J109" s="22">
        <f t="shared" si="61"/>
        <v>0</v>
      </c>
      <c r="K109" s="22">
        <f t="shared" si="61"/>
        <v>0</v>
      </c>
      <c r="L109" s="22">
        <f t="shared" si="61"/>
        <v>0</v>
      </c>
      <c r="M109" s="22">
        <f t="shared" si="61"/>
        <v>0</v>
      </c>
      <c r="N109" s="22">
        <f t="shared" si="61"/>
        <v>0</v>
      </c>
      <c r="O109" s="22">
        <f t="shared" si="61"/>
        <v>0</v>
      </c>
      <c r="P109" s="22">
        <f t="shared" si="61"/>
        <v>0</v>
      </c>
      <c r="Q109" s="22">
        <f t="shared" si="61"/>
        <v>0</v>
      </c>
      <c r="R109" s="22">
        <f t="shared" si="61"/>
        <v>0</v>
      </c>
      <c r="S109" s="22">
        <f t="shared" si="61"/>
        <v>0</v>
      </c>
      <c r="T109" s="22">
        <f t="shared" si="61"/>
        <v>0</v>
      </c>
      <c r="U109" s="22">
        <f t="shared" si="61"/>
        <v>0</v>
      </c>
      <c r="V109" s="22">
        <f t="shared" si="61"/>
        <v>0</v>
      </c>
      <c r="W109" s="22">
        <f t="shared" si="61"/>
        <v>0</v>
      </c>
      <c r="X109" s="22">
        <f t="shared" si="61"/>
        <v>0</v>
      </c>
      <c r="Y109" s="22">
        <f t="shared" si="61"/>
        <v>0</v>
      </c>
      <c r="Z109" s="22">
        <f t="shared" si="61"/>
        <v>0</v>
      </c>
      <c r="AA109" s="22">
        <f t="shared" si="61"/>
        <v>0</v>
      </c>
      <c r="AB109" s="22">
        <f t="shared" si="61"/>
        <v>0</v>
      </c>
      <c r="AC109" s="22">
        <f t="shared" si="61"/>
        <v>0</v>
      </c>
      <c r="AD109" s="22">
        <f t="shared" si="61"/>
        <v>0</v>
      </c>
      <c r="AE109" s="22">
        <f t="shared" si="61"/>
        <v>0</v>
      </c>
      <c r="AF109" s="22">
        <f t="shared" si="61"/>
        <v>0</v>
      </c>
      <c r="AG109" s="22">
        <f t="shared" si="61"/>
        <v>0</v>
      </c>
      <c r="AH109" s="22">
        <f t="shared" si="61"/>
        <v>0</v>
      </c>
      <c r="AI109" s="22">
        <f t="shared" si="61"/>
        <v>0</v>
      </c>
      <c r="AJ109" s="22">
        <f t="shared" si="61"/>
        <v>0</v>
      </c>
      <c r="AK109" s="22">
        <f t="shared" si="61"/>
        <v>0</v>
      </c>
      <c r="AL109" s="22">
        <f t="shared" si="61"/>
        <v>0</v>
      </c>
      <c r="AM109" s="22">
        <f t="shared" si="61"/>
        <v>0</v>
      </c>
      <c r="AN109" s="22">
        <f t="shared" si="61"/>
        <v>0</v>
      </c>
      <c r="AO109" s="22">
        <f t="shared" si="61"/>
        <v>0</v>
      </c>
    </row>
    <row r="110" spans="2:41" s="38" customFormat="1" ht="15.75">
      <c r="B110" s="41" t="s">
        <v>265</v>
      </c>
      <c r="C110" s="41"/>
      <c r="D110" s="41"/>
      <c r="E110" s="41"/>
      <c r="F110" s="42">
        <f aca="true" t="shared" si="62" ref="F110:AO110">SUM(F91:F109)</f>
        <v>60000</v>
      </c>
      <c r="G110" s="42">
        <f t="shared" si="62"/>
        <v>60000</v>
      </c>
      <c r="H110" s="42">
        <f t="shared" si="62"/>
        <v>60000</v>
      </c>
      <c r="I110" s="42">
        <f t="shared" si="62"/>
        <v>60000</v>
      </c>
      <c r="J110" s="42">
        <f t="shared" si="62"/>
        <v>60000</v>
      </c>
      <c r="K110" s="42">
        <f t="shared" si="62"/>
        <v>60000</v>
      </c>
      <c r="L110" s="42">
        <f t="shared" si="62"/>
        <v>60000</v>
      </c>
      <c r="M110" s="42">
        <f t="shared" si="62"/>
        <v>60000</v>
      </c>
      <c r="N110" s="42">
        <f t="shared" si="62"/>
        <v>60000</v>
      </c>
      <c r="O110" s="42">
        <f t="shared" si="62"/>
        <v>60000</v>
      </c>
      <c r="P110" s="42">
        <f t="shared" si="62"/>
        <v>60000</v>
      </c>
      <c r="Q110" s="42">
        <f t="shared" si="62"/>
        <v>60000</v>
      </c>
      <c r="R110" s="42">
        <f t="shared" si="62"/>
        <v>60000</v>
      </c>
      <c r="S110" s="42">
        <f t="shared" si="62"/>
        <v>60000</v>
      </c>
      <c r="T110" s="42">
        <f t="shared" si="62"/>
        <v>60000</v>
      </c>
      <c r="U110" s="42">
        <f t="shared" si="62"/>
        <v>60000</v>
      </c>
      <c r="V110" s="42">
        <f t="shared" si="62"/>
        <v>60000</v>
      </c>
      <c r="W110" s="42">
        <f t="shared" si="62"/>
        <v>60000</v>
      </c>
      <c r="X110" s="42">
        <f t="shared" si="62"/>
        <v>60000</v>
      </c>
      <c r="Y110" s="42">
        <f t="shared" si="62"/>
        <v>60000</v>
      </c>
      <c r="Z110" s="42">
        <f t="shared" si="62"/>
        <v>60000</v>
      </c>
      <c r="AA110" s="42">
        <f t="shared" si="62"/>
        <v>60000</v>
      </c>
      <c r="AB110" s="42">
        <f t="shared" si="62"/>
        <v>60000</v>
      </c>
      <c r="AC110" s="42">
        <f t="shared" si="62"/>
        <v>60000</v>
      </c>
      <c r="AD110" s="42">
        <f t="shared" si="62"/>
        <v>60000</v>
      </c>
      <c r="AE110" s="42">
        <f t="shared" si="62"/>
        <v>60000</v>
      </c>
      <c r="AF110" s="42">
        <f t="shared" si="62"/>
        <v>60000</v>
      </c>
      <c r="AG110" s="42">
        <f t="shared" si="62"/>
        <v>60000</v>
      </c>
      <c r="AH110" s="42">
        <f t="shared" si="62"/>
        <v>60000</v>
      </c>
      <c r="AI110" s="42">
        <f t="shared" si="62"/>
        <v>60000</v>
      </c>
      <c r="AJ110" s="42">
        <f t="shared" si="62"/>
        <v>60000</v>
      </c>
      <c r="AK110" s="42">
        <f t="shared" si="62"/>
        <v>60000</v>
      </c>
      <c r="AL110" s="42">
        <f t="shared" si="62"/>
        <v>60000</v>
      </c>
      <c r="AM110" s="42">
        <f t="shared" si="62"/>
        <v>60000</v>
      </c>
      <c r="AN110" s="42">
        <f t="shared" si="62"/>
        <v>60000</v>
      </c>
      <c r="AO110" s="42">
        <f t="shared" si="62"/>
        <v>60000</v>
      </c>
    </row>
  </sheetData>
  <sheetProtection/>
  <dataValidations count="1">
    <dataValidation type="list" allowBlank="1" showInputMessage="1" showErrorMessage="1" sqref="C3:C21">
      <formula1>$CL$2:$CL$9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O88"/>
  <sheetViews>
    <sheetView tabSelected="1" zoomScalePageLayoutView="0" workbookViewId="0" topLeftCell="A43">
      <selection activeCell="C69" sqref="C69"/>
    </sheetView>
  </sheetViews>
  <sheetFormatPr defaultColWidth="9.140625" defaultRowHeight="15"/>
  <cols>
    <col min="1" max="1" width="25.00390625" style="0" bestFit="1" customWidth="1"/>
    <col min="2" max="2" width="30.7109375" style="0" bestFit="1" customWidth="1"/>
    <col min="3" max="3" width="37.00390625" style="0" customWidth="1"/>
    <col min="4" max="4" width="16.28125" style="0" customWidth="1"/>
    <col min="5" max="6" width="9.57421875" style="0" bestFit="1" customWidth="1"/>
    <col min="7" max="7" width="14.28125" style="0" bestFit="1" customWidth="1"/>
    <col min="8" max="15" width="9.57421875" style="0" bestFit="1" customWidth="1"/>
    <col min="16" max="16" width="9.00390625" style="0" bestFit="1" customWidth="1"/>
  </cols>
  <sheetData>
    <row r="1" spans="2:41" s="16" customFormat="1" ht="15">
      <c r="B1" s="44"/>
      <c r="C1" s="44"/>
      <c r="D1" s="35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</row>
    <row r="2" spans="1:41" s="16" customFormat="1" ht="28.5">
      <c r="A2" s="21" t="s">
        <v>228</v>
      </c>
      <c r="B2" s="47" t="s">
        <v>307</v>
      </c>
      <c r="C2" s="47" t="str">
        <f>+'Budget Investimenti'!C2</f>
        <v>Tipologia</v>
      </c>
      <c r="D2" s="47" t="s">
        <v>308</v>
      </c>
      <c r="E2" s="38" t="str">
        <f>+'Budget Investimenti'!F2</f>
        <v>A1 m1</v>
      </c>
      <c r="F2" s="38" t="str">
        <f>+'Budget Investimenti'!G2</f>
        <v>A1 m2</v>
      </c>
      <c r="G2" s="38" t="str">
        <f>+'Budget Investimenti'!H2</f>
        <v>A1 m3</v>
      </c>
      <c r="H2" s="38" t="str">
        <f>+'Budget Investimenti'!I2</f>
        <v>A1 m4</v>
      </c>
      <c r="I2" s="38" t="str">
        <f>+'Budget Investimenti'!J2</f>
        <v>A1 m5</v>
      </c>
      <c r="J2" s="38" t="str">
        <f>+'Budget Investimenti'!K2</f>
        <v>A1 m6</v>
      </c>
      <c r="K2" s="38" t="str">
        <f>+'Budget Investimenti'!L2</f>
        <v>A1 m7</v>
      </c>
      <c r="L2" s="38" t="str">
        <f>+'Budget Investimenti'!M2</f>
        <v>A1 m8</v>
      </c>
      <c r="M2" s="38" t="str">
        <f>+'Budget Investimenti'!N2</f>
        <v>A1 m9</v>
      </c>
      <c r="N2" s="38" t="str">
        <f>+'Budget Investimenti'!O2</f>
        <v>A1 m10</v>
      </c>
      <c r="O2" s="38" t="str">
        <f>+'Budget Investimenti'!P2</f>
        <v>A1 m11</v>
      </c>
      <c r="P2" s="38" t="str">
        <f>+'Budget Investimenti'!Q2</f>
        <v>A1 m12</v>
      </c>
      <c r="Q2" s="38" t="str">
        <f>+'Budget Investimenti'!R2</f>
        <v>A2 m1</v>
      </c>
      <c r="R2" s="38" t="str">
        <f>+'Budget Investimenti'!S2</f>
        <v>A2 m2</v>
      </c>
      <c r="S2" s="38" t="str">
        <f>+'Budget Investimenti'!T2</f>
        <v>A2 m3</v>
      </c>
      <c r="T2" s="38" t="str">
        <f>+'Budget Investimenti'!U2</f>
        <v>A2 m4</v>
      </c>
      <c r="U2" s="38" t="str">
        <f>+'Budget Investimenti'!V2</f>
        <v>A2 m5</v>
      </c>
      <c r="V2" s="38" t="str">
        <f>+'Budget Investimenti'!W2</f>
        <v>A2 m6</v>
      </c>
      <c r="W2" s="38" t="str">
        <f>+'Budget Investimenti'!X2</f>
        <v>A2 m7</v>
      </c>
      <c r="X2" s="38" t="str">
        <f>+'Budget Investimenti'!Y2</f>
        <v>A2 m8</v>
      </c>
      <c r="Y2" s="38" t="str">
        <f>+'Budget Investimenti'!Z2</f>
        <v>A2 m9</v>
      </c>
      <c r="Z2" s="38" t="str">
        <f>+'Budget Investimenti'!AA2</f>
        <v>A2 m10</v>
      </c>
      <c r="AA2" s="38" t="str">
        <f>+'Budget Investimenti'!AB2</f>
        <v>A2 m11</v>
      </c>
      <c r="AB2" s="38" t="str">
        <f>+'Budget Investimenti'!AC2</f>
        <v>A2 m12</v>
      </c>
      <c r="AC2" s="38" t="str">
        <f>+'Budget Investimenti'!AD2</f>
        <v>A3 m1</v>
      </c>
      <c r="AD2" s="38" t="str">
        <f>+'Budget Investimenti'!AE2</f>
        <v>A3 m2</v>
      </c>
      <c r="AE2" s="38" t="str">
        <f>+'Budget Investimenti'!AF2</f>
        <v>A3 m3</v>
      </c>
      <c r="AF2" s="38" t="str">
        <f>+'Budget Investimenti'!AG2</f>
        <v>A3 m4</v>
      </c>
      <c r="AG2" s="38" t="str">
        <f>+'Budget Investimenti'!AH2</f>
        <v>A3 m5</v>
      </c>
      <c r="AH2" s="38" t="str">
        <f>+'Budget Investimenti'!AI2</f>
        <v>A3 m6</v>
      </c>
      <c r="AI2" s="38" t="str">
        <f>+'Budget Investimenti'!AJ2</f>
        <v>A3 m7</v>
      </c>
      <c r="AJ2" s="38" t="str">
        <f>+'Budget Investimenti'!AK2</f>
        <v>A3 m8</v>
      </c>
      <c r="AK2" s="38" t="str">
        <f>+'Budget Investimenti'!AL2</f>
        <v>A3 m9</v>
      </c>
      <c r="AL2" s="38" t="str">
        <f>+'Budget Investimenti'!AM2</f>
        <v>A3 m10</v>
      </c>
      <c r="AM2" s="38" t="str">
        <f>+'Budget Investimenti'!AN2</f>
        <v>A3 m11</v>
      </c>
      <c r="AN2" s="38" t="str">
        <f>+'Budget Investimenti'!AO2</f>
        <v>A3 m12</v>
      </c>
      <c r="AO2" s="22"/>
    </row>
    <row r="3" spans="2:41" s="16" customFormat="1" ht="15">
      <c r="B3" s="44" t="str">
        <f>+'Budget Investimenti'!B3</f>
        <v>Fabbricato 1</v>
      </c>
      <c r="C3" s="44" t="str">
        <f>+'Budget Investimenti'!C3</f>
        <v>Immobili</v>
      </c>
      <c r="D3" s="48">
        <f>1/'Budget Investimenti'!E3</f>
        <v>0.1</v>
      </c>
      <c r="E3" s="22">
        <f>+'Budget Investimenti'!F3*Ammortamenti!D3</f>
        <v>5000</v>
      </c>
      <c r="F3" s="22">
        <f>IF((SUM('Budget Investimenti'!$F3:G3)-Ammortamenti!E3)&gt;0,(SUM('Budget Investimenti'!$F3:G3))*$D3,0)</f>
        <v>5000</v>
      </c>
      <c r="G3" s="22">
        <f>IF((SUM('Budget Investimenti'!$F3:H3)-SUM(Ammortamenti!$E3:F3))&gt;0,(SUM('Budget Investimenti'!$F3:H3))*$D3,0)</f>
        <v>5000</v>
      </c>
      <c r="H3" s="22">
        <f>IF((SUM('Budget Investimenti'!$F3:I3)-SUM(Ammortamenti!$E3:G3))&gt;0,(SUM('Budget Investimenti'!$F3:I3))*$D3,0)</f>
        <v>5000</v>
      </c>
      <c r="I3" s="22">
        <f>IF((SUM('Budget Investimenti'!$F3:J3)-SUM(Ammortamenti!$E3:H3))&gt;0,(SUM('Budget Investimenti'!$F3:J3))*$D3,0)</f>
        <v>5000</v>
      </c>
      <c r="J3" s="22">
        <f>IF((SUM('Budget Investimenti'!$F3:K3)-SUM(Ammortamenti!$E3:I3))&gt;0,(SUM('Budget Investimenti'!$F3:K3))*$D3,0)</f>
        <v>5000</v>
      </c>
      <c r="K3" s="22">
        <f>IF((SUM('Budget Investimenti'!$F3:L3)-SUM(Ammortamenti!$E3:J3))&gt;0,(SUM('Budget Investimenti'!$F3:L3))*$D3,0)</f>
        <v>5000</v>
      </c>
      <c r="L3" s="22">
        <f>IF((SUM('Budget Investimenti'!$F3:M3)-SUM(Ammortamenti!$E3:K3))&gt;0,(SUM('Budget Investimenti'!$F3:M3))*$D3,0)</f>
        <v>5000</v>
      </c>
      <c r="M3" s="22">
        <f>IF((SUM('Budget Investimenti'!$F3:N3)-SUM(Ammortamenti!$E3:L3))&gt;0,(SUM('Budget Investimenti'!$F3:N3))*$D3,0)</f>
        <v>5000</v>
      </c>
      <c r="N3" s="22">
        <f>IF((SUM('Budget Investimenti'!$F3:O3)-SUM(Ammortamenti!$E3:M3))&gt;0,(SUM('Budget Investimenti'!$F3:O3))*$D3,0)</f>
        <v>5000</v>
      </c>
      <c r="O3" s="22">
        <f>IF((SUM('Budget Investimenti'!$F3:P3)-SUM(Ammortamenti!$E3:N3))&gt;0,(SUM('Budget Investimenti'!$F3:P3))*$D3,0)</f>
        <v>0</v>
      </c>
      <c r="P3" s="22">
        <f>IF((SUM('Budget Investimenti'!$F3:Q3)-SUM(Ammortamenti!$E3:O3))&gt;0,(SUM('Budget Investimenti'!$F3:Q3))*$D3,0)</f>
        <v>0</v>
      </c>
      <c r="Q3" s="22">
        <f>IF((SUM('Budget Investimenti'!$F3:R3)-SUM(Ammortamenti!$E3:P3))&gt;0,(SUM('Budget Investimenti'!$F3:R3))*$D3,0)</f>
        <v>0</v>
      </c>
      <c r="R3" s="22">
        <f>IF((SUM('Budget Investimenti'!$F3:S3)-SUM(Ammortamenti!$E3:Q3))&gt;0,(SUM('Budget Investimenti'!$F3:S3))*$D3,0)</f>
        <v>0</v>
      </c>
      <c r="S3" s="22">
        <f>IF((SUM('Budget Investimenti'!$F3:T3)-SUM(Ammortamenti!$E3:R3))&gt;0,(SUM('Budget Investimenti'!$F3:T3))*$D3,0)</f>
        <v>0</v>
      </c>
      <c r="T3" s="22">
        <f>IF((SUM('Budget Investimenti'!$F3:U3)-SUM(Ammortamenti!$E3:S3))&gt;0,(SUM('Budget Investimenti'!$F3:U3))*$D3,0)</f>
        <v>0</v>
      </c>
      <c r="U3" s="22">
        <f>IF((SUM('Budget Investimenti'!$F3:V3)-SUM(Ammortamenti!$E3:T3))&gt;0,(SUM('Budget Investimenti'!$F3:V3))*$D3,0)</f>
        <v>0</v>
      </c>
      <c r="V3" s="22">
        <f>IF((SUM('Budget Investimenti'!$F3:W3)-SUM(Ammortamenti!$E3:U3))&gt;0,(SUM('Budget Investimenti'!$F3:W3))*$D3,0)</f>
        <v>0</v>
      </c>
      <c r="W3" s="22">
        <f>IF((SUM('Budget Investimenti'!$F3:X3)-SUM(Ammortamenti!$E3:V3))&gt;0,(SUM('Budget Investimenti'!$F3:X3))*$D3,0)</f>
        <v>0</v>
      </c>
      <c r="X3" s="22">
        <f>IF((SUM('Budget Investimenti'!$F3:Y3)-SUM(Ammortamenti!$E3:W3))&gt;0,(SUM('Budget Investimenti'!$F3:Y3))*$D3,0)</f>
        <v>0</v>
      </c>
      <c r="Y3" s="22">
        <f>IF((SUM('Budget Investimenti'!$F3:Z3)-SUM(Ammortamenti!$E3:X3))&gt;0,(SUM('Budget Investimenti'!$F3:Z3))*$D3,0)</f>
        <v>0</v>
      </c>
      <c r="Z3" s="22">
        <f>IF((SUM('Budget Investimenti'!$F3:AA3)-SUM(Ammortamenti!$E3:Y3))&gt;0,(SUM('Budget Investimenti'!$F3:AA3))*$D3,0)</f>
        <v>0</v>
      </c>
      <c r="AA3" s="22">
        <f>IF((SUM('Budget Investimenti'!$F3:AB3)-SUM(Ammortamenti!$E3:Z3))&gt;0,(SUM('Budget Investimenti'!$F3:AB3))*$D3,0)</f>
        <v>0</v>
      </c>
      <c r="AB3" s="22">
        <f>IF((SUM('Budget Investimenti'!$F3:AC3)-SUM(Ammortamenti!$E3:AA3))&gt;0,(SUM('Budget Investimenti'!$F3:AC3))*$D3,0)</f>
        <v>0</v>
      </c>
      <c r="AC3" s="22">
        <f>IF((SUM('Budget Investimenti'!$F3:AD3)-SUM(Ammortamenti!$E3:AB3))&gt;0,(SUM('Budget Investimenti'!$F3:AD3))*$D3,0)</f>
        <v>0</v>
      </c>
      <c r="AD3" s="22">
        <f>IF((SUM('Budget Investimenti'!$F3:AE3)-SUM(Ammortamenti!$E3:AC3))&gt;0,(SUM('Budget Investimenti'!$F3:AE3))*$D3,0)</f>
        <v>0</v>
      </c>
      <c r="AE3" s="22">
        <f>IF((SUM('Budget Investimenti'!$F3:AF3)-SUM(Ammortamenti!$E3:AD3))&gt;0,(SUM('Budget Investimenti'!$F3:AF3))*$D3,0)</f>
        <v>0</v>
      </c>
      <c r="AF3" s="22">
        <f>IF((SUM('Budget Investimenti'!$F3:AG3)-SUM(Ammortamenti!$E3:AE3))&gt;0,(SUM('Budget Investimenti'!$F3:AG3))*$D3,0)</f>
        <v>0</v>
      </c>
      <c r="AG3" s="22">
        <f>IF((SUM('Budget Investimenti'!$F3:AH3)-SUM(Ammortamenti!$E3:AF3))&gt;0,(SUM('Budget Investimenti'!$F3:AH3))*$D3,0)</f>
        <v>0</v>
      </c>
      <c r="AH3" s="22">
        <f>IF((SUM('Budget Investimenti'!$F3:AI3)-SUM(Ammortamenti!$E3:AG3))&gt;0,(SUM('Budget Investimenti'!$F3:AI3))*$D3,0)</f>
        <v>0</v>
      </c>
      <c r="AI3" s="22">
        <f>IF((SUM('Budget Investimenti'!$F3:AJ3)-SUM(Ammortamenti!$E3:AH3))&gt;0,(SUM('Budget Investimenti'!$F3:AJ3))*$D3,0)</f>
        <v>0</v>
      </c>
      <c r="AJ3" s="22">
        <f>IF((SUM('Budget Investimenti'!$F3:AK3)-SUM(Ammortamenti!$E3:AI3))&gt;0,(SUM('Budget Investimenti'!$F3:AK3))*$D3,0)</f>
        <v>0</v>
      </c>
      <c r="AK3" s="22">
        <f>IF((SUM('Budget Investimenti'!$F3:AL3)-SUM(Ammortamenti!$E3:AJ3))&gt;0,(SUM('Budget Investimenti'!$F3:AL3))*$D3,0)</f>
        <v>0</v>
      </c>
      <c r="AL3" s="22">
        <f>IF((SUM('Budget Investimenti'!$F3:AM3)-SUM(Ammortamenti!$E3:AK3))&gt;0,(SUM('Budget Investimenti'!$F3:AM3))*$D3,0)</f>
        <v>0</v>
      </c>
      <c r="AM3" s="22">
        <f>IF((SUM('Budget Investimenti'!$F3:AN3)-SUM(Ammortamenti!$E3:AL3))&gt;0,(SUM('Budget Investimenti'!$F3:AN3))*$D3,0)</f>
        <v>0</v>
      </c>
      <c r="AN3" s="22">
        <f>IF((SUM('Budget Investimenti'!$F3:AO3)-SUM(Ammortamenti!$E3:AM3))&gt;0,(SUM('Budget Investimenti'!$F3:AO3))*$D3,0)</f>
        <v>0</v>
      </c>
      <c r="AO3" s="22"/>
    </row>
    <row r="4" spans="2:41" s="16" customFormat="1" ht="15">
      <c r="B4" s="44" t="str">
        <f>+'Budget Investimenti'!B4</f>
        <v>Fabbricato 2</v>
      </c>
      <c r="C4" s="44" t="str">
        <f>+'Budget Investimenti'!C4</f>
        <v>Immobili</v>
      </c>
      <c r="D4" s="48">
        <f>1/'Budget Investimenti'!E4</f>
        <v>0.1</v>
      </c>
      <c r="E4" s="22">
        <f>+'Budget Investimenti'!F4*Ammortamenti!D4</f>
        <v>2000</v>
      </c>
      <c r="F4" s="22">
        <f>IF((SUM('Budget Investimenti'!$F4:G4)-Ammortamenti!E4)&gt;0,(SUM('Budget Investimenti'!$F4:G4))*$D4,0)</f>
        <v>2000</v>
      </c>
      <c r="G4" s="22">
        <f>IF((SUM('Budget Investimenti'!$F4:H4)-SUM(Ammortamenti!$E4:F4))&gt;0,(SUM('Budget Investimenti'!$F4:H4))*$D4,0)</f>
        <v>2000</v>
      </c>
      <c r="H4" s="22">
        <f>IF((SUM('Budget Investimenti'!$F4:I4)-SUM(Ammortamenti!$E4:G4))&gt;0,(SUM('Budget Investimenti'!$F4:I4))*$D4,0)</f>
        <v>2000</v>
      </c>
      <c r="I4" s="22">
        <f>IF((SUM('Budget Investimenti'!$F4:J4)-SUM(Ammortamenti!$E4:H4))&gt;0,(SUM('Budget Investimenti'!$F4:J4))*$D4,0)</f>
        <v>2000</v>
      </c>
      <c r="J4" s="22">
        <f>IF((SUM('Budget Investimenti'!$F4:K4)-SUM(Ammortamenti!$E4:I4))&gt;0,(SUM('Budget Investimenti'!$F4:K4))*$D4,0)</f>
        <v>2000</v>
      </c>
      <c r="K4" s="22">
        <f>IF((SUM('Budget Investimenti'!$F4:L4)-SUM(Ammortamenti!$E4:J4))&gt;0,(SUM('Budget Investimenti'!$F4:L4))*$D4,0)</f>
        <v>2000</v>
      </c>
      <c r="L4" s="22">
        <f>IF((SUM('Budget Investimenti'!$F4:M4)-SUM(Ammortamenti!$E4:K4))&gt;0,(SUM('Budget Investimenti'!$F4:M4))*$D4,0)</f>
        <v>2000</v>
      </c>
      <c r="M4" s="22">
        <f>IF((SUM('Budget Investimenti'!$F4:N4)-SUM(Ammortamenti!$E4:L4))&gt;0,(SUM('Budget Investimenti'!$F4:N4))*$D4,0)</f>
        <v>2000</v>
      </c>
      <c r="N4" s="22">
        <f>IF((SUM('Budget Investimenti'!$F4:O4)-SUM(Ammortamenti!$E4:M4))&gt;0,(SUM('Budget Investimenti'!$F4:O4))*$D4,0)</f>
        <v>2000</v>
      </c>
      <c r="O4" s="22">
        <f>IF((SUM('Budget Investimenti'!$F4:P4)-SUM(Ammortamenti!$E4:N4))&gt;0,(SUM('Budget Investimenti'!$F4:P4))*$D4,0)</f>
        <v>0</v>
      </c>
      <c r="P4" s="22">
        <f>IF((SUM('Budget Investimenti'!$F4:Q4)-SUM(Ammortamenti!$E4:O4))&gt;0,(SUM('Budget Investimenti'!$F4:Q4))*$D4,0)</f>
        <v>0</v>
      </c>
      <c r="Q4" s="22">
        <f>IF((SUM('Budget Investimenti'!$F4:R4)-SUM(Ammortamenti!$E4:P4))&gt;0,(SUM('Budget Investimenti'!$F4:R4))*$D4,0)</f>
        <v>0</v>
      </c>
      <c r="R4" s="22">
        <f>IF((SUM('Budget Investimenti'!$F4:S4)-SUM(Ammortamenti!$E4:Q4))&gt;0,(SUM('Budget Investimenti'!$F4:S4))*$D4,0)</f>
        <v>0</v>
      </c>
      <c r="S4" s="22">
        <f>IF((SUM('Budget Investimenti'!$F4:T4)-SUM(Ammortamenti!$E4:R4))&gt;0,(SUM('Budget Investimenti'!$F4:T4))*$D4,0)</f>
        <v>0</v>
      </c>
      <c r="T4" s="22">
        <f>IF((SUM('Budget Investimenti'!$F4:U4)-SUM(Ammortamenti!$E4:S4))&gt;0,(SUM('Budget Investimenti'!$F4:U4))*$D4,0)</f>
        <v>0</v>
      </c>
      <c r="U4" s="22">
        <f>IF((SUM('Budget Investimenti'!$F4:V4)-SUM(Ammortamenti!$E4:T4))&gt;0,(SUM('Budget Investimenti'!$F4:V4))*$D4,0)</f>
        <v>0</v>
      </c>
      <c r="V4" s="22">
        <f>IF((SUM('Budget Investimenti'!$F4:W4)-SUM(Ammortamenti!$E4:U4))&gt;0,(SUM('Budget Investimenti'!$F4:W4))*$D4,0)</f>
        <v>0</v>
      </c>
      <c r="W4" s="22">
        <f>IF((SUM('Budget Investimenti'!$F4:X4)-SUM(Ammortamenti!$E4:V4))&gt;0,(SUM('Budget Investimenti'!$F4:X4))*$D4,0)</f>
        <v>0</v>
      </c>
      <c r="X4" s="22">
        <f>IF((SUM('Budget Investimenti'!$F4:Y4)-SUM(Ammortamenti!$E4:W4))&gt;0,(SUM('Budget Investimenti'!$F4:Y4))*$D4,0)</f>
        <v>0</v>
      </c>
      <c r="Y4" s="22">
        <f>IF((SUM('Budget Investimenti'!$F4:Z4)-SUM(Ammortamenti!$E4:X4))&gt;0,(SUM('Budget Investimenti'!$F4:Z4))*$D4,0)</f>
        <v>0</v>
      </c>
      <c r="Z4" s="22">
        <f>IF((SUM('Budget Investimenti'!$F4:AA4)-SUM(Ammortamenti!$E4:Y4))&gt;0,(SUM('Budget Investimenti'!$F4:AA4))*$D4,0)</f>
        <v>0</v>
      </c>
      <c r="AA4" s="22">
        <f>IF((SUM('Budget Investimenti'!$F4:AB4)-SUM(Ammortamenti!$E4:Z4))&gt;0,(SUM('Budget Investimenti'!$F4:AB4))*$D4,0)</f>
        <v>0</v>
      </c>
      <c r="AB4" s="22">
        <f>IF((SUM('Budget Investimenti'!$F4:AC4)-SUM(Ammortamenti!$E4:AA4))&gt;0,(SUM('Budget Investimenti'!$F4:AC4))*$D4,0)</f>
        <v>0</v>
      </c>
      <c r="AC4" s="22">
        <f>IF((SUM('Budget Investimenti'!$F4:AD4)-SUM(Ammortamenti!$E4:AB4))&gt;0,(SUM('Budget Investimenti'!$F4:AD4))*$D4,0)</f>
        <v>0</v>
      </c>
      <c r="AD4" s="22">
        <f>IF((SUM('Budget Investimenti'!$F4:AE4)-SUM(Ammortamenti!$E4:AC4))&gt;0,(SUM('Budget Investimenti'!$F4:AE4))*$D4,0)</f>
        <v>0</v>
      </c>
      <c r="AE4" s="22">
        <f>IF((SUM('Budget Investimenti'!$F4:AF4)-SUM(Ammortamenti!$E4:AD4))&gt;0,(SUM('Budget Investimenti'!$F4:AF4))*$D4,0)</f>
        <v>0</v>
      </c>
      <c r="AF4" s="22">
        <f>IF((SUM('Budget Investimenti'!$F4:AG4)-SUM(Ammortamenti!$E4:AE4))&gt;0,(SUM('Budget Investimenti'!$F4:AG4))*$D4,0)</f>
        <v>0</v>
      </c>
      <c r="AG4" s="22">
        <f>IF((SUM('Budget Investimenti'!$F4:AH4)-SUM(Ammortamenti!$E4:AF4))&gt;0,(SUM('Budget Investimenti'!$F4:AH4))*$D4,0)</f>
        <v>0</v>
      </c>
      <c r="AH4" s="22">
        <f>IF((SUM('Budget Investimenti'!$F4:AI4)-SUM(Ammortamenti!$E4:AG4))&gt;0,(SUM('Budget Investimenti'!$F4:AI4))*$D4,0)</f>
        <v>0</v>
      </c>
      <c r="AI4" s="22">
        <f>IF((SUM('Budget Investimenti'!$F4:AJ4)-SUM(Ammortamenti!$E4:AH4))&gt;0,(SUM('Budget Investimenti'!$F4:AJ4))*$D4,0)</f>
        <v>0</v>
      </c>
      <c r="AJ4" s="22">
        <f>IF((SUM('Budget Investimenti'!$F4:AK4)-SUM(Ammortamenti!$E4:AI4))&gt;0,(SUM('Budget Investimenti'!$F4:AK4))*$D4,0)</f>
        <v>0</v>
      </c>
      <c r="AK4" s="22">
        <f>IF((SUM('Budget Investimenti'!$F4:AL4)-SUM(Ammortamenti!$E4:AJ4))&gt;0,(SUM('Budget Investimenti'!$F4:AL4))*$D4,0)</f>
        <v>0</v>
      </c>
      <c r="AL4" s="22">
        <f>IF((SUM('Budget Investimenti'!$F4:AM4)-SUM(Ammortamenti!$E4:AK4))&gt;0,(SUM('Budget Investimenti'!$F4:AM4))*$D4,0)</f>
        <v>0</v>
      </c>
      <c r="AM4" s="22">
        <f>IF((SUM('Budget Investimenti'!$F4:AN4)-SUM(Ammortamenti!$E4:AL4))&gt;0,(SUM('Budget Investimenti'!$F4:AN4))*$D4,0)</f>
        <v>0</v>
      </c>
      <c r="AN4" s="22">
        <f>IF((SUM('Budget Investimenti'!$F4:AO4)-SUM(Ammortamenti!$E4:AM4))&gt;0,(SUM('Budget Investimenti'!$F4:AO4))*$D4,0)</f>
        <v>0</v>
      </c>
      <c r="AO4" s="22"/>
    </row>
    <row r="5" spans="2:41" s="16" customFormat="1" ht="15">
      <c r="B5" s="44" t="str">
        <f>+'Budget Investimenti'!B5</f>
        <v>Fabbricato 3</v>
      </c>
      <c r="C5" s="44" t="str">
        <f>+'Budget Investimenti'!C5</f>
        <v>Immobili</v>
      </c>
      <c r="D5" s="48">
        <f>1/'Budget Investimenti'!E5</f>
        <v>0.1</v>
      </c>
      <c r="E5" s="22">
        <f>+'Budget Investimenti'!F5*Ammortamenti!D5</f>
        <v>3000</v>
      </c>
      <c r="F5" s="22">
        <f>IF((SUM('Budget Investimenti'!$F5:G5)-Ammortamenti!E5)&gt;0,(SUM('Budget Investimenti'!$F5:G5))*$D5,0)</f>
        <v>3000</v>
      </c>
      <c r="G5" s="22">
        <f>IF((SUM('Budget Investimenti'!$F5:H5)-SUM(Ammortamenti!$E5:F5))&gt;0,(SUM('Budget Investimenti'!$F5:H5))*$D5,0)</f>
        <v>3000</v>
      </c>
      <c r="H5" s="22">
        <f>IF((SUM('Budget Investimenti'!$F5:I5)-SUM(Ammortamenti!$E5:G5))&gt;0,(SUM('Budget Investimenti'!$F5:I5))*$D5,0)</f>
        <v>3000</v>
      </c>
      <c r="I5" s="22">
        <f>IF((SUM('Budget Investimenti'!$F5:J5)-SUM(Ammortamenti!$E5:H5))&gt;0,(SUM('Budget Investimenti'!$F5:J5))*$D5,0)</f>
        <v>3000</v>
      </c>
      <c r="J5" s="22">
        <f>IF((SUM('Budget Investimenti'!$F5:K5)-SUM(Ammortamenti!$E5:I5))&gt;0,(SUM('Budget Investimenti'!$F5:K5))*$D5,0)</f>
        <v>3000</v>
      </c>
      <c r="K5" s="22">
        <f>IF((SUM('Budget Investimenti'!$F5:L5)-SUM(Ammortamenti!$E5:J5))&gt;0,(SUM('Budget Investimenti'!$F5:L5))*$D5,0)</f>
        <v>3000</v>
      </c>
      <c r="L5" s="22">
        <f>IF((SUM('Budget Investimenti'!$F5:M5)-SUM(Ammortamenti!$E5:K5))&gt;0,(SUM('Budget Investimenti'!$F5:M5))*$D5,0)</f>
        <v>3000</v>
      </c>
      <c r="M5" s="22">
        <f>IF((SUM('Budget Investimenti'!$F5:N5)-SUM(Ammortamenti!$E5:L5))&gt;0,(SUM('Budget Investimenti'!$F5:N5))*$D5,0)</f>
        <v>3000</v>
      </c>
      <c r="N5" s="22">
        <f>IF((SUM('Budget Investimenti'!$F5:O5)-SUM(Ammortamenti!$E5:M5))&gt;0,(SUM('Budget Investimenti'!$F5:O5))*$D5,0)</f>
        <v>3000</v>
      </c>
      <c r="O5" s="22">
        <f>IF((SUM('Budget Investimenti'!$F5:P5)-SUM(Ammortamenti!$E5:N5))&gt;0,(SUM('Budget Investimenti'!$F5:P5))*$D5,0)</f>
        <v>0</v>
      </c>
      <c r="P5" s="22">
        <f>IF((SUM('Budget Investimenti'!$F5:Q5)-SUM(Ammortamenti!$E5:O5))&gt;0,(SUM('Budget Investimenti'!$F5:Q5))*$D5,0)</f>
        <v>0</v>
      </c>
      <c r="Q5" s="22">
        <f>IF((SUM('Budget Investimenti'!$F5:R5)-SUM(Ammortamenti!$E5:P5))&gt;0,(SUM('Budget Investimenti'!$F5:R5))*$D5,0)</f>
        <v>0</v>
      </c>
      <c r="R5" s="22">
        <f>IF((SUM('Budget Investimenti'!$F5:S5)-SUM(Ammortamenti!$E5:Q5))&gt;0,(SUM('Budget Investimenti'!$F5:S5))*$D5,0)</f>
        <v>0</v>
      </c>
      <c r="S5" s="22">
        <f>IF((SUM('Budget Investimenti'!$F5:T5)-SUM(Ammortamenti!$E5:R5))&gt;0,(SUM('Budget Investimenti'!$F5:T5))*$D5,0)</f>
        <v>0</v>
      </c>
      <c r="T5" s="22">
        <f>IF((SUM('Budget Investimenti'!$F5:U5)-SUM(Ammortamenti!$E5:S5))&gt;0,(SUM('Budget Investimenti'!$F5:U5))*$D5,0)</f>
        <v>0</v>
      </c>
      <c r="U5" s="22">
        <f>IF((SUM('Budget Investimenti'!$F5:V5)-SUM(Ammortamenti!$E5:T5))&gt;0,(SUM('Budget Investimenti'!$F5:V5))*$D5,0)</f>
        <v>0</v>
      </c>
      <c r="V5" s="22">
        <f>IF((SUM('Budget Investimenti'!$F5:W5)-SUM(Ammortamenti!$E5:U5))&gt;0,(SUM('Budget Investimenti'!$F5:W5))*$D5,0)</f>
        <v>0</v>
      </c>
      <c r="W5" s="22">
        <f>IF((SUM('Budget Investimenti'!$F5:X5)-SUM(Ammortamenti!$E5:V5))&gt;0,(SUM('Budget Investimenti'!$F5:X5))*$D5,0)</f>
        <v>0</v>
      </c>
      <c r="X5" s="22">
        <f>IF((SUM('Budget Investimenti'!$F5:Y5)-SUM(Ammortamenti!$E5:W5))&gt;0,(SUM('Budget Investimenti'!$F5:Y5))*$D5,0)</f>
        <v>0</v>
      </c>
      <c r="Y5" s="22">
        <f>IF((SUM('Budget Investimenti'!$F5:Z5)-SUM(Ammortamenti!$E5:X5))&gt;0,(SUM('Budget Investimenti'!$F5:Z5))*$D5,0)</f>
        <v>0</v>
      </c>
      <c r="Z5" s="22">
        <f>IF((SUM('Budget Investimenti'!$F5:AA5)-SUM(Ammortamenti!$E5:Y5))&gt;0,(SUM('Budget Investimenti'!$F5:AA5))*$D5,0)</f>
        <v>0</v>
      </c>
      <c r="AA5" s="22">
        <f>IF((SUM('Budget Investimenti'!$F5:AB5)-SUM(Ammortamenti!$E5:Z5))&gt;0,(SUM('Budget Investimenti'!$F5:AB5))*$D5,0)</f>
        <v>0</v>
      </c>
      <c r="AB5" s="22">
        <f>IF((SUM('Budget Investimenti'!$F5:AC5)-SUM(Ammortamenti!$E5:AA5))&gt;0,(SUM('Budget Investimenti'!$F5:AC5))*$D5,0)</f>
        <v>0</v>
      </c>
      <c r="AC5" s="22">
        <f>IF((SUM('Budget Investimenti'!$F5:AD5)-SUM(Ammortamenti!$E5:AB5))&gt;0,(SUM('Budget Investimenti'!$F5:AD5))*$D5,0)</f>
        <v>0</v>
      </c>
      <c r="AD5" s="22">
        <f>IF((SUM('Budget Investimenti'!$F5:AE5)-SUM(Ammortamenti!$E5:AC5))&gt;0,(SUM('Budget Investimenti'!$F5:AE5))*$D5,0)</f>
        <v>0</v>
      </c>
      <c r="AE5" s="22">
        <f>IF((SUM('Budget Investimenti'!$F5:AF5)-SUM(Ammortamenti!$E5:AD5))&gt;0,(SUM('Budget Investimenti'!$F5:AF5))*$D5,0)</f>
        <v>0</v>
      </c>
      <c r="AF5" s="22">
        <f>IF((SUM('Budget Investimenti'!$F5:AG5)-SUM(Ammortamenti!$E5:AE5))&gt;0,(SUM('Budget Investimenti'!$F5:AG5))*$D5,0)</f>
        <v>0</v>
      </c>
      <c r="AG5" s="22">
        <f>IF((SUM('Budget Investimenti'!$F5:AH5)-SUM(Ammortamenti!$E5:AF5))&gt;0,(SUM('Budget Investimenti'!$F5:AH5))*$D5,0)</f>
        <v>0</v>
      </c>
      <c r="AH5" s="22">
        <f>IF((SUM('Budget Investimenti'!$F5:AI5)-SUM(Ammortamenti!$E5:AG5))&gt;0,(SUM('Budget Investimenti'!$F5:AI5))*$D5,0)</f>
        <v>0</v>
      </c>
      <c r="AI5" s="22">
        <f>IF((SUM('Budget Investimenti'!$F5:AJ5)-SUM(Ammortamenti!$E5:AH5))&gt;0,(SUM('Budget Investimenti'!$F5:AJ5))*$D5,0)</f>
        <v>0</v>
      </c>
      <c r="AJ5" s="22">
        <f>IF((SUM('Budget Investimenti'!$F5:AK5)-SUM(Ammortamenti!$E5:AI5))&gt;0,(SUM('Budget Investimenti'!$F5:AK5))*$D5,0)</f>
        <v>0</v>
      </c>
      <c r="AK5" s="22">
        <f>IF((SUM('Budget Investimenti'!$F5:AL5)-SUM(Ammortamenti!$E5:AJ5))&gt;0,(SUM('Budget Investimenti'!$F5:AL5))*$D5,0)</f>
        <v>0</v>
      </c>
      <c r="AL5" s="22">
        <f>IF((SUM('Budget Investimenti'!$F5:AM5)-SUM(Ammortamenti!$E5:AK5))&gt;0,(SUM('Budget Investimenti'!$F5:AM5))*$D5,0)</f>
        <v>0</v>
      </c>
      <c r="AM5" s="22">
        <f>IF((SUM('Budget Investimenti'!$F5:AN5)-SUM(Ammortamenti!$E5:AL5))&gt;0,(SUM('Budget Investimenti'!$F5:AN5))*$D5,0)</f>
        <v>0</v>
      </c>
      <c r="AN5" s="22">
        <f>IF((SUM('Budget Investimenti'!$F5:AO5)-SUM(Ammortamenti!$E5:AM5))&gt;0,(SUM('Budget Investimenti'!$F5:AO5))*$D5,0)</f>
        <v>0</v>
      </c>
      <c r="AO5" s="22"/>
    </row>
    <row r="6" spans="2:41" s="16" customFormat="1" ht="15">
      <c r="B6" s="44" t="str">
        <f>+'Budget Investimenti'!B6</f>
        <v>Attrezzature 1</v>
      </c>
      <c r="C6" s="44" t="str">
        <f>+'Budget Investimenti'!C6</f>
        <v>Attrezzature Industriali e commerciali</v>
      </c>
      <c r="D6" s="48">
        <f>1/'Budget Investimenti'!E6</f>
        <v>0.2</v>
      </c>
      <c r="E6" s="22">
        <f>+'Budget Investimenti'!F6*Ammortamenti!D6</f>
        <v>1000</v>
      </c>
      <c r="F6" s="22">
        <f>IF((SUM('Budget Investimenti'!$F6:G6)-Ammortamenti!E6)&gt;0,(SUM('Budget Investimenti'!$F6:G6))*$D6,0)</f>
        <v>1000</v>
      </c>
      <c r="G6" s="22">
        <f>IF((SUM('Budget Investimenti'!$F6:H6)-SUM(Ammortamenti!$E6:F6))&gt;0,(SUM('Budget Investimenti'!$F6:H6))*$D6,0)</f>
        <v>1000</v>
      </c>
      <c r="H6" s="22">
        <f>IF((SUM('Budget Investimenti'!$F6:I6)-SUM(Ammortamenti!$E6:G6))&gt;0,(SUM('Budget Investimenti'!$F6:I6))*$D6,0)</f>
        <v>1000</v>
      </c>
      <c r="I6" s="22">
        <f>IF((SUM('Budget Investimenti'!$F6:J6)-SUM(Ammortamenti!$E6:H6))&gt;0,(SUM('Budget Investimenti'!$F6:J6))*$D6,0)</f>
        <v>1000</v>
      </c>
      <c r="J6" s="22">
        <f>IF((SUM('Budget Investimenti'!$F6:K6)-SUM(Ammortamenti!$E6:I6))&gt;0,(SUM('Budget Investimenti'!$F6:K6))*$D6,0)</f>
        <v>0</v>
      </c>
      <c r="K6" s="22">
        <f>IF((SUM('Budget Investimenti'!$F6:L6)-SUM(Ammortamenti!$E6:J6))&gt;0,(SUM('Budget Investimenti'!$F6:L6))*$D6,0)</f>
        <v>0</v>
      </c>
      <c r="L6" s="22">
        <f>IF((SUM('Budget Investimenti'!$F6:M6)-SUM(Ammortamenti!$E6:K6))&gt;0,(SUM('Budget Investimenti'!$F6:M6))*$D6,0)</f>
        <v>0</v>
      </c>
      <c r="M6" s="22">
        <f>IF((SUM('Budget Investimenti'!$F6:N6)-SUM(Ammortamenti!$E6:L6))&gt;0,(SUM('Budget Investimenti'!$F6:N6))*$D6,0)</f>
        <v>0</v>
      </c>
      <c r="N6" s="22">
        <f>IF((SUM('Budget Investimenti'!$F6:O6)-SUM(Ammortamenti!$E6:M6))&gt;0,(SUM('Budget Investimenti'!$F6:O6))*$D6,0)</f>
        <v>0</v>
      </c>
      <c r="O6" s="22">
        <f>IF((SUM('Budget Investimenti'!$F6:P6)-SUM(Ammortamenti!$E6:N6))&gt;0,(SUM('Budget Investimenti'!$F6:P6))*$D6,0)</f>
        <v>0</v>
      </c>
      <c r="P6" s="22">
        <f>IF((SUM('Budget Investimenti'!$F6:Q6)-SUM(Ammortamenti!$E6:O6))&gt;0,(SUM('Budget Investimenti'!$F6:Q6))*$D6,0)</f>
        <v>0</v>
      </c>
      <c r="Q6" s="22">
        <f>IF((SUM('Budget Investimenti'!$F6:R6)-SUM(Ammortamenti!$E6:P6))&gt;0,(SUM('Budget Investimenti'!$F6:R6))*$D6,0)</f>
        <v>0</v>
      </c>
      <c r="R6" s="22">
        <f>IF((SUM('Budget Investimenti'!$F6:S6)-SUM(Ammortamenti!$E6:Q6))&gt;0,(SUM('Budget Investimenti'!$F6:S6))*$D6,0)</f>
        <v>0</v>
      </c>
      <c r="S6" s="22">
        <f>IF((SUM('Budget Investimenti'!$F6:T6)-SUM(Ammortamenti!$E6:R6))&gt;0,(SUM('Budget Investimenti'!$F6:T6))*$D6,0)</f>
        <v>0</v>
      </c>
      <c r="T6" s="22">
        <f>IF((SUM('Budget Investimenti'!$F6:U6)-SUM(Ammortamenti!$E6:S6))&gt;0,(SUM('Budget Investimenti'!$F6:U6))*$D6,0)</f>
        <v>0</v>
      </c>
      <c r="U6" s="22">
        <f>IF((SUM('Budget Investimenti'!$F6:V6)-SUM(Ammortamenti!$E6:T6))&gt;0,(SUM('Budget Investimenti'!$F6:V6))*$D6,0)</f>
        <v>0</v>
      </c>
      <c r="V6" s="22">
        <f>IF((SUM('Budget Investimenti'!$F6:W6)-SUM(Ammortamenti!$E6:U6))&gt;0,(SUM('Budget Investimenti'!$F6:W6))*$D6,0)</f>
        <v>0</v>
      </c>
      <c r="W6" s="22">
        <f>IF((SUM('Budget Investimenti'!$F6:X6)-SUM(Ammortamenti!$E6:V6))&gt;0,(SUM('Budget Investimenti'!$F6:X6))*$D6,0)</f>
        <v>0</v>
      </c>
      <c r="X6" s="22">
        <f>IF((SUM('Budget Investimenti'!$F6:Y6)-SUM(Ammortamenti!$E6:W6))&gt;0,(SUM('Budget Investimenti'!$F6:Y6))*$D6,0)</f>
        <v>0</v>
      </c>
      <c r="Y6" s="22">
        <f>IF((SUM('Budget Investimenti'!$F6:Z6)-SUM(Ammortamenti!$E6:X6))&gt;0,(SUM('Budget Investimenti'!$F6:Z6))*$D6,0)</f>
        <v>0</v>
      </c>
      <c r="Z6" s="22">
        <f>IF((SUM('Budget Investimenti'!$F6:AA6)-SUM(Ammortamenti!$E6:Y6))&gt;0,(SUM('Budget Investimenti'!$F6:AA6))*$D6,0)</f>
        <v>0</v>
      </c>
      <c r="AA6" s="22">
        <f>IF((SUM('Budget Investimenti'!$F6:AB6)-SUM(Ammortamenti!$E6:Z6))&gt;0,(SUM('Budget Investimenti'!$F6:AB6))*$D6,0)</f>
        <v>0</v>
      </c>
      <c r="AB6" s="22">
        <f>IF((SUM('Budget Investimenti'!$F6:AC6)-SUM(Ammortamenti!$E6:AA6))&gt;0,(SUM('Budget Investimenti'!$F6:AC6))*$D6,0)</f>
        <v>0</v>
      </c>
      <c r="AC6" s="22">
        <f>IF((SUM('Budget Investimenti'!$F6:AD6)-SUM(Ammortamenti!$E6:AB6))&gt;0,(SUM('Budget Investimenti'!$F6:AD6))*$D6,0)</f>
        <v>0</v>
      </c>
      <c r="AD6" s="22">
        <f>IF((SUM('Budget Investimenti'!$F6:AE6)-SUM(Ammortamenti!$E6:AC6))&gt;0,(SUM('Budget Investimenti'!$F6:AE6))*$D6,0)</f>
        <v>0</v>
      </c>
      <c r="AE6" s="22">
        <f>IF((SUM('Budget Investimenti'!$F6:AF6)-SUM(Ammortamenti!$E6:AD6))&gt;0,(SUM('Budget Investimenti'!$F6:AF6))*$D6,0)</f>
        <v>0</v>
      </c>
      <c r="AF6" s="22">
        <f>IF((SUM('Budget Investimenti'!$F6:AG6)-SUM(Ammortamenti!$E6:AE6))&gt;0,(SUM('Budget Investimenti'!$F6:AG6))*$D6,0)</f>
        <v>0</v>
      </c>
      <c r="AG6" s="22">
        <f>IF((SUM('Budget Investimenti'!$F6:AH6)-SUM(Ammortamenti!$E6:AF6))&gt;0,(SUM('Budget Investimenti'!$F6:AH6))*$D6,0)</f>
        <v>0</v>
      </c>
      <c r="AH6" s="22">
        <f>IF((SUM('Budget Investimenti'!$F6:AI6)-SUM(Ammortamenti!$E6:AG6))&gt;0,(SUM('Budget Investimenti'!$F6:AI6))*$D6,0)</f>
        <v>0</v>
      </c>
      <c r="AI6" s="22">
        <f>IF((SUM('Budget Investimenti'!$F6:AJ6)-SUM(Ammortamenti!$E6:AH6))&gt;0,(SUM('Budget Investimenti'!$F6:AJ6))*$D6,0)</f>
        <v>0</v>
      </c>
      <c r="AJ6" s="22">
        <f>IF((SUM('Budget Investimenti'!$F6:AK6)-SUM(Ammortamenti!$E6:AI6))&gt;0,(SUM('Budget Investimenti'!$F6:AK6))*$D6,0)</f>
        <v>0</v>
      </c>
      <c r="AK6" s="22">
        <f>IF((SUM('Budget Investimenti'!$F6:AL6)-SUM(Ammortamenti!$E6:AJ6))&gt;0,(SUM('Budget Investimenti'!$F6:AL6))*$D6,0)</f>
        <v>0</v>
      </c>
      <c r="AL6" s="22">
        <f>IF((SUM('Budget Investimenti'!$F6:AM6)-SUM(Ammortamenti!$E6:AK6))&gt;0,(SUM('Budget Investimenti'!$F6:AM6))*$D6,0)</f>
        <v>0</v>
      </c>
      <c r="AM6" s="22">
        <f>IF((SUM('Budget Investimenti'!$F6:AN6)-SUM(Ammortamenti!$E6:AL6))&gt;0,(SUM('Budget Investimenti'!$F6:AN6))*$D6,0)</f>
        <v>0</v>
      </c>
      <c r="AN6" s="22">
        <f>IF((SUM('Budget Investimenti'!$F6:AO6)-SUM(Ammortamenti!$E6:AM6))&gt;0,(SUM('Budget Investimenti'!$F6:AO6))*$D6,0)</f>
        <v>0</v>
      </c>
      <c r="AO6" s="22"/>
    </row>
    <row r="7" spans="2:41" s="16" customFormat="1" ht="15">
      <c r="B7" s="44" t="str">
        <f>+'Budget Investimenti'!B7</f>
        <v>Altri costi pluriennali 1</v>
      </c>
      <c r="C7" s="44" t="str">
        <f>+'Budget Investimenti'!C7</f>
        <v>Ricerca&amp; Sviluppo</v>
      </c>
      <c r="D7" s="48">
        <f>1/'Budget Investimenti'!E7</f>
        <v>0.2</v>
      </c>
      <c r="E7" s="22">
        <f>+'Budget Investimenti'!F7*Ammortamenti!D7</f>
        <v>1000</v>
      </c>
      <c r="F7" s="22">
        <f>IF((SUM('Budget Investimenti'!$F7:G7)-Ammortamenti!E7)&gt;0,(SUM('Budget Investimenti'!$F7:G7))*$D7,0)</f>
        <v>1000</v>
      </c>
      <c r="G7" s="22">
        <f>IF((SUM('Budget Investimenti'!$F7:H7)-SUM(Ammortamenti!$E7:F7))&gt;0,(SUM('Budget Investimenti'!$F7:H7))*$D7,0)</f>
        <v>1000</v>
      </c>
      <c r="H7" s="22">
        <f>IF((SUM('Budget Investimenti'!$F7:I7)-SUM(Ammortamenti!$E7:G7))&gt;0,(SUM('Budget Investimenti'!$F7:I7))*$D7,0)</f>
        <v>1000</v>
      </c>
      <c r="I7" s="22">
        <f>IF((SUM('Budget Investimenti'!$F7:J7)-SUM(Ammortamenti!$E7:H7))&gt;0,(SUM('Budget Investimenti'!$F7:J7))*$D7,0)</f>
        <v>1000</v>
      </c>
      <c r="J7" s="22">
        <f>IF((SUM('Budget Investimenti'!$F7:K7)-SUM(Ammortamenti!$E7:I7))&gt;0,(SUM('Budget Investimenti'!$F7:K7))*$D7,0)</f>
        <v>0</v>
      </c>
      <c r="K7" s="22">
        <f>IF((SUM('Budget Investimenti'!$F7:L7)-SUM(Ammortamenti!$E7:J7))&gt;0,(SUM('Budget Investimenti'!$F7:L7))*$D7,0)</f>
        <v>0</v>
      </c>
      <c r="L7" s="22">
        <f>IF((SUM('Budget Investimenti'!$F7:M7)-SUM(Ammortamenti!$E7:K7))&gt;0,(SUM('Budget Investimenti'!$F7:M7))*$D7,0)</f>
        <v>0</v>
      </c>
      <c r="M7" s="22">
        <f>IF((SUM('Budget Investimenti'!$F7:N7)-SUM(Ammortamenti!$E7:L7))&gt;0,(SUM('Budget Investimenti'!$F7:N7))*$D7,0)</f>
        <v>0</v>
      </c>
      <c r="N7" s="22">
        <f>IF((SUM('Budget Investimenti'!$F7:O7)-SUM(Ammortamenti!$E7:M7))&gt;0,(SUM('Budget Investimenti'!$F7:O7))*$D7,0)</f>
        <v>0</v>
      </c>
      <c r="O7" s="22">
        <f>IF((SUM('Budget Investimenti'!$F7:P7)-SUM(Ammortamenti!$E7:N7))&gt;0,(SUM('Budget Investimenti'!$F7:P7))*$D7,0)</f>
        <v>0</v>
      </c>
      <c r="P7" s="22">
        <f>IF((SUM('Budget Investimenti'!$F7:Q7)-SUM(Ammortamenti!$E7:O7))&gt;0,(SUM('Budget Investimenti'!$F7:Q7))*$D7,0)</f>
        <v>0</v>
      </c>
      <c r="Q7" s="22">
        <f>IF((SUM('Budget Investimenti'!$F7:R7)-SUM(Ammortamenti!$E7:P7))&gt;0,(SUM('Budget Investimenti'!$F7:R7))*$D7,0)</f>
        <v>0</v>
      </c>
      <c r="R7" s="22">
        <f>IF((SUM('Budget Investimenti'!$F7:S7)-SUM(Ammortamenti!$E7:Q7))&gt;0,(SUM('Budget Investimenti'!$F7:S7))*$D7,0)</f>
        <v>0</v>
      </c>
      <c r="S7" s="22">
        <f>IF((SUM('Budget Investimenti'!$F7:T7)-SUM(Ammortamenti!$E7:R7))&gt;0,(SUM('Budget Investimenti'!$F7:T7))*$D7,0)</f>
        <v>0</v>
      </c>
      <c r="T7" s="22">
        <f>IF((SUM('Budget Investimenti'!$F7:U7)-SUM(Ammortamenti!$E7:S7))&gt;0,(SUM('Budget Investimenti'!$F7:U7))*$D7,0)</f>
        <v>0</v>
      </c>
      <c r="U7" s="22">
        <f>IF((SUM('Budget Investimenti'!$F7:V7)-SUM(Ammortamenti!$E7:T7))&gt;0,(SUM('Budget Investimenti'!$F7:V7))*$D7,0)</f>
        <v>0</v>
      </c>
      <c r="V7" s="22">
        <f>IF((SUM('Budget Investimenti'!$F7:W7)-SUM(Ammortamenti!$E7:U7))&gt;0,(SUM('Budget Investimenti'!$F7:W7))*$D7,0)</f>
        <v>0</v>
      </c>
      <c r="W7" s="22">
        <f>IF((SUM('Budget Investimenti'!$F7:X7)-SUM(Ammortamenti!$E7:V7))&gt;0,(SUM('Budget Investimenti'!$F7:X7))*$D7,0)</f>
        <v>0</v>
      </c>
      <c r="X7" s="22">
        <f>IF((SUM('Budget Investimenti'!$F7:Y7)-SUM(Ammortamenti!$E7:W7))&gt;0,(SUM('Budget Investimenti'!$F7:Y7))*$D7,0)</f>
        <v>0</v>
      </c>
      <c r="Y7" s="22">
        <f>IF((SUM('Budget Investimenti'!$F7:Z7)-SUM(Ammortamenti!$E7:X7))&gt;0,(SUM('Budget Investimenti'!$F7:Z7))*$D7,0)</f>
        <v>0</v>
      </c>
      <c r="Z7" s="22">
        <f>IF((SUM('Budget Investimenti'!$F7:AA7)-SUM(Ammortamenti!$E7:Y7))&gt;0,(SUM('Budget Investimenti'!$F7:AA7))*$D7,0)</f>
        <v>0</v>
      </c>
      <c r="AA7" s="22">
        <f>IF((SUM('Budget Investimenti'!$F7:AB7)-SUM(Ammortamenti!$E7:Z7))&gt;0,(SUM('Budget Investimenti'!$F7:AB7))*$D7,0)</f>
        <v>0</v>
      </c>
      <c r="AB7" s="22">
        <f>IF((SUM('Budget Investimenti'!$F7:AC7)-SUM(Ammortamenti!$E7:AA7))&gt;0,(SUM('Budget Investimenti'!$F7:AC7))*$D7,0)</f>
        <v>0</v>
      </c>
      <c r="AC7" s="22">
        <f>IF((SUM('Budget Investimenti'!$F7:AD7)-SUM(Ammortamenti!$E7:AB7))&gt;0,(SUM('Budget Investimenti'!$F7:AD7))*$D7,0)</f>
        <v>0</v>
      </c>
      <c r="AD7" s="22">
        <f>IF((SUM('Budget Investimenti'!$F7:AE7)-SUM(Ammortamenti!$E7:AC7))&gt;0,(SUM('Budget Investimenti'!$F7:AE7))*$D7,0)</f>
        <v>0</v>
      </c>
      <c r="AE7" s="22">
        <f>IF((SUM('Budget Investimenti'!$F7:AF7)-SUM(Ammortamenti!$E7:AD7))&gt;0,(SUM('Budget Investimenti'!$F7:AF7))*$D7,0)</f>
        <v>0</v>
      </c>
      <c r="AF7" s="22">
        <f>IF((SUM('Budget Investimenti'!$F7:AG7)-SUM(Ammortamenti!$E7:AE7))&gt;0,(SUM('Budget Investimenti'!$F7:AG7))*$D7,0)</f>
        <v>0</v>
      </c>
      <c r="AG7" s="22">
        <f>IF((SUM('Budget Investimenti'!$F7:AH7)-SUM(Ammortamenti!$E7:AF7))&gt;0,(SUM('Budget Investimenti'!$F7:AH7))*$D7,0)</f>
        <v>0</v>
      </c>
      <c r="AH7" s="22">
        <f>IF((SUM('Budget Investimenti'!$F7:AI7)-SUM(Ammortamenti!$E7:AG7))&gt;0,(SUM('Budget Investimenti'!$F7:AI7))*$D7,0)</f>
        <v>0</v>
      </c>
      <c r="AI7" s="22">
        <f>IF((SUM('Budget Investimenti'!$F7:AJ7)-SUM(Ammortamenti!$E7:AH7))&gt;0,(SUM('Budget Investimenti'!$F7:AJ7))*$D7,0)</f>
        <v>0</v>
      </c>
      <c r="AJ7" s="22">
        <f>IF((SUM('Budget Investimenti'!$F7:AK7)-SUM(Ammortamenti!$E7:AI7))&gt;0,(SUM('Budget Investimenti'!$F7:AK7))*$D7,0)</f>
        <v>0</v>
      </c>
      <c r="AK7" s="22">
        <f>IF((SUM('Budget Investimenti'!$F7:AL7)-SUM(Ammortamenti!$E7:AJ7))&gt;0,(SUM('Budget Investimenti'!$F7:AL7))*$D7,0)</f>
        <v>0</v>
      </c>
      <c r="AL7" s="22">
        <f>IF((SUM('Budget Investimenti'!$F7:AM7)-SUM(Ammortamenti!$E7:AK7))&gt;0,(SUM('Budget Investimenti'!$F7:AM7))*$D7,0)</f>
        <v>0</v>
      </c>
      <c r="AM7" s="22">
        <f>IF((SUM('Budget Investimenti'!$F7:AN7)-SUM(Ammortamenti!$E7:AL7))&gt;0,(SUM('Budget Investimenti'!$F7:AN7))*$D7,0)</f>
        <v>0</v>
      </c>
      <c r="AN7" s="22">
        <f>IF((SUM('Budget Investimenti'!$F7:AO7)-SUM(Ammortamenti!$E7:AM7))&gt;0,(SUM('Budget Investimenti'!$F7:AO7))*$D7,0)</f>
        <v>0</v>
      </c>
      <c r="AO7" s="22"/>
    </row>
    <row r="8" spans="2:41" s="16" customFormat="1" ht="15">
      <c r="B8" s="44" t="str">
        <f>+'Budget Investimenti'!B8</f>
        <v>Macchinario 1</v>
      </c>
      <c r="C8" s="44" t="str">
        <f>+'Budget Investimenti'!C8</f>
        <v>Impianti e Macchinari</v>
      </c>
      <c r="D8" s="48">
        <f>1/'Budget Investimenti'!E8</f>
        <v>0.1</v>
      </c>
      <c r="E8" s="22">
        <f>+'Budget Investimenti'!F8*Ammortamenti!D8</f>
        <v>1500</v>
      </c>
      <c r="F8" s="22">
        <f>IF((SUM('Budget Investimenti'!$F8:G8)-Ammortamenti!E8)&gt;0,(SUM('Budget Investimenti'!$F8:G8))*$D8,0)</f>
        <v>1500</v>
      </c>
      <c r="G8" s="22">
        <f>IF((SUM('Budget Investimenti'!$F8:H8)-SUM(Ammortamenti!$E8:F8))&gt;0,(SUM('Budget Investimenti'!$F8:H8))*$D8,0)</f>
        <v>1500</v>
      </c>
      <c r="H8" s="22">
        <f>IF((SUM('Budget Investimenti'!$F8:I8)-SUM(Ammortamenti!$E8:G8))&gt;0,(SUM('Budget Investimenti'!$F8:I8))*$D8,0)</f>
        <v>1500</v>
      </c>
      <c r="I8" s="22">
        <f>IF((SUM('Budget Investimenti'!$F8:J8)-SUM(Ammortamenti!$E8:H8))&gt;0,(SUM('Budget Investimenti'!$F8:J8))*$D8,0)</f>
        <v>1500</v>
      </c>
      <c r="J8" s="22">
        <f>IF((SUM('Budget Investimenti'!$F8:K8)-SUM(Ammortamenti!$E8:I8))&gt;0,(SUM('Budget Investimenti'!$F8:K8))*$D8,0)</f>
        <v>1500</v>
      </c>
      <c r="K8" s="22">
        <f>IF((SUM('Budget Investimenti'!$F8:L8)-SUM(Ammortamenti!$E8:J8))&gt;0,(SUM('Budget Investimenti'!$F8:L8))*$D8,0)</f>
        <v>1500</v>
      </c>
      <c r="L8" s="22">
        <f>IF((SUM('Budget Investimenti'!$F8:M8)-SUM(Ammortamenti!$E8:K8))&gt;0,(SUM('Budget Investimenti'!$F8:M8))*$D8,0)</f>
        <v>1500</v>
      </c>
      <c r="M8" s="22">
        <f>IF((SUM('Budget Investimenti'!$F8:N8)-SUM(Ammortamenti!$E8:L8))&gt;0,(SUM('Budget Investimenti'!$F8:N8))*$D8,0)</f>
        <v>1500</v>
      </c>
      <c r="N8" s="22">
        <f>IF((SUM('Budget Investimenti'!$F8:O8)-SUM(Ammortamenti!$E8:M8))&gt;0,(SUM('Budget Investimenti'!$F8:O8))*$D8,0)</f>
        <v>1500</v>
      </c>
      <c r="O8" s="22">
        <f>IF((SUM('Budget Investimenti'!$F8:P8)-SUM(Ammortamenti!$E8:N8))&gt;0,(SUM('Budget Investimenti'!$F8:P8))*$D8,0)</f>
        <v>0</v>
      </c>
      <c r="P8" s="22">
        <f>IF((SUM('Budget Investimenti'!$F8:Q8)-SUM(Ammortamenti!$E8:O8))&gt;0,(SUM('Budget Investimenti'!$F8:Q8))*$D8,0)</f>
        <v>0</v>
      </c>
      <c r="Q8" s="22">
        <f>IF((SUM('Budget Investimenti'!$F8:R8)-SUM(Ammortamenti!$E8:P8))&gt;0,(SUM('Budget Investimenti'!$F8:R8))*$D8,0)</f>
        <v>0</v>
      </c>
      <c r="R8" s="22">
        <f>IF((SUM('Budget Investimenti'!$F8:S8)-SUM(Ammortamenti!$E8:Q8))&gt;0,(SUM('Budget Investimenti'!$F8:S8))*$D8,0)</f>
        <v>0</v>
      </c>
      <c r="S8" s="22">
        <f>IF((SUM('Budget Investimenti'!$F8:T8)-SUM(Ammortamenti!$E8:R8))&gt;0,(SUM('Budget Investimenti'!$F8:T8))*$D8,0)</f>
        <v>0</v>
      </c>
      <c r="T8" s="22">
        <f>IF((SUM('Budget Investimenti'!$F8:U8)-SUM(Ammortamenti!$E8:S8))&gt;0,(SUM('Budget Investimenti'!$F8:U8))*$D8,0)</f>
        <v>0</v>
      </c>
      <c r="U8" s="22">
        <f>IF((SUM('Budget Investimenti'!$F8:V8)-SUM(Ammortamenti!$E8:T8))&gt;0,(SUM('Budget Investimenti'!$F8:V8))*$D8,0)</f>
        <v>0</v>
      </c>
      <c r="V8" s="22">
        <f>IF((SUM('Budget Investimenti'!$F8:W8)-SUM(Ammortamenti!$E8:U8))&gt;0,(SUM('Budget Investimenti'!$F8:W8))*$D8,0)</f>
        <v>0</v>
      </c>
      <c r="W8" s="22">
        <f>IF((SUM('Budget Investimenti'!$F8:X8)-SUM(Ammortamenti!$E8:V8))&gt;0,(SUM('Budget Investimenti'!$F8:X8))*$D8,0)</f>
        <v>0</v>
      </c>
      <c r="X8" s="22">
        <f>IF((SUM('Budget Investimenti'!$F8:Y8)-SUM(Ammortamenti!$E8:W8))&gt;0,(SUM('Budget Investimenti'!$F8:Y8))*$D8,0)</f>
        <v>0</v>
      </c>
      <c r="Y8" s="22">
        <f>IF((SUM('Budget Investimenti'!$F8:Z8)-SUM(Ammortamenti!$E8:X8))&gt;0,(SUM('Budget Investimenti'!$F8:Z8))*$D8,0)</f>
        <v>0</v>
      </c>
      <c r="Z8" s="22">
        <f>IF((SUM('Budget Investimenti'!$F8:AA8)-SUM(Ammortamenti!$E8:Y8))&gt;0,(SUM('Budget Investimenti'!$F8:AA8))*$D8,0)</f>
        <v>0</v>
      </c>
      <c r="AA8" s="22">
        <f>IF((SUM('Budget Investimenti'!$F8:AB8)-SUM(Ammortamenti!$E8:Z8))&gt;0,(SUM('Budget Investimenti'!$F8:AB8))*$D8,0)</f>
        <v>0</v>
      </c>
      <c r="AB8" s="22">
        <f>IF((SUM('Budget Investimenti'!$F8:AC8)-SUM(Ammortamenti!$E8:AA8))&gt;0,(SUM('Budget Investimenti'!$F8:AC8))*$D8,0)</f>
        <v>0</v>
      </c>
      <c r="AC8" s="22">
        <f>IF((SUM('Budget Investimenti'!$F8:AD8)-SUM(Ammortamenti!$E8:AB8))&gt;0,(SUM('Budget Investimenti'!$F8:AD8))*$D8,0)</f>
        <v>0</v>
      </c>
      <c r="AD8" s="22">
        <f>IF((SUM('Budget Investimenti'!$F8:AE8)-SUM(Ammortamenti!$E8:AC8))&gt;0,(SUM('Budget Investimenti'!$F8:AE8))*$D8,0)</f>
        <v>0</v>
      </c>
      <c r="AE8" s="22">
        <f>IF((SUM('Budget Investimenti'!$F8:AF8)-SUM(Ammortamenti!$E8:AD8))&gt;0,(SUM('Budget Investimenti'!$F8:AF8))*$D8,0)</f>
        <v>0</v>
      </c>
      <c r="AF8" s="22">
        <f>IF((SUM('Budget Investimenti'!$F8:AG8)-SUM(Ammortamenti!$E8:AE8))&gt;0,(SUM('Budget Investimenti'!$F8:AG8))*$D8,0)</f>
        <v>0</v>
      </c>
      <c r="AG8" s="22">
        <f>IF((SUM('Budget Investimenti'!$F8:AH8)-SUM(Ammortamenti!$E8:AF8))&gt;0,(SUM('Budget Investimenti'!$F8:AH8))*$D8,0)</f>
        <v>0</v>
      </c>
      <c r="AH8" s="22">
        <f>IF((SUM('Budget Investimenti'!$F8:AI8)-SUM(Ammortamenti!$E8:AG8))&gt;0,(SUM('Budget Investimenti'!$F8:AI8))*$D8,0)</f>
        <v>0</v>
      </c>
      <c r="AI8" s="22">
        <f>IF((SUM('Budget Investimenti'!$F8:AJ8)-SUM(Ammortamenti!$E8:AH8))&gt;0,(SUM('Budget Investimenti'!$F8:AJ8))*$D8,0)</f>
        <v>0</v>
      </c>
      <c r="AJ8" s="22">
        <f>IF((SUM('Budget Investimenti'!$F8:AK8)-SUM(Ammortamenti!$E8:AI8))&gt;0,(SUM('Budget Investimenti'!$F8:AK8))*$D8,0)</f>
        <v>0</v>
      </c>
      <c r="AK8" s="22">
        <f>IF((SUM('Budget Investimenti'!$F8:AL8)-SUM(Ammortamenti!$E8:AJ8))&gt;0,(SUM('Budget Investimenti'!$F8:AL8))*$D8,0)</f>
        <v>0</v>
      </c>
      <c r="AL8" s="22">
        <f>IF((SUM('Budget Investimenti'!$F8:AM8)-SUM(Ammortamenti!$E8:AK8))&gt;0,(SUM('Budget Investimenti'!$F8:AM8))*$D8,0)</f>
        <v>0</v>
      </c>
      <c r="AM8" s="22">
        <f>IF((SUM('Budget Investimenti'!$F8:AN8)-SUM(Ammortamenti!$E8:AL8))&gt;0,(SUM('Budget Investimenti'!$F8:AN8))*$D8,0)</f>
        <v>0</v>
      </c>
      <c r="AN8" s="22">
        <f>IF((SUM('Budget Investimenti'!$F8:AO8)-SUM(Ammortamenti!$E8:AM8))&gt;0,(SUM('Budget Investimenti'!$F8:AO8))*$D8,0)</f>
        <v>0</v>
      </c>
      <c r="AO8" s="22"/>
    </row>
    <row r="9" spans="2:41" s="16" customFormat="1" ht="15">
      <c r="B9" s="44" t="str">
        <f>+'Budget Investimenti'!B9</f>
        <v>Impianto 2</v>
      </c>
      <c r="C9" s="44" t="str">
        <f>+'Budget Investimenti'!C9</f>
        <v>Impianti e Macchinari</v>
      </c>
      <c r="D9" s="48">
        <f>1/'Budget Investimenti'!E9</f>
        <v>0.1</v>
      </c>
      <c r="E9" s="22">
        <f>+'Budget Investimenti'!F9*Ammortamenti!D9</f>
        <v>1000</v>
      </c>
      <c r="F9" s="22">
        <f>IF((SUM('Budget Investimenti'!$F9:G9)-Ammortamenti!E9)&gt;0,(SUM('Budget Investimenti'!$F9:G9))*$D9,0)</f>
        <v>1000</v>
      </c>
      <c r="G9" s="22">
        <f>IF((SUM('Budget Investimenti'!$F9:H9)-SUM(Ammortamenti!$E9:F9))&gt;0,(SUM('Budget Investimenti'!$F9:H9))*$D9,0)</f>
        <v>1000</v>
      </c>
      <c r="H9" s="22">
        <f>IF((SUM('Budget Investimenti'!$F9:I9)-SUM(Ammortamenti!$E9:G9))&gt;0,(SUM('Budget Investimenti'!$F9:I9))*$D9,0)</f>
        <v>1000</v>
      </c>
      <c r="I9" s="22">
        <f>IF((SUM('Budget Investimenti'!$F9:J9)-SUM(Ammortamenti!$E9:H9))&gt;0,(SUM('Budget Investimenti'!$F9:J9))*$D9,0)</f>
        <v>1000</v>
      </c>
      <c r="J9" s="22">
        <f>IF((SUM('Budget Investimenti'!$F9:K9)-SUM(Ammortamenti!$E9:I9))&gt;0,(SUM('Budget Investimenti'!$F9:K9))*$D9,0)</f>
        <v>1000</v>
      </c>
      <c r="K9" s="22">
        <f>IF((SUM('Budget Investimenti'!$F9:L9)-SUM(Ammortamenti!$E9:J9))&gt;0,(SUM('Budget Investimenti'!$F9:L9))*$D9,0)</f>
        <v>1000</v>
      </c>
      <c r="L9" s="22">
        <f>IF((SUM('Budget Investimenti'!$F9:M9)-SUM(Ammortamenti!$E9:K9))&gt;0,(SUM('Budget Investimenti'!$F9:M9))*$D9,0)</f>
        <v>1000</v>
      </c>
      <c r="M9" s="22">
        <f>IF((SUM('Budget Investimenti'!$F9:N9)-SUM(Ammortamenti!$E9:L9))&gt;0,(SUM('Budget Investimenti'!$F9:N9))*$D9,0)</f>
        <v>1000</v>
      </c>
      <c r="N9" s="22">
        <f>IF((SUM('Budget Investimenti'!$F9:O9)-SUM(Ammortamenti!$E9:M9))&gt;0,(SUM('Budget Investimenti'!$F9:O9))*$D9,0)</f>
        <v>1000</v>
      </c>
      <c r="O9" s="22">
        <f>IF((SUM('Budget Investimenti'!$F9:P9)-SUM(Ammortamenti!$E9:N9))&gt;0,(SUM('Budget Investimenti'!$F9:P9))*$D9,0)</f>
        <v>0</v>
      </c>
      <c r="P9" s="22">
        <f>IF((SUM('Budget Investimenti'!$F9:Q9)-SUM(Ammortamenti!$E9:O9))&gt;0,(SUM('Budget Investimenti'!$F9:Q9))*$D9,0)</f>
        <v>0</v>
      </c>
      <c r="Q9" s="22">
        <f>IF((SUM('Budget Investimenti'!$F9:R9)-SUM(Ammortamenti!$E9:P9))&gt;0,(SUM('Budget Investimenti'!$F9:R9))*$D9,0)</f>
        <v>0</v>
      </c>
      <c r="R9" s="22">
        <f>IF((SUM('Budget Investimenti'!$F9:S9)-SUM(Ammortamenti!$E9:Q9))&gt;0,(SUM('Budget Investimenti'!$F9:S9))*$D9,0)</f>
        <v>0</v>
      </c>
      <c r="S9" s="22">
        <f>IF((SUM('Budget Investimenti'!$F9:T9)-SUM(Ammortamenti!$E9:R9))&gt;0,(SUM('Budget Investimenti'!$F9:T9))*$D9,0)</f>
        <v>0</v>
      </c>
      <c r="T9" s="22">
        <f>IF((SUM('Budget Investimenti'!$F9:U9)-SUM(Ammortamenti!$E9:S9))&gt;0,(SUM('Budget Investimenti'!$F9:U9))*$D9,0)</f>
        <v>0</v>
      </c>
      <c r="U9" s="22">
        <f>IF((SUM('Budget Investimenti'!$F9:V9)-SUM(Ammortamenti!$E9:T9))&gt;0,(SUM('Budget Investimenti'!$F9:V9))*$D9,0)</f>
        <v>0</v>
      </c>
      <c r="V9" s="22">
        <f>IF((SUM('Budget Investimenti'!$F9:W9)-SUM(Ammortamenti!$E9:U9))&gt;0,(SUM('Budget Investimenti'!$F9:W9))*$D9,0)</f>
        <v>0</v>
      </c>
      <c r="W9" s="22">
        <f>IF((SUM('Budget Investimenti'!$F9:X9)-SUM(Ammortamenti!$E9:V9))&gt;0,(SUM('Budget Investimenti'!$F9:X9))*$D9,0)</f>
        <v>0</v>
      </c>
      <c r="X9" s="22">
        <f>IF((SUM('Budget Investimenti'!$F9:Y9)-SUM(Ammortamenti!$E9:W9))&gt;0,(SUM('Budget Investimenti'!$F9:Y9))*$D9,0)</f>
        <v>0</v>
      </c>
      <c r="Y9" s="22">
        <f>IF((SUM('Budget Investimenti'!$F9:Z9)-SUM(Ammortamenti!$E9:X9))&gt;0,(SUM('Budget Investimenti'!$F9:Z9))*$D9,0)</f>
        <v>0</v>
      </c>
      <c r="Z9" s="22">
        <f>IF((SUM('Budget Investimenti'!$F9:AA9)-SUM(Ammortamenti!$E9:Y9))&gt;0,(SUM('Budget Investimenti'!$F9:AA9))*$D9,0)</f>
        <v>0</v>
      </c>
      <c r="AA9" s="22">
        <f>IF((SUM('Budget Investimenti'!$F9:AB9)-SUM(Ammortamenti!$E9:Z9))&gt;0,(SUM('Budget Investimenti'!$F9:AB9))*$D9,0)</f>
        <v>0</v>
      </c>
      <c r="AB9" s="22">
        <f>IF((SUM('Budget Investimenti'!$F9:AC9)-SUM(Ammortamenti!$E9:AA9))&gt;0,(SUM('Budget Investimenti'!$F9:AC9))*$D9,0)</f>
        <v>0</v>
      </c>
      <c r="AC9" s="22">
        <f>IF((SUM('Budget Investimenti'!$F9:AD9)-SUM(Ammortamenti!$E9:AB9))&gt;0,(SUM('Budget Investimenti'!$F9:AD9))*$D9,0)</f>
        <v>0</v>
      </c>
      <c r="AD9" s="22">
        <f>IF((SUM('Budget Investimenti'!$F9:AE9)-SUM(Ammortamenti!$E9:AC9))&gt;0,(SUM('Budget Investimenti'!$F9:AE9))*$D9,0)</f>
        <v>0</v>
      </c>
      <c r="AE9" s="22">
        <f>IF((SUM('Budget Investimenti'!$F9:AF9)-SUM(Ammortamenti!$E9:AD9))&gt;0,(SUM('Budget Investimenti'!$F9:AF9))*$D9,0)</f>
        <v>0</v>
      </c>
      <c r="AF9" s="22">
        <f>IF((SUM('Budget Investimenti'!$F9:AG9)-SUM(Ammortamenti!$E9:AE9))&gt;0,(SUM('Budget Investimenti'!$F9:AG9))*$D9,0)</f>
        <v>0</v>
      </c>
      <c r="AG9" s="22">
        <f>IF((SUM('Budget Investimenti'!$F9:AH9)-SUM(Ammortamenti!$E9:AF9))&gt;0,(SUM('Budget Investimenti'!$F9:AH9))*$D9,0)</f>
        <v>0</v>
      </c>
      <c r="AH9" s="22">
        <f>IF((SUM('Budget Investimenti'!$F9:AI9)-SUM(Ammortamenti!$E9:AG9))&gt;0,(SUM('Budget Investimenti'!$F9:AI9))*$D9,0)</f>
        <v>0</v>
      </c>
      <c r="AI9" s="22">
        <f>IF((SUM('Budget Investimenti'!$F9:AJ9)-SUM(Ammortamenti!$E9:AH9))&gt;0,(SUM('Budget Investimenti'!$F9:AJ9))*$D9,0)</f>
        <v>0</v>
      </c>
      <c r="AJ9" s="22">
        <f>IF((SUM('Budget Investimenti'!$F9:AK9)-SUM(Ammortamenti!$E9:AI9))&gt;0,(SUM('Budget Investimenti'!$F9:AK9))*$D9,0)</f>
        <v>0</v>
      </c>
      <c r="AK9" s="22">
        <f>IF((SUM('Budget Investimenti'!$F9:AL9)-SUM(Ammortamenti!$E9:AJ9))&gt;0,(SUM('Budget Investimenti'!$F9:AL9))*$D9,0)</f>
        <v>0</v>
      </c>
      <c r="AL9" s="22">
        <f>IF((SUM('Budget Investimenti'!$F9:AM9)-SUM(Ammortamenti!$E9:AK9))&gt;0,(SUM('Budget Investimenti'!$F9:AM9))*$D9,0)</f>
        <v>0</v>
      </c>
      <c r="AM9" s="22">
        <f>IF((SUM('Budget Investimenti'!$F9:AN9)-SUM(Ammortamenti!$E9:AL9))&gt;0,(SUM('Budget Investimenti'!$F9:AN9))*$D9,0)</f>
        <v>0</v>
      </c>
      <c r="AN9" s="22">
        <f>IF((SUM('Budget Investimenti'!$F9:AO9)-SUM(Ammortamenti!$E9:AM9))&gt;0,(SUM('Budget Investimenti'!$F9:AO9))*$D9,0)</f>
        <v>0</v>
      </c>
      <c r="AO9" s="22"/>
    </row>
    <row r="10" spans="2:41" s="16" customFormat="1" ht="15">
      <c r="B10" s="44" t="str">
        <f>+'Budget Investimenti'!B10</f>
        <v>Attrezzature 2</v>
      </c>
      <c r="C10" s="44" t="str">
        <f>+'Budget Investimenti'!C10</f>
        <v>Attrezzature Industriali e commerciali</v>
      </c>
      <c r="D10" s="48">
        <f>1/'Budget Investimenti'!E10</f>
        <v>0.2</v>
      </c>
      <c r="E10" s="22">
        <f>+'Budget Investimenti'!F10*Ammortamenti!D10</f>
        <v>1000</v>
      </c>
      <c r="F10" s="22">
        <f>IF((SUM('Budget Investimenti'!$F10:G10)-Ammortamenti!E10)&gt;0,(SUM('Budget Investimenti'!$F10:G10))*$D10,0)</f>
        <v>1000</v>
      </c>
      <c r="G10" s="22">
        <f>IF((SUM('Budget Investimenti'!$F10:H10)-SUM(Ammortamenti!$E10:F10))&gt;0,(SUM('Budget Investimenti'!$F10:H10))*$D10,0)</f>
        <v>1000</v>
      </c>
      <c r="H10" s="22">
        <f>IF((SUM('Budget Investimenti'!$F10:I10)-SUM(Ammortamenti!$E10:G10))&gt;0,(SUM('Budget Investimenti'!$F10:I10))*$D10,0)</f>
        <v>1000</v>
      </c>
      <c r="I10" s="22">
        <f>IF((SUM('Budget Investimenti'!$F10:J10)-SUM(Ammortamenti!$E10:H10))&gt;0,(SUM('Budget Investimenti'!$F10:J10))*$D10,0)</f>
        <v>1000</v>
      </c>
      <c r="J10" s="22">
        <f>IF((SUM('Budget Investimenti'!$F10:K10)-SUM(Ammortamenti!$E10:I10))&gt;0,(SUM('Budget Investimenti'!$F10:K10))*$D10,0)</f>
        <v>0</v>
      </c>
      <c r="K10" s="22">
        <f>IF((SUM('Budget Investimenti'!$F10:L10)-SUM(Ammortamenti!$E10:J10))&gt;0,(SUM('Budget Investimenti'!$F10:L10))*$D10,0)</f>
        <v>0</v>
      </c>
      <c r="L10" s="22">
        <f>IF((SUM('Budget Investimenti'!$F10:M10)-SUM(Ammortamenti!$E10:K10))&gt;0,(SUM('Budget Investimenti'!$F10:M10))*$D10,0)</f>
        <v>0</v>
      </c>
      <c r="M10" s="22">
        <f>IF((SUM('Budget Investimenti'!$F10:N10)-SUM(Ammortamenti!$E10:L10))&gt;0,(SUM('Budget Investimenti'!$F10:N10))*$D10,0)</f>
        <v>0</v>
      </c>
      <c r="N10" s="22">
        <f>IF((SUM('Budget Investimenti'!$F10:O10)-SUM(Ammortamenti!$E10:M10))&gt;0,(SUM('Budget Investimenti'!$F10:O10))*$D10,0)</f>
        <v>0</v>
      </c>
      <c r="O10" s="22">
        <f>IF((SUM('Budget Investimenti'!$F10:P10)-SUM(Ammortamenti!$E10:N10))&gt;0,(SUM('Budget Investimenti'!$F10:P10))*$D10,0)</f>
        <v>0</v>
      </c>
      <c r="P10" s="22">
        <f>IF((SUM('Budget Investimenti'!$F10:Q10)-SUM(Ammortamenti!$E10:O10))&gt;0,(SUM('Budget Investimenti'!$F10:Q10))*$D10,0)</f>
        <v>0</v>
      </c>
      <c r="Q10" s="22">
        <f>IF((SUM('Budget Investimenti'!$F10:R10)-SUM(Ammortamenti!$E10:P10))&gt;0,(SUM('Budget Investimenti'!$F10:R10))*$D10,0)</f>
        <v>0</v>
      </c>
      <c r="R10" s="22">
        <f>IF((SUM('Budget Investimenti'!$F10:S10)-SUM(Ammortamenti!$E10:Q10))&gt;0,(SUM('Budget Investimenti'!$F10:S10))*$D10,0)</f>
        <v>0</v>
      </c>
      <c r="S10" s="22">
        <f>IF((SUM('Budget Investimenti'!$F10:T10)-SUM(Ammortamenti!$E10:R10))&gt;0,(SUM('Budget Investimenti'!$F10:T10))*$D10,0)</f>
        <v>0</v>
      </c>
      <c r="T10" s="22">
        <f>IF((SUM('Budget Investimenti'!$F10:U10)-SUM(Ammortamenti!$E10:S10))&gt;0,(SUM('Budget Investimenti'!$F10:U10))*$D10,0)</f>
        <v>0</v>
      </c>
      <c r="U10" s="22">
        <f>IF((SUM('Budget Investimenti'!$F10:V10)-SUM(Ammortamenti!$E10:T10))&gt;0,(SUM('Budget Investimenti'!$F10:V10))*$D10,0)</f>
        <v>0</v>
      </c>
      <c r="V10" s="22">
        <f>IF((SUM('Budget Investimenti'!$F10:W10)-SUM(Ammortamenti!$E10:U10))&gt;0,(SUM('Budget Investimenti'!$F10:W10))*$D10,0)</f>
        <v>0</v>
      </c>
      <c r="W10" s="22">
        <f>IF((SUM('Budget Investimenti'!$F10:X10)-SUM(Ammortamenti!$E10:V10))&gt;0,(SUM('Budget Investimenti'!$F10:X10))*$D10,0)</f>
        <v>0</v>
      </c>
      <c r="X10" s="22">
        <f>IF((SUM('Budget Investimenti'!$F10:Y10)-SUM(Ammortamenti!$E10:W10))&gt;0,(SUM('Budget Investimenti'!$F10:Y10))*$D10,0)</f>
        <v>0</v>
      </c>
      <c r="Y10" s="22">
        <f>IF((SUM('Budget Investimenti'!$F10:Z10)-SUM(Ammortamenti!$E10:X10))&gt;0,(SUM('Budget Investimenti'!$F10:Z10))*$D10,0)</f>
        <v>0</v>
      </c>
      <c r="Z10" s="22">
        <f>IF((SUM('Budget Investimenti'!$F10:AA10)-SUM(Ammortamenti!$E10:Y10))&gt;0,(SUM('Budget Investimenti'!$F10:AA10))*$D10,0)</f>
        <v>0</v>
      </c>
      <c r="AA10" s="22">
        <f>IF((SUM('Budget Investimenti'!$F10:AB10)-SUM(Ammortamenti!$E10:Z10))&gt;0,(SUM('Budget Investimenti'!$F10:AB10))*$D10,0)</f>
        <v>0</v>
      </c>
      <c r="AB10" s="22">
        <f>IF((SUM('Budget Investimenti'!$F10:AC10)-SUM(Ammortamenti!$E10:AA10))&gt;0,(SUM('Budget Investimenti'!$F10:AC10))*$D10,0)</f>
        <v>0</v>
      </c>
      <c r="AC10" s="22">
        <f>IF((SUM('Budget Investimenti'!$F10:AD10)-SUM(Ammortamenti!$E10:AB10))&gt;0,(SUM('Budget Investimenti'!$F10:AD10))*$D10,0)</f>
        <v>0</v>
      </c>
      <c r="AD10" s="22">
        <f>IF((SUM('Budget Investimenti'!$F10:AE10)-SUM(Ammortamenti!$E10:AC10))&gt;0,(SUM('Budget Investimenti'!$F10:AE10))*$D10,0)</f>
        <v>0</v>
      </c>
      <c r="AE10" s="22">
        <f>IF((SUM('Budget Investimenti'!$F10:AF10)-SUM(Ammortamenti!$E10:AD10))&gt;0,(SUM('Budget Investimenti'!$F10:AF10))*$D10,0)</f>
        <v>0</v>
      </c>
      <c r="AF10" s="22">
        <f>IF((SUM('Budget Investimenti'!$F10:AG10)-SUM(Ammortamenti!$E10:AE10))&gt;0,(SUM('Budget Investimenti'!$F10:AG10))*$D10,0)</f>
        <v>0</v>
      </c>
      <c r="AG10" s="22">
        <f>IF((SUM('Budget Investimenti'!$F10:AH10)-SUM(Ammortamenti!$E10:AF10))&gt;0,(SUM('Budget Investimenti'!$F10:AH10))*$D10,0)</f>
        <v>0</v>
      </c>
      <c r="AH10" s="22">
        <f>IF((SUM('Budget Investimenti'!$F10:AI10)-SUM(Ammortamenti!$E10:AG10))&gt;0,(SUM('Budget Investimenti'!$F10:AI10))*$D10,0)</f>
        <v>0</v>
      </c>
      <c r="AI10" s="22">
        <f>IF((SUM('Budget Investimenti'!$F10:AJ10)-SUM(Ammortamenti!$E10:AH10))&gt;0,(SUM('Budget Investimenti'!$F10:AJ10))*$D10,0)</f>
        <v>0</v>
      </c>
      <c r="AJ10" s="22">
        <f>IF((SUM('Budget Investimenti'!$F10:AK10)-SUM(Ammortamenti!$E10:AI10))&gt;0,(SUM('Budget Investimenti'!$F10:AK10))*$D10,0)</f>
        <v>0</v>
      </c>
      <c r="AK10" s="22">
        <f>IF((SUM('Budget Investimenti'!$F10:AL10)-SUM(Ammortamenti!$E10:AJ10))&gt;0,(SUM('Budget Investimenti'!$F10:AL10))*$D10,0)</f>
        <v>0</v>
      </c>
      <c r="AL10" s="22">
        <f>IF((SUM('Budget Investimenti'!$F10:AM10)-SUM(Ammortamenti!$E10:AK10))&gt;0,(SUM('Budget Investimenti'!$F10:AM10))*$D10,0)</f>
        <v>0</v>
      </c>
      <c r="AM10" s="22">
        <f>IF((SUM('Budget Investimenti'!$F10:AN10)-SUM(Ammortamenti!$E10:AL10))&gt;0,(SUM('Budget Investimenti'!$F10:AN10))*$D10,0)</f>
        <v>0</v>
      </c>
      <c r="AN10" s="22">
        <f>IF((SUM('Budget Investimenti'!$F10:AO10)-SUM(Ammortamenti!$E10:AM10))&gt;0,(SUM('Budget Investimenti'!$F10:AO10))*$D10,0)</f>
        <v>0</v>
      </c>
      <c r="AO10" s="22"/>
    </row>
    <row r="11" spans="2:41" s="16" customFormat="1" ht="15">
      <c r="B11" s="44" t="str">
        <f>+'Budget Investimenti'!B11</f>
        <v>Impianto 3</v>
      </c>
      <c r="C11" s="44" t="str">
        <f>+'Budget Investimenti'!C11</f>
        <v>Impianti e Macchinari</v>
      </c>
      <c r="D11" s="48">
        <f>1/'Budget Investimenti'!E11</f>
        <v>0.1</v>
      </c>
      <c r="E11" s="22">
        <f>+'Budget Investimenti'!F11*Ammortamenti!D11</f>
        <v>1200</v>
      </c>
      <c r="F11" s="22">
        <f>IF((SUM('Budget Investimenti'!$F11:G11)-Ammortamenti!E11)&gt;0,(SUM('Budget Investimenti'!$F11:G11))*$D11,0)</f>
        <v>1200</v>
      </c>
      <c r="G11" s="22">
        <f>IF((SUM('Budget Investimenti'!$F11:H11)-SUM(Ammortamenti!$E11:F11))&gt;0,(SUM('Budget Investimenti'!$F11:H11))*$D11,0)</f>
        <v>1200</v>
      </c>
      <c r="H11" s="22">
        <f>IF((SUM('Budget Investimenti'!$F11:I11)-SUM(Ammortamenti!$E11:G11))&gt;0,(SUM('Budget Investimenti'!$F11:I11))*$D11,0)</f>
        <v>1200</v>
      </c>
      <c r="I11" s="22">
        <f>IF((SUM('Budget Investimenti'!$F11:J11)-SUM(Ammortamenti!$E11:H11))&gt;0,(SUM('Budget Investimenti'!$F11:J11))*$D11,0)</f>
        <v>1200</v>
      </c>
      <c r="J11" s="22">
        <f>IF((SUM('Budget Investimenti'!$F11:K11)-SUM(Ammortamenti!$E11:I11))&gt;0,(SUM('Budget Investimenti'!$F11:K11))*$D11,0)</f>
        <v>1200</v>
      </c>
      <c r="K11" s="22">
        <f>IF((SUM('Budget Investimenti'!$F11:L11)-SUM(Ammortamenti!$E11:J11))&gt;0,(SUM('Budget Investimenti'!$F11:L11))*$D11,0)</f>
        <v>1200</v>
      </c>
      <c r="L11" s="22">
        <f>IF((SUM('Budget Investimenti'!$F11:M11)-SUM(Ammortamenti!$E11:K11))&gt;0,(SUM('Budget Investimenti'!$F11:M11))*$D11,0)</f>
        <v>1200</v>
      </c>
      <c r="M11" s="22">
        <f>IF((SUM('Budget Investimenti'!$F11:N11)-SUM(Ammortamenti!$E11:L11))&gt;0,(SUM('Budget Investimenti'!$F11:N11))*$D11,0)</f>
        <v>1200</v>
      </c>
      <c r="N11" s="22">
        <f>IF((SUM('Budget Investimenti'!$F11:O11)-SUM(Ammortamenti!$E11:M11))&gt;0,(SUM('Budget Investimenti'!$F11:O11))*$D11,0)</f>
        <v>1200</v>
      </c>
      <c r="O11" s="22">
        <f>IF((SUM('Budget Investimenti'!$F11:P11)-SUM(Ammortamenti!$E11:N11))&gt;0,(SUM('Budget Investimenti'!$F11:P11))*$D11,0)</f>
        <v>0</v>
      </c>
      <c r="P11" s="22">
        <f>IF((SUM('Budget Investimenti'!$F11:Q11)-SUM(Ammortamenti!$E11:O11))&gt;0,(SUM('Budget Investimenti'!$F11:Q11))*$D11,0)</f>
        <v>0</v>
      </c>
      <c r="Q11" s="22">
        <f>IF((SUM('Budget Investimenti'!$F11:R11)-SUM(Ammortamenti!$E11:P11))&gt;0,(SUM('Budget Investimenti'!$F11:R11))*$D11,0)</f>
        <v>0</v>
      </c>
      <c r="R11" s="22">
        <f>IF((SUM('Budget Investimenti'!$F11:S11)-SUM(Ammortamenti!$E11:Q11))&gt;0,(SUM('Budget Investimenti'!$F11:S11))*$D11,0)</f>
        <v>0</v>
      </c>
      <c r="S11" s="22">
        <f>IF((SUM('Budget Investimenti'!$F11:T11)-SUM(Ammortamenti!$E11:R11))&gt;0,(SUM('Budget Investimenti'!$F11:T11))*$D11,0)</f>
        <v>0</v>
      </c>
      <c r="T11" s="22">
        <f>IF((SUM('Budget Investimenti'!$F11:U11)-SUM(Ammortamenti!$E11:S11))&gt;0,(SUM('Budget Investimenti'!$F11:U11))*$D11,0)</f>
        <v>0</v>
      </c>
      <c r="U11" s="22">
        <f>IF((SUM('Budget Investimenti'!$F11:V11)-SUM(Ammortamenti!$E11:T11))&gt;0,(SUM('Budget Investimenti'!$F11:V11))*$D11,0)</f>
        <v>0</v>
      </c>
      <c r="V11" s="22">
        <f>IF((SUM('Budget Investimenti'!$F11:W11)-SUM(Ammortamenti!$E11:U11))&gt;0,(SUM('Budget Investimenti'!$F11:W11))*$D11,0)</f>
        <v>0</v>
      </c>
      <c r="W11" s="22">
        <f>IF((SUM('Budget Investimenti'!$F11:X11)-SUM(Ammortamenti!$E11:V11))&gt;0,(SUM('Budget Investimenti'!$F11:X11))*$D11,0)</f>
        <v>0</v>
      </c>
      <c r="X11" s="22">
        <f>IF((SUM('Budget Investimenti'!$F11:Y11)-SUM(Ammortamenti!$E11:W11))&gt;0,(SUM('Budget Investimenti'!$F11:Y11))*$D11,0)</f>
        <v>0</v>
      </c>
      <c r="Y11" s="22">
        <f>IF((SUM('Budget Investimenti'!$F11:Z11)-SUM(Ammortamenti!$E11:X11))&gt;0,(SUM('Budget Investimenti'!$F11:Z11))*$D11,0)</f>
        <v>0</v>
      </c>
      <c r="Z11" s="22">
        <f>IF((SUM('Budget Investimenti'!$F11:AA11)-SUM(Ammortamenti!$E11:Y11))&gt;0,(SUM('Budget Investimenti'!$F11:AA11))*$D11,0)</f>
        <v>0</v>
      </c>
      <c r="AA11" s="22">
        <f>IF((SUM('Budget Investimenti'!$F11:AB11)-SUM(Ammortamenti!$E11:Z11))&gt;0,(SUM('Budget Investimenti'!$F11:AB11))*$D11,0)</f>
        <v>0</v>
      </c>
      <c r="AB11" s="22">
        <f>IF((SUM('Budget Investimenti'!$F11:AC11)-SUM(Ammortamenti!$E11:AA11))&gt;0,(SUM('Budget Investimenti'!$F11:AC11))*$D11,0)</f>
        <v>0</v>
      </c>
      <c r="AC11" s="22">
        <f>IF((SUM('Budget Investimenti'!$F11:AD11)-SUM(Ammortamenti!$E11:AB11))&gt;0,(SUM('Budget Investimenti'!$F11:AD11))*$D11,0)</f>
        <v>0</v>
      </c>
      <c r="AD11" s="22">
        <f>IF((SUM('Budget Investimenti'!$F11:AE11)-SUM(Ammortamenti!$E11:AC11))&gt;0,(SUM('Budget Investimenti'!$F11:AE11))*$D11,0)</f>
        <v>0</v>
      </c>
      <c r="AE11" s="22">
        <f>IF((SUM('Budget Investimenti'!$F11:AF11)-SUM(Ammortamenti!$E11:AD11))&gt;0,(SUM('Budget Investimenti'!$F11:AF11))*$D11,0)</f>
        <v>0</v>
      </c>
      <c r="AF11" s="22">
        <f>IF((SUM('Budget Investimenti'!$F11:AG11)-SUM(Ammortamenti!$E11:AE11))&gt;0,(SUM('Budget Investimenti'!$F11:AG11))*$D11,0)</f>
        <v>0</v>
      </c>
      <c r="AG11" s="22">
        <f>IF((SUM('Budget Investimenti'!$F11:AH11)-SUM(Ammortamenti!$E11:AF11))&gt;0,(SUM('Budget Investimenti'!$F11:AH11))*$D11,0)</f>
        <v>0</v>
      </c>
      <c r="AH11" s="22">
        <f>IF((SUM('Budget Investimenti'!$F11:AI11)-SUM(Ammortamenti!$E11:AG11))&gt;0,(SUM('Budget Investimenti'!$F11:AI11))*$D11,0)</f>
        <v>0</v>
      </c>
      <c r="AI11" s="22">
        <f>IF((SUM('Budget Investimenti'!$F11:AJ11)-SUM(Ammortamenti!$E11:AH11))&gt;0,(SUM('Budget Investimenti'!$F11:AJ11))*$D11,0)</f>
        <v>0</v>
      </c>
      <c r="AJ11" s="22">
        <f>IF((SUM('Budget Investimenti'!$F11:AK11)-SUM(Ammortamenti!$E11:AI11))&gt;0,(SUM('Budget Investimenti'!$F11:AK11))*$D11,0)</f>
        <v>0</v>
      </c>
      <c r="AK11" s="22">
        <f>IF((SUM('Budget Investimenti'!$F11:AL11)-SUM(Ammortamenti!$E11:AJ11))&gt;0,(SUM('Budget Investimenti'!$F11:AL11))*$D11,0)</f>
        <v>0</v>
      </c>
      <c r="AL11" s="22">
        <f>IF((SUM('Budget Investimenti'!$F11:AM11)-SUM(Ammortamenti!$E11:AK11))&gt;0,(SUM('Budget Investimenti'!$F11:AM11))*$D11,0)</f>
        <v>0</v>
      </c>
      <c r="AM11" s="22">
        <f>IF((SUM('Budget Investimenti'!$F11:AN11)-SUM(Ammortamenti!$E11:AL11))&gt;0,(SUM('Budget Investimenti'!$F11:AN11))*$D11,0)</f>
        <v>0</v>
      </c>
      <c r="AN11" s="22">
        <f>IF((SUM('Budget Investimenti'!$F11:AO11)-SUM(Ammortamenti!$E11:AM11))&gt;0,(SUM('Budget Investimenti'!$F11:AO11))*$D11,0)</f>
        <v>0</v>
      </c>
      <c r="AO11" s="22"/>
    </row>
    <row r="12" spans="2:41" s="16" customFormat="1" ht="15">
      <c r="B12" s="44" t="str">
        <f>+'Budget Investimenti'!B12</f>
        <v>Macchinario 2</v>
      </c>
      <c r="C12" s="44" t="str">
        <f>+'Budget Investimenti'!C12</f>
        <v>Impianti e Macchinari</v>
      </c>
      <c r="D12" s="48">
        <f>1/'Budget Investimenti'!E12</f>
        <v>0.1</v>
      </c>
      <c r="E12" s="22">
        <f>+'Budget Investimenti'!F12*Ammortamenti!D12</f>
        <v>0</v>
      </c>
      <c r="F12" s="22">
        <f>IF((SUM('Budget Investimenti'!$F12:G12)-Ammortamenti!E12)&gt;0,(SUM('Budget Investimenti'!$F12:G12))*$D12,0)</f>
        <v>1000</v>
      </c>
      <c r="G12" s="22">
        <f>IF((SUM('Budget Investimenti'!$F12:H12)-SUM(Ammortamenti!$E12:F12))&gt;0,(SUM('Budget Investimenti'!$F12:H12))*$D12,0)</f>
        <v>1000</v>
      </c>
      <c r="H12" s="22">
        <f>IF((SUM('Budget Investimenti'!$F12:I12)-SUM(Ammortamenti!$E12:G12))&gt;0,(SUM('Budget Investimenti'!$F12:I12))*$D12,0)</f>
        <v>1000</v>
      </c>
      <c r="I12" s="22">
        <f>IF((SUM('Budget Investimenti'!$F12:J12)-SUM(Ammortamenti!$E12:H12))&gt;0,(SUM('Budget Investimenti'!$F12:J12))*$D12,0)</f>
        <v>1000</v>
      </c>
      <c r="J12" s="22">
        <f>IF((SUM('Budget Investimenti'!$F12:K12)-SUM(Ammortamenti!$E12:I12))&gt;0,(SUM('Budget Investimenti'!$F12:K12))*$D12,0)</f>
        <v>1000</v>
      </c>
      <c r="K12" s="22">
        <f>IF((SUM('Budget Investimenti'!$F12:L12)-SUM(Ammortamenti!$E12:J12))&gt;0,(SUM('Budget Investimenti'!$F12:L12))*$D12,0)</f>
        <v>1000</v>
      </c>
      <c r="L12" s="22">
        <f>IF((SUM('Budget Investimenti'!$F12:M12)-SUM(Ammortamenti!$E12:K12))&gt;0,(SUM('Budget Investimenti'!$F12:M12))*$D12,0)</f>
        <v>1000</v>
      </c>
      <c r="M12" s="22">
        <f>IF((SUM('Budget Investimenti'!$F12:N12)-SUM(Ammortamenti!$E12:L12))&gt;0,(SUM('Budget Investimenti'!$F12:N12))*$D12,0)</f>
        <v>1000</v>
      </c>
      <c r="N12" s="22">
        <f>IF((SUM('Budget Investimenti'!$F12:O12)-SUM(Ammortamenti!$E12:M12))&gt;0,(SUM('Budget Investimenti'!$F12:O12))*$D12,0)</f>
        <v>1000</v>
      </c>
      <c r="O12" s="22">
        <f>IF((SUM('Budget Investimenti'!$F12:P12)-SUM(Ammortamenti!$E12:N12))&gt;0,(SUM('Budget Investimenti'!$F12:P12))*$D12,0)</f>
        <v>1000</v>
      </c>
      <c r="P12" s="22">
        <f>IF((SUM('Budget Investimenti'!$F12:Q12)-SUM(Ammortamenti!$E12:O12))&gt;0,(SUM('Budget Investimenti'!$F12:Q12))*$D12,0)</f>
        <v>0</v>
      </c>
      <c r="Q12" s="22">
        <f>IF((SUM('Budget Investimenti'!$F12:R12)-SUM(Ammortamenti!$E12:P12))&gt;0,(SUM('Budget Investimenti'!$F12:R12))*$D12,0)</f>
        <v>0</v>
      </c>
      <c r="R12" s="22">
        <f>IF((SUM('Budget Investimenti'!$F12:S12)-SUM(Ammortamenti!$E12:Q12))&gt;0,(SUM('Budget Investimenti'!$F12:S12))*$D12,0)</f>
        <v>0</v>
      </c>
      <c r="S12" s="22">
        <f>IF((SUM('Budget Investimenti'!$F12:T12)-SUM(Ammortamenti!$E12:R12))&gt;0,(SUM('Budget Investimenti'!$F12:T12))*$D12,0)</f>
        <v>0</v>
      </c>
      <c r="T12" s="22">
        <f>IF((SUM('Budget Investimenti'!$F12:U12)-SUM(Ammortamenti!$E12:S12))&gt;0,(SUM('Budget Investimenti'!$F12:U12))*$D12,0)</f>
        <v>0</v>
      </c>
      <c r="U12" s="22">
        <f>IF((SUM('Budget Investimenti'!$F12:V12)-SUM(Ammortamenti!$E12:T12))&gt;0,(SUM('Budget Investimenti'!$F12:V12))*$D12,0)</f>
        <v>0</v>
      </c>
      <c r="V12" s="22">
        <f>IF((SUM('Budget Investimenti'!$F12:W12)-SUM(Ammortamenti!$E12:U12))&gt;0,(SUM('Budget Investimenti'!$F12:W12))*$D12,0)</f>
        <v>0</v>
      </c>
      <c r="W12" s="22">
        <f>IF((SUM('Budget Investimenti'!$F12:X12)-SUM(Ammortamenti!$E12:V12))&gt;0,(SUM('Budget Investimenti'!$F12:X12))*$D12,0)</f>
        <v>0</v>
      </c>
      <c r="X12" s="22">
        <f>IF((SUM('Budget Investimenti'!$F12:Y12)-SUM(Ammortamenti!$E12:W12))&gt;0,(SUM('Budget Investimenti'!$F12:Y12))*$D12,0)</f>
        <v>0</v>
      </c>
      <c r="Y12" s="22">
        <f>IF((SUM('Budget Investimenti'!$F12:Z12)-SUM(Ammortamenti!$E12:X12))&gt;0,(SUM('Budget Investimenti'!$F12:Z12))*$D12,0)</f>
        <v>0</v>
      </c>
      <c r="Z12" s="22">
        <f>IF((SUM('Budget Investimenti'!$F12:AA12)-SUM(Ammortamenti!$E12:Y12))&gt;0,(SUM('Budget Investimenti'!$F12:AA12))*$D12,0)</f>
        <v>0</v>
      </c>
      <c r="AA12" s="22">
        <f>IF((SUM('Budget Investimenti'!$F12:AB12)-SUM(Ammortamenti!$E12:Z12))&gt;0,(SUM('Budget Investimenti'!$F12:AB12))*$D12,0)</f>
        <v>0</v>
      </c>
      <c r="AB12" s="22">
        <f>IF((SUM('Budget Investimenti'!$F12:AC12)-SUM(Ammortamenti!$E12:AA12))&gt;0,(SUM('Budget Investimenti'!$F12:AC12))*$D12,0)</f>
        <v>0</v>
      </c>
      <c r="AC12" s="22">
        <f>IF((SUM('Budget Investimenti'!$F12:AD12)-SUM(Ammortamenti!$E12:AB12))&gt;0,(SUM('Budget Investimenti'!$F12:AD12))*$D12,0)</f>
        <v>0</v>
      </c>
      <c r="AD12" s="22">
        <f>IF((SUM('Budget Investimenti'!$F12:AE12)-SUM(Ammortamenti!$E12:AC12))&gt;0,(SUM('Budget Investimenti'!$F12:AE12))*$D12,0)</f>
        <v>0</v>
      </c>
      <c r="AE12" s="22">
        <f>IF((SUM('Budget Investimenti'!$F12:AF12)-SUM(Ammortamenti!$E12:AD12))&gt;0,(SUM('Budget Investimenti'!$F12:AF12))*$D12,0)</f>
        <v>0</v>
      </c>
      <c r="AF12" s="22">
        <f>IF((SUM('Budget Investimenti'!$F12:AG12)-SUM(Ammortamenti!$E12:AE12))&gt;0,(SUM('Budget Investimenti'!$F12:AG12))*$D12,0)</f>
        <v>0</v>
      </c>
      <c r="AG12" s="22">
        <f>IF((SUM('Budget Investimenti'!$F12:AH12)-SUM(Ammortamenti!$E12:AF12))&gt;0,(SUM('Budget Investimenti'!$F12:AH12))*$D12,0)</f>
        <v>0</v>
      </c>
      <c r="AH12" s="22">
        <f>IF((SUM('Budget Investimenti'!$F12:AI12)-SUM(Ammortamenti!$E12:AG12))&gt;0,(SUM('Budget Investimenti'!$F12:AI12))*$D12,0)</f>
        <v>0</v>
      </c>
      <c r="AI12" s="22">
        <f>IF((SUM('Budget Investimenti'!$F12:AJ12)-SUM(Ammortamenti!$E12:AH12))&gt;0,(SUM('Budget Investimenti'!$F12:AJ12))*$D12,0)</f>
        <v>0</v>
      </c>
      <c r="AJ12" s="22">
        <f>IF((SUM('Budget Investimenti'!$F12:AK12)-SUM(Ammortamenti!$E12:AI12))&gt;0,(SUM('Budget Investimenti'!$F12:AK12))*$D12,0)</f>
        <v>0</v>
      </c>
      <c r="AK12" s="22">
        <f>IF((SUM('Budget Investimenti'!$F12:AL12)-SUM(Ammortamenti!$E12:AJ12))&gt;0,(SUM('Budget Investimenti'!$F12:AL12))*$D12,0)</f>
        <v>0</v>
      </c>
      <c r="AL12" s="22">
        <f>IF((SUM('Budget Investimenti'!$F12:AM12)-SUM(Ammortamenti!$E12:AK12))&gt;0,(SUM('Budget Investimenti'!$F12:AM12))*$D12,0)</f>
        <v>0</v>
      </c>
      <c r="AM12" s="22">
        <f>IF((SUM('Budget Investimenti'!$F12:AN12)-SUM(Ammortamenti!$E12:AL12))&gt;0,(SUM('Budget Investimenti'!$F12:AN12))*$D12,0)</f>
        <v>0</v>
      </c>
      <c r="AN12" s="22">
        <f>IF((SUM('Budget Investimenti'!$F12:AO12)-SUM(Ammortamenti!$E12:AM12))&gt;0,(SUM('Budget Investimenti'!$F12:AO12))*$D12,0)</f>
        <v>0</v>
      </c>
      <c r="AO12" s="22"/>
    </row>
    <row r="13" spans="2:41" s="16" customFormat="1" ht="15">
      <c r="B13" s="44" t="str">
        <f>+'Budget Investimenti'!B13</f>
        <v>Attrezature 3</v>
      </c>
      <c r="C13" s="44" t="str">
        <f>+'Budget Investimenti'!C13</f>
        <v>Attrezzature Industriali e commerciali</v>
      </c>
      <c r="D13" s="48">
        <f>1/'Budget Investimenti'!E13</f>
        <v>0.2</v>
      </c>
      <c r="E13" s="22">
        <f>+'Budget Investimenti'!F13*Ammortamenti!D13</f>
        <v>0</v>
      </c>
      <c r="F13" s="22">
        <f>IF((SUM('Budget Investimenti'!$F13:G13)-Ammortamenti!E13)&gt;0,(SUM('Budget Investimenti'!$F13:G13))*$D13,0)</f>
        <v>0</v>
      </c>
      <c r="G13" s="22">
        <f>IF((SUM('Budget Investimenti'!$F13:H13)-SUM(Ammortamenti!$E13:F13))&gt;0,(SUM('Budget Investimenti'!$F13:H13))*$D13,0)</f>
        <v>6000</v>
      </c>
      <c r="H13" s="22">
        <f>IF((SUM('Budget Investimenti'!$F13:I13)-SUM(Ammortamenti!$E13:G13))&gt;0,(SUM('Budget Investimenti'!$F13:I13))*$D13,0)</f>
        <v>6000</v>
      </c>
      <c r="I13" s="22">
        <f>IF((SUM('Budget Investimenti'!$F13:J13)-SUM(Ammortamenti!$E13:H13))&gt;0,(SUM('Budget Investimenti'!$F13:J13))*$D13,0)</f>
        <v>6000</v>
      </c>
      <c r="J13" s="22">
        <f>IF((SUM('Budget Investimenti'!$F13:K13)-SUM(Ammortamenti!$E13:I13))&gt;0,(SUM('Budget Investimenti'!$F13:K13))*$D13,0)</f>
        <v>6000</v>
      </c>
      <c r="K13" s="22">
        <f>IF((SUM('Budget Investimenti'!$F13:L13)-SUM(Ammortamenti!$E13:J13))&gt;0,(SUM('Budget Investimenti'!$F13:L13))*$D13,0)</f>
        <v>6000</v>
      </c>
      <c r="L13" s="22">
        <f>IF((SUM('Budget Investimenti'!$F13:M13)-SUM(Ammortamenti!$E13:K13))&gt;0,(SUM('Budget Investimenti'!$F13:M13))*$D13,0)</f>
        <v>0</v>
      </c>
      <c r="M13" s="22">
        <f>IF((SUM('Budget Investimenti'!$F13:N13)-SUM(Ammortamenti!$E13:L13))&gt;0,(SUM('Budget Investimenti'!$F13:N13))*$D13,0)</f>
        <v>0</v>
      </c>
      <c r="N13" s="22">
        <f>IF((SUM('Budget Investimenti'!$F13:O13)-SUM(Ammortamenti!$E13:M13))&gt;0,(SUM('Budget Investimenti'!$F13:O13))*$D13,0)</f>
        <v>0</v>
      </c>
      <c r="O13" s="22">
        <f>IF((SUM('Budget Investimenti'!$F13:P13)-SUM(Ammortamenti!$E13:N13))&gt;0,(SUM('Budget Investimenti'!$F13:P13))*$D13,0)</f>
        <v>0</v>
      </c>
      <c r="P13" s="22">
        <f>IF((SUM('Budget Investimenti'!$F13:Q13)-SUM(Ammortamenti!$E13:O13))&gt;0,(SUM('Budget Investimenti'!$F13:Q13))*$D13,0)</f>
        <v>0</v>
      </c>
      <c r="Q13" s="22">
        <f>IF((SUM('Budget Investimenti'!$F13:R13)-SUM(Ammortamenti!$E13:P13))&gt;0,(SUM('Budget Investimenti'!$F13:R13))*$D13,0)</f>
        <v>0</v>
      </c>
      <c r="R13" s="22">
        <f>IF((SUM('Budget Investimenti'!$F13:S13)-SUM(Ammortamenti!$E13:Q13))&gt;0,(SUM('Budget Investimenti'!$F13:S13))*$D13,0)</f>
        <v>0</v>
      </c>
      <c r="S13" s="22">
        <f>IF((SUM('Budget Investimenti'!$F13:T13)-SUM(Ammortamenti!$E13:R13))&gt;0,(SUM('Budget Investimenti'!$F13:T13))*$D13,0)</f>
        <v>0</v>
      </c>
      <c r="T13" s="22">
        <f>IF((SUM('Budget Investimenti'!$F13:U13)-SUM(Ammortamenti!$E13:S13))&gt;0,(SUM('Budget Investimenti'!$F13:U13))*$D13,0)</f>
        <v>0</v>
      </c>
      <c r="U13" s="22">
        <f>IF((SUM('Budget Investimenti'!$F13:V13)-SUM(Ammortamenti!$E13:T13))&gt;0,(SUM('Budget Investimenti'!$F13:V13))*$D13,0)</f>
        <v>0</v>
      </c>
      <c r="V13" s="22">
        <f>IF((SUM('Budget Investimenti'!$F13:W13)-SUM(Ammortamenti!$E13:U13))&gt;0,(SUM('Budget Investimenti'!$F13:W13))*$D13,0)</f>
        <v>0</v>
      </c>
      <c r="W13" s="22">
        <f>IF((SUM('Budget Investimenti'!$F13:X13)-SUM(Ammortamenti!$E13:V13))&gt;0,(SUM('Budget Investimenti'!$F13:X13))*$D13,0)</f>
        <v>0</v>
      </c>
      <c r="X13" s="22">
        <f>IF((SUM('Budget Investimenti'!$F13:Y13)-SUM(Ammortamenti!$E13:W13))&gt;0,(SUM('Budget Investimenti'!$F13:Y13))*$D13,0)</f>
        <v>0</v>
      </c>
      <c r="Y13" s="22">
        <f>IF((SUM('Budget Investimenti'!$F13:Z13)-SUM(Ammortamenti!$E13:X13))&gt;0,(SUM('Budget Investimenti'!$F13:Z13))*$D13,0)</f>
        <v>0</v>
      </c>
      <c r="Z13" s="22">
        <f>IF((SUM('Budget Investimenti'!$F13:AA13)-SUM(Ammortamenti!$E13:Y13))&gt;0,(SUM('Budget Investimenti'!$F13:AA13))*$D13,0)</f>
        <v>0</v>
      </c>
      <c r="AA13" s="22">
        <f>IF((SUM('Budget Investimenti'!$F13:AB13)-SUM(Ammortamenti!$E13:Z13))&gt;0,(SUM('Budget Investimenti'!$F13:AB13))*$D13,0)</f>
        <v>0</v>
      </c>
      <c r="AB13" s="22">
        <f>IF((SUM('Budget Investimenti'!$F13:AC13)-SUM(Ammortamenti!$E13:AA13))&gt;0,(SUM('Budget Investimenti'!$F13:AC13))*$D13,0)</f>
        <v>0</v>
      </c>
      <c r="AC13" s="22">
        <f>IF((SUM('Budget Investimenti'!$F13:AD13)-SUM(Ammortamenti!$E13:AB13))&gt;0,(SUM('Budget Investimenti'!$F13:AD13))*$D13,0)</f>
        <v>0</v>
      </c>
      <c r="AD13" s="22">
        <f>IF((SUM('Budget Investimenti'!$F13:AE13)-SUM(Ammortamenti!$E13:AC13))&gt;0,(SUM('Budget Investimenti'!$F13:AE13))*$D13,0)</f>
        <v>0</v>
      </c>
      <c r="AE13" s="22">
        <f>IF((SUM('Budget Investimenti'!$F13:AF13)-SUM(Ammortamenti!$E13:AD13))&gt;0,(SUM('Budget Investimenti'!$F13:AF13))*$D13,0)</f>
        <v>0</v>
      </c>
      <c r="AF13" s="22">
        <f>IF((SUM('Budget Investimenti'!$F13:AG13)-SUM(Ammortamenti!$E13:AE13))&gt;0,(SUM('Budget Investimenti'!$F13:AG13))*$D13,0)</f>
        <v>0</v>
      </c>
      <c r="AG13" s="22">
        <f>IF((SUM('Budget Investimenti'!$F13:AH13)-SUM(Ammortamenti!$E13:AF13))&gt;0,(SUM('Budget Investimenti'!$F13:AH13))*$D13,0)</f>
        <v>0</v>
      </c>
      <c r="AH13" s="22">
        <f>IF((SUM('Budget Investimenti'!$F13:AI13)-SUM(Ammortamenti!$E13:AG13))&gt;0,(SUM('Budget Investimenti'!$F13:AI13))*$D13,0)</f>
        <v>0</v>
      </c>
      <c r="AI13" s="22">
        <f>IF((SUM('Budget Investimenti'!$F13:AJ13)-SUM(Ammortamenti!$E13:AH13))&gt;0,(SUM('Budget Investimenti'!$F13:AJ13))*$D13,0)</f>
        <v>0</v>
      </c>
      <c r="AJ13" s="22">
        <f>IF((SUM('Budget Investimenti'!$F13:AK13)-SUM(Ammortamenti!$E13:AI13))&gt;0,(SUM('Budget Investimenti'!$F13:AK13))*$D13,0)</f>
        <v>0</v>
      </c>
      <c r="AK13" s="22">
        <f>IF((SUM('Budget Investimenti'!$F13:AL13)-SUM(Ammortamenti!$E13:AJ13))&gt;0,(SUM('Budget Investimenti'!$F13:AL13))*$D13,0)</f>
        <v>0</v>
      </c>
      <c r="AL13" s="22">
        <f>IF((SUM('Budget Investimenti'!$F13:AM13)-SUM(Ammortamenti!$E13:AK13))&gt;0,(SUM('Budget Investimenti'!$F13:AM13))*$D13,0)</f>
        <v>0</v>
      </c>
      <c r="AM13" s="22">
        <f>IF((SUM('Budget Investimenti'!$F13:AN13)-SUM(Ammortamenti!$E13:AL13))&gt;0,(SUM('Budget Investimenti'!$F13:AN13))*$D13,0)</f>
        <v>0</v>
      </c>
      <c r="AN13" s="22">
        <f>IF((SUM('Budget Investimenti'!$F13:AO13)-SUM(Ammortamenti!$E13:AM13))&gt;0,(SUM('Budget Investimenti'!$F13:AO13))*$D13,0)</f>
        <v>0</v>
      </c>
      <c r="AO13" s="22"/>
    </row>
    <row r="14" spans="2:41" s="16" customFormat="1" ht="15">
      <c r="B14" s="44" t="str">
        <f>+'Budget Investimenti'!B14</f>
        <v>Altri costi pluriennali 2</v>
      </c>
      <c r="C14" s="44" t="str">
        <f>+'Budget Investimenti'!C14</f>
        <v>Altre immobilizzazioni immateriali</v>
      </c>
      <c r="D14" s="48">
        <f>1/'Budget Investimenti'!E14</f>
        <v>0.2</v>
      </c>
      <c r="E14" s="22">
        <f>+'Budget Investimenti'!F14*Ammortamenti!D14</f>
        <v>1000</v>
      </c>
      <c r="F14" s="22">
        <f>IF((SUM('Budget Investimenti'!$F14:G14)-Ammortamenti!E14)&gt;0,(SUM('Budget Investimenti'!$F14:G14))*$D14,0)</f>
        <v>1000</v>
      </c>
      <c r="G14" s="22">
        <f>IF((SUM('Budget Investimenti'!$F14:H14)-SUM(Ammortamenti!$E14:F14))&gt;0,(SUM('Budget Investimenti'!$F14:H14))*$D14,0)</f>
        <v>1000</v>
      </c>
      <c r="H14" s="22">
        <f>IF((SUM('Budget Investimenti'!$F14:I14)-SUM(Ammortamenti!$E14:G14))&gt;0,(SUM('Budget Investimenti'!$F14:I14))*$D14,0)</f>
        <v>1000</v>
      </c>
      <c r="I14" s="22">
        <f>IF((SUM('Budget Investimenti'!$F14:J14)-SUM(Ammortamenti!$E14:H14))&gt;0,(SUM('Budget Investimenti'!$F14:J14))*$D14,0)</f>
        <v>1000</v>
      </c>
      <c r="J14" s="22">
        <f>IF((SUM('Budget Investimenti'!$F14:K14)-SUM(Ammortamenti!$E14:I14))&gt;0,(SUM('Budget Investimenti'!$F14:K14))*$D14,0)</f>
        <v>0</v>
      </c>
      <c r="K14" s="22">
        <f>IF((SUM('Budget Investimenti'!$F14:L14)-SUM(Ammortamenti!$E14:J14))&gt;0,(SUM('Budget Investimenti'!$F14:L14))*$D14,0)</f>
        <v>0</v>
      </c>
      <c r="L14" s="22">
        <f>IF((SUM('Budget Investimenti'!$F14:M14)-SUM(Ammortamenti!$E14:K14))&gt;0,(SUM('Budget Investimenti'!$F14:M14))*$D14,0)</f>
        <v>0</v>
      </c>
      <c r="M14" s="22">
        <f>IF((SUM('Budget Investimenti'!$F14:N14)-SUM(Ammortamenti!$E14:L14))&gt;0,(SUM('Budget Investimenti'!$F14:N14))*$D14,0)</f>
        <v>0</v>
      </c>
      <c r="N14" s="22">
        <f>IF((SUM('Budget Investimenti'!$F14:O14)-SUM(Ammortamenti!$E14:M14))&gt;0,(SUM('Budget Investimenti'!$F14:O14))*$D14,0)</f>
        <v>0</v>
      </c>
      <c r="O14" s="22">
        <f>IF((SUM('Budget Investimenti'!$F14:P14)-SUM(Ammortamenti!$E14:N14))&gt;0,(SUM('Budget Investimenti'!$F14:P14))*$D14,0)</f>
        <v>0</v>
      </c>
      <c r="P14" s="22">
        <f>IF((SUM('Budget Investimenti'!$F14:Q14)-SUM(Ammortamenti!$E14:O14))&gt;0,(SUM('Budget Investimenti'!$F14:Q14))*$D14,0)</f>
        <v>0</v>
      </c>
      <c r="Q14" s="22">
        <f>IF((SUM('Budget Investimenti'!$F14:R14)-SUM(Ammortamenti!$E14:P14))&gt;0,(SUM('Budget Investimenti'!$F14:R14))*$D14,0)</f>
        <v>0</v>
      </c>
      <c r="R14" s="22">
        <f>IF((SUM('Budget Investimenti'!$F14:S14)-SUM(Ammortamenti!$E14:Q14))&gt;0,(SUM('Budget Investimenti'!$F14:S14))*$D14,0)</f>
        <v>0</v>
      </c>
      <c r="S14" s="22">
        <f>IF((SUM('Budget Investimenti'!$F14:T14)-SUM(Ammortamenti!$E14:R14))&gt;0,(SUM('Budget Investimenti'!$F14:T14))*$D14,0)</f>
        <v>0</v>
      </c>
      <c r="T14" s="22">
        <f>IF((SUM('Budget Investimenti'!$F14:U14)-SUM(Ammortamenti!$E14:S14))&gt;0,(SUM('Budget Investimenti'!$F14:U14))*$D14,0)</f>
        <v>0</v>
      </c>
      <c r="U14" s="22">
        <f>IF((SUM('Budget Investimenti'!$F14:V14)-SUM(Ammortamenti!$E14:T14))&gt;0,(SUM('Budget Investimenti'!$F14:V14))*$D14,0)</f>
        <v>0</v>
      </c>
      <c r="V14" s="22">
        <f>IF((SUM('Budget Investimenti'!$F14:W14)-SUM(Ammortamenti!$E14:U14))&gt;0,(SUM('Budget Investimenti'!$F14:W14))*$D14,0)</f>
        <v>0</v>
      </c>
      <c r="W14" s="22">
        <f>IF((SUM('Budget Investimenti'!$F14:X14)-SUM(Ammortamenti!$E14:V14))&gt;0,(SUM('Budget Investimenti'!$F14:X14))*$D14,0)</f>
        <v>0</v>
      </c>
      <c r="X14" s="22">
        <f>IF((SUM('Budget Investimenti'!$F14:Y14)-SUM(Ammortamenti!$E14:W14))&gt;0,(SUM('Budget Investimenti'!$F14:Y14))*$D14,0)</f>
        <v>0</v>
      </c>
      <c r="Y14" s="22">
        <f>IF((SUM('Budget Investimenti'!$F14:Z14)-SUM(Ammortamenti!$E14:X14))&gt;0,(SUM('Budget Investimenti'!$F14:Z14))*$D14,0)</f>
        <v>0</v>
      </c>
      <c r="Z14" s="22">
        <f>IF((SUM('Budget Investimenti'!$F14:AA14)-SUM(Ammortamenti!$E14:Y14))&gt;0,(SUM('Budget Investimenti'!$F14:AA14))*$D14,0)</f>
        <v>0</v>
      </c>
      <c r="AA14" s="22">
        <f>IF((SUM('Budget Investimenti'!$F14:AB14)-SUM(Ammortamenti!$E14:Z14))&gt;0,(SUM('Budget Investimenti'!$F14:AB14))*$D14,0)</f>
        <v>0</v>
      </c>
      <c r="AB14" s="22">
        <f>IF((SUM('Budget Investimenti'!$F14:AC14)-SUM(Ammortamenti!$E14:AA14))&gt;0,(SUM('Budget Investimenti'!$F14:AC14))*$D14,0)</f>
        <v>0</v>
      </c>
      <c r="AC14" s="22">
        <f>IF((SUM('Budget Investimenti'!$F14:AD14)-SUM(Ammortamenti!$E14:AB14))&gt;0,(SUM('Budget Investimenti'!$F14:AD14))*$D14,0)</f>
        <v>0</v>
      </c>
      <c r="AD14" s="22">
        <f>IF((SUM('Budget Investimenti'!$F14:AE14)-SUM(Ammortamenti!$E14:AC14))&gt;0,(SUM('Budget Investimenti'!$F14:AE14))*$D14,0)</f>
        <v>0</v>
      </c>
      <c r="AE14" s="22">
        <f>IF((SUM('Budget Investimenti'!$F14:AF14)-SUM(Ammortamenti!$E14:AD14))&gt;0,(SUM('Budget Investimenti'!$F14:AF14))*$D14,0)</f>
        <v>0</v>
      </c>
      <c r="AF14" s="22">
        <f>IF((SUM('Budget Investimenti'!$F14:AG14)-SUM(Ammortamenti!$E14:AE14))&gt;0,(SUM('Budget Investimenti'!$F14:AG14))*$D14,0)</f>
        <v>0</v>
      </c>
      <c r="AG14" s="22">
        <f>IF((SUM('Budget Investimenti'!$F14:AH14)-SUM(Ammortamenti!$E14:AF14))&gt;0,(SUM('Budget Investimenti'!$F14:AH14))*$D14,0)</f>
        <v>0</v>
      </c>
      <c r="AH14" s="22">
        <f>IF((SUM('Budget Investimenti'!$F14:AI14)-SUM(Ammortamenti!$E14:AG14))&gt;0,(SUM('Budget Investimenti'!$F14:AI14))*$D14,0)</f>
        <v>0</v>
      </c>
      <c r="AI14" s="22">
        <f>IF((SUM('Budget Investimenti'!$F14:AJ14)-SUM(Ammortamenti!$E14:AH14))&gt;0,(SUM('Budget Investimenti'!$F14:AJ14))*$D14,0)</f>
        <v>0</v>
      </c>
      <c r="AJ14" s="22">
        <f>IF((SUM('Budget Investimenti'!$F14:AK14)-SUM(Ammortamenti!$E14:AI14))&gt;0,(SUM('Budget Investimenti'!$F14:AK14))*$D14,0)</f>
        <v>0</v>
      </c>
      <c r="AK14" s="22">
        <f>IF((SUM('Budget Investimenti'!$F14:AL14)-SUM(Ammortamenti!$E14:AJ14))&gt;0,(SUM('Budget Investimenti'!$F14:AL14))*$D14,0)</f>
        <v>0</v>
      </c>
      <c r="AL14" s="22">
        <f>IF((SUM('Budget Investimenti'!$F14:AM14)-SUM(Ammortamenti!$E14:AK14))&gt;0,(SUM('Budget Investimenti'!$F14:AM14))*$D14,0)</f>
        <v>0</v>
      </c>
      <c r="AM14" s="22">
        <f>IF((SUM('Budget Investimenti'!$F14:AN14)-SUM(Ammortamenti!$E14:AL14))&gt;0,(SUM('Budget Investimenti'!$F14:AN14))*$D14,0)</f>
        <v>0</v>
      </c>
      <c r="AN14" s="22">
        <f>IF((SUM('Budget Investimenti'!$F14:AO14)-SUM(Ammortamenti!$E14:AM14))&gt;0,(SUM('Budget Investimenti'!$F14:AO14))*$D14,0)</f>
        <v>0</v>
      </c>
      <c r="AO14" s="22"/>
    </row>
    <row r="15" spans="2:41" s="16" customFormat="1" ht="15">
      <c r="B15" s="44" t="str">
        <f>+'Budget Investimenti'!B15</f>
        <v>Altri costi pluriennali 3</v>
      </c>
      <c r="C15" s="44" t="str">
        <f>+'Budget Investimenti'!C15</f>
        <v>Altre immobilizzazioni immateriali</v>
      </c>
      <c r="D15" s="48">
        <f>1/'Budget Investimenti'!E15</f>
        <v>0.2</v>
      </c>
      <c r="E15" s="22">
        <f>+'Budget Investimenti'!F15*Ammortamenti!D15</f>
        <v>0</v>
      </c>
      <c r="F15" s="22">
        <f>IF((SUM('Budget Investimenti'!$F15:G15)-Ammortamenti!E15)&gt;0,(SUM('Budget Investimenti'!$F15:G15))*$D15,0)</f>
        <v>1000</v>
      </c>
      <c r="G15" s="22">
        <f>IF((SUM('Budget Investimenti'!$F15:H15)-SUM(Ammortamenti!$E15:F15))&gt;0,(SUM('Budget Investimenti'!$F15:H15))*$D15,0)</f>
        <v>1000</v>
      </c>
      <c r="H15" s="22">
        <f>IF((SUM('Budget Investimenti'!$F15:I15)-SUM(Ammortamenti!$E15:G15))&gt;0,(SUM('Budget Investimenti'!$F15:I15))*$D15,0)</f>
        <v>1000</v>
      </c>
      <c r="I15" s="22">
        <f>IF((SUM('Budget Investimenti'!$F15:J15)-SUM(Ammortamenti!$E15:H15))&gt;0,(SUM('Budget Investimenti'!$F15:J15))*$D15,0)</f>
        <v>1000</v>
      </c>
      <c r="J15" s="22">
        <f>IF((SUM('Budget Investimenti'!$F15:K15)-SUM(Ammortamenti!$E15:I15))&gt;0,(SUM('Budget Investimenti'!$F15:K15))*$D15,0)</f>
        <v>1000</v>
      </c>
      <c r="K15" s="22">
        <f>IF((SUM('Budget Investimenti'!$F15:L15)-SUM(Ammortamenti!$E15:J15))&gt;0,(SUM('Budget Investimenti'!$F15:L15))*$D15,0)</f>
        <v>0</v>
      </c>
      <c r="L15" s="22">
        <f>IF((SUM('Budget Investimenti'!$F15:M15)-SUM(Ammortamenti!$E15:K15))&gt;0,(SUM('Budget Investimenti'!$F15:M15))*$D15,0)</f>
        <v>0</v>
      </c>
      <c r="M15" s="22">
        <f>IF((SUM('Budget Investimenti'!$F15:N15)-SUM(Ammortamenti!$E15:L15))&gt;0,(SUM('Budget Investimenti'!$F15:N15))*$D15,0)</f>
        <v>0</v>
      </c>
      <c r="N15" s="22">
        <f>IF((SUM('Budget Investimenti'!$F15:O15)-SUM(Ammortamenti!$E15:M15))&gt;0,(SUM('Budget Investimenti'!$F15:O15))*$D15,0)</f>
        <v>0</v>
      </c>
      <c r="O15" s="22">
        <f>IF((SUM('Budget Investimenti'!$F15:P15)-SUM(Ammortamenti!$E15:N15))&gt;0,(SUM('Budget Investimenti'!$F15:P15))*$D15,0)</f>
        <v>0</v>
      </c>
      <c r="P15" s="22">
        <f>IF((SUM('Budget Investimenti'!$F15:Q15)-SUM(Ammortamenti!$E15:O15))&gt;0,(SUM('Budget Investimenti'!$F15:Q15))*$D15,0)</f>
        <v>0</v>
      </c>
      <c r="Q15" s="22">
        <f>IF((SUM('Budget Investimenti'!$F15:R15)-SUM(Ammortamenti!$E15:P15))&gt;0,(SUM('Budget Investimenti'!$F15:R15))*$D15,0)</f>
        <v>0</v>
      </c>
      <c r="R15" s="22">
        <f>IF((SUM('Budget Investimenti'!$F15:S15)-SUM(Ammortamenti!$E15:Q15))&gt;0,(SUM('Budget Investimenti'!$F15:S15))*$D15,0)</f>
        <v>0</v>
      </c>
      <c r="S15" s="22">
        <f>IF((SUM('Budget Investimenti'!$F15:T15)-SUM(Ammortamenti!$E15:R15))&gt;0,(SUM('Budget Investimenti'!$F15:T15))*$D15,0)</f>
        <v>0</v>
      </c>
      <c r="T15" s="22">
        <f>IF((SUM('Budget Investimenti'!$F15:U15)-SUM(Ammortamenti!$E15:S15))&gt;0,(SUM('Budget Investimenti'!$F15:U15))*$D15,0)</f>
        <v>0</v>
      </c>
      <c r="U15" s="22">
        <f>IF((SUM('Budget Investimenti'!$F15:V15)-SUM(Ammortamenti!$E15:T15))&gt;0,(SUM('Budget Investimenti'!$F15:V15))*$D15,0)</f>
        <v>0</v>
      </c>
      <c r="V15" s="22">
        <f>IF((SUM('Budget Investimenti'!$F15:W15)-SUM(Ammortamenti!$E15:U15))&gt;0,(SUM('Budget Investimenti'!$F15:W15))*$D15,0)</f>
        <v>0</v>
      </c>
      <c r="W15" s="22">
        <f>IF((SUM('Budget Investimenti'!$F15:X15)-SUM(Ammortamenti!$E15:V15))&gt;0,(SUM('Budget Investimenti'!$F15:X15))*$D15,0)</f>
        <v>0</v>
      </c>
      <c r="X15" s="22">
        <f>IF((SUM('Budget Investimenti'!$F15:Y15)-SUM(Ammortamenti!$E15:W15))&gt;0,(SUM('Budget Investimenti'!$F15:Y15))*$D15,0)</f>
        <v>0</v>
      </c>
      <c r="Y15" s="22">
        <f>IF((SUM('Budget Investimenti'!$F15:Z15)-SUM(Ammortamenti!$E15:X15))&gt;0,(SUM('Budget Investimenti'!$F15:Z15))*$D15,0)</f>
        <v>0</v>
      </c>
      <c r="Z15" s="22">
        <f>IF((SUM('Budget Investimenti'!$F15:AA15)-SUM(Ammortamenti!$E15:Y15))&gt;0,(SUM('Budget Investimenti'!$F15:AA15))*$D15,0)</f>
        <v>0</v>
      </c>
      <c r="AA15" s="22">
        <f>IF((SUM('Budget Investimenti'!$F15:AB15)-SUM(Ammortamenti!$E15:Z15))&gt;0,(SUM('Budget Investimenti'!$F15:AB15))*$D15,0)</f>
        <v>0</v>
      </c>
      <c r="AB15" s="22">
        <f>IF((SUM('Budget Investimenti'!$F15:AC15)-SUM(Ammortamenti!$E15:AA15))&gt;0,(SUM('Budget Investimenti'!$F15:AC15))*$D15,0)</f>
        <v>0</v>
      </c>
      <c r="AC15" s="22">
        <f>IF((SUM('Budget Investimenti'!$F15:AD15)-SUM(Ammortamenti!$E15:AB15))&gt;0,(SUM('Budget Investimenti'!$F15:AD15))*$D15,0)</f>
        <v>0</v>
      </c>
      <c r="AD15" s="22">
        <f>IF((SUM('Budget Investimenti'!$F15:AE15)-SUM(Ammortamenti!$E15:AC15))&gt;0,(SUM('Budget Investimenti'!$F15:AE15))*$D15,0)</f>
        <v>0</v>
      </c>
      <c r="AE15" s="22">
        <f>IF((SUM('Budget Investimenti'!$F15:AF15)-SUM(Ammortamenti!$E15:AD15))&gt;0,(SUM('Budget Investimenti'!$F15:AF15))*$D15,0)</f>
        <v>0</v>
      </c>
      <c r="AF15" s="22">
        <f>IF((SUM('Budget Investimenti'!$F15:AG15)-SUM(Ammortamenti!$E15:AE15))&gt;0,(SUM('Budget Investimenti'!$F15:AG15))*$D15,0)</f>
        <v>0</v>
      </c>
      <c r="AG15" s="22">
        <f>IF((SUM('Budget Investimenti'!$F15:AH15)-SUM(Ammortamenti!$E15:AF15))&gt;0,(SUM('Budget Investimenti'!$F15:AH15))*$D15,0)</f>
        <v>0</v>
      </c>
      <c r="AH15" s="22">
        <f>IF((SUM('Budget Investimenti'!$F15:AI15)-SUM(Ammortamenti!$E15:AG15))&gt;0,(SUM('Budget Investimenti'!$F15:AI15))*$D15,0)</f>
        <v>0</v>
      </c>
      <c r="AI15" s="22">
        <f>IF((SUM('Budget Investimenti'!$F15:AJ15)-SUM(Ammortamenti!$E15:AH15))&gt;0,(SUM('Budget Investimenti'!$F15:AJ15))*$D15,0)</f>
        <v>0</v>
      </c>
      <c r="AJ15" s="22">
        <f>IF((SUM('Budget Investimenti'!$F15:AK15)-SUM(Ammortamenti!$E15:AI15))&gt;0,(SUM('Budget Investimenti'!$F15:AK15))*$D15,0)</f>
        <v>0</v>
      </c>
      <c r="AK15" s="22">
        <f>IF((SUM('Budget Investimenti'!$F15:AL15)-SUM(Ammortamenti!$E15:AJ15))&gt;0,(SUM('Budget Investimenti'!$F15:AL15))*$D15,0)</f>
        <v>0</v>
      </c>
      <c r="AL15" s="22">
        <f>IF((SUM('Budget Investimenti'!$F15:AM15)-SUM(Ammortamenti!$E15:AK15))&gt;0,(SUM('Budget Investimenti'!$F15:AM15))*$D15,0)</f>
        <v>0</v>
      </c>
      <c r="AM15" s="22">
        <f>IF((SUM('Budget Investimenti'!$F15:AN15)-SUM(Ammortamenti!$E15:AL15))&gt;0,(SUM('Budget Investimenti'!$F15:AN15))*$D15,0)</f>
        <v>0</v>
      </c>
      <c r="AN15" s="22">
        <f>IF((SUM('Budget Investimenti'!$F15:AO15)-SUM(Ammortamenti!$E15:AM15))&gt;0,(SUM('Budget Investimenti'!$F15:AO15))*$D15,0)</f>
        <v>0</v>
      </c>
      <c r="AO15" s="22"/>
    </row>
    <row r="16" spans="2:41" s="16" customFormat="1" ht="15">
      <c r="B16" s="44" t="str">
        <f>+'Budget Investimenti'!B16</f>
        <v>Altri costi pluriennali 4</v>
      </c>
      <c r="C16" s="44" t="str">
        <f>+'Budget Investimenti'!C16</f>
        <v>Ricerca&amp; Sviluppo</v>
      </c>
      <c r="D16" s="48">
        <f>1/'Budget Investimenti'!E16</f>
        <v>0.2</v>
      </c>
      <c r="E16" s="22">
        <f>+'Budget Investimenti'!F16*Ammortamenti!D16</f>
        <v>0</v>
      </c>
      <c r="F16" s="22">
        <f>IF((SUM('Budget Investimenti'!$F16:G16)-Ammortamenti!E16)&gt;0,(SUM('Budget Investimenti'!$F16:G16))*$D16,0)</f>
        <v>1400</v>
      </c>
      <c r="G16" s="22">
        <f>IF((SUM('Budget Investimenti'!$F16:H16)-SUM(Ammortamenti!$E16:F16))&gt;0,(SUM('Budget Investimenti'!$F16:H16))*$D16,0)</f>
        <v>1400</v>
      </c>
      <c r="H16" s="22">
        <f>IF((SUM('Budget Investimenti'!$F16:I16)-SUM(Ammortamenti!$E16:G16))&gt;0,(SUM('Budget Investimenti'!$F16:I16))*$D16,0)</f>
        <v>1400</v>
      </c>
      <c r="I16" s="22">
        <f>IF((SUM('Budget Investimenti'!$F16:J16)-SUM(Ammortamenti!$E16:H16))&gt;0,(SUM('Budget Investimenti'!$F16:J16))*$D16,0)</f>
        <v>1400</v>
      </c>
      <c r="J16" s="22">
        <f>IF((SUM('Budget Investimenti'!$F16:K16)-SUM(Ammortamenti!$E16:I16))&gt;0,(SUM('Budget Investimenti'!$F16:K16))*$D16,0)</f>
        <v>1400</v>
      </c>
      <c r="K16" s="22">
        <f>IF((SUM('Budget Investimenti'!$F16:L16)-SUM(Ammortamenti!$E16:J16))&gt;0,(SUM('Budget Investimenti'!$F16:L16))*$D16,0)</f>
        <v>0</v>
      </c>
      <c r="L16" s="22">
        <f>IF((SUM('Budget Investimenti'!$F16:M16)-SUM(Ammortamenti!$E16:K16))&gt;0,(SUM('Budget Investimenti'!$F16:M16))*$D16,0)</f>
        <v>0</v>
      </c>
      <c r="M16" s="22">
        <f>IF((SUM('Budget Investimenti'!$F16:N16)-SUM(Ammortamenti!$E16:L16))&gt;0,(SUM('Budget Investimenti'!$F16:N16))*$D16,0)</f>
        <v>0</v>
      </c>
      <c r="N16" s="22">
        <f>IF((SUM('Budget Investimenti'!$F16:O16)-SUM(Ammortamenti!$E16:M16))&gt;0,(SUM('Budget Investimenti'!$F16:O16))*$D16,0)</f>
        <v>0</v>
      </c>
      <c r="O16" s="22">
        <f>IF((SUM('Budget Investimenti'!$F16:P16)-SUM(Ammortamenti!$E16:N16))&gt;0,(SUM('Budget Investimenti'!$F16:P16))*$D16,0)</f>
        <v>0</v>
      </c>
      <c r="P16" s="22">
        <f>IF((SUM('Budget Investimenti'!$F16:Q16)-SUM(Ammortamenti!$E16:O16))&gt;0,(SUM('Budget Investimenti'!$F16:Q16))*$D16,0)</f>
        <v>0</v>
      </c>
      <c r="Q16" s="22">
        <f>IF((SUM('Budget Investimenti'!$F16:R16)-SUM(Ammortamenti!$E16:P16))&gt;0,(SUM('Budget Investimenti'!$F16:R16))*$D16,0)</f>
        <v>0</v>
      </c>
      <c r="R16" s="22">
        <f>IF((SUM('Budget Investimenti'!$F16:S16)-SUM(Ammortamenti!$E16:Q16))&gt;0,(SUM('Budget Investimenti'!$F16:S16))*$D16,0)</f>
        <v>0</v>
      </c>
      <c r="S16" s="22">
        <f>IF((SUM('Budget Investimenti'!$F16:T16)-SUM(Ammortamenti!$E16:R16))&gt;0,(SUM('Budget Investimenti'!$F16:T16))*$D16,0)</f>
        <v>0</v>
      </c>
      <c r="T16" s="22">
        <f>IF((SUM('Budget Investimenti'!$F16:U16)-SUM(Ammortamenti!$E16:S16))&gt;0,(SUM('Budget Investimenti'!$F16:U16))*$D16,0)</f>
        <v>0</v>
      </c>
      <c r="U16" s="22">
        <f>IF((SUM('Budget Investimenti'!$F16:V16)-SUM(Ammortamenti!$E16:T16))&gt;0,(SUM('Budget Investimenti'!$F16:V16))*$D16,0)</f>
        <v>0</v>
      </c>
      <c r="V16" s="22">
        <f>IF((SUM('Budget Investimenti'!$F16:W16)-SUM(Ammortamenti!$E16:U16))&gt;0,(SUM('Budget Investimenti'!$F16:W16))*$D16,0)</f>
        <v>0</v>
      </c>
      <c r="W16" s="22">
        <f>IF((SUM('Budget Investimenti'!$F16:X16)-SUM(Ammortamenti!$E16:V16))&gt;0,(SUM('Budget Investimenti'!$F16:X16))*$D16,0)</f>
        <v>0</v>
      </c>
      <c r="X16" s="22">
        <f>IF((SUM('Budget Investimenti'!$F16:Y16)-SUM(Ammortamenti!$E16:W16))&gt;0,(SUM('Budget Investimenti'!$F16:Y16))*$D16,0)</f>
        <v>0</v>
      </c>
      <c r="Y16" s="22">
        <f>IF((SUM('Budget Investimenti'!$F16:Z16)-SUM(Ammortamenti!$E16:X16))&gt;0,(SUM('Budget Investimenti'!$F16:Z16))*$D16,0)</f>
        <v>0</v>
      </c>
      <c r="Z16" s="22">
        <f>IF((SUM('Budget Investimenti'!$F16:AA16)-SUM(Ammortamenti!$E16:Y16))&gt;0,(SUM('Budget Investimenti'!$F16:AA16))*$D16,0)</f>
        <v>0</v>
      </c>
      <c r="AA16" s="22">
        <f>IF((SUM('Budget Investimenti'!$F16:AB16)-SUM(Ammortamenti!$E16:Z16))&gt;0,(SUM('Budget Investimenti'!$F16:AB16))*$D16,0)</f>
        <v>0</v>
      </c>
      <c r="AB16" s="22">
        <f>IF((SUM('Budget Investimenti'!$F16:AC16)-SUM(Ammortamenti!$E16:AA16))&gt;0,(SUM('Budget Investimenti'!$F16:AC16))*$D16,0)</f>
        <v>0</v>
      </c>
      <c r="AC16" s="22">
        <f>IF((SUM('Budget Investimenti'!$F16:AD16)-SUM(Ammortamenti!$E16:AB16))&gt;0,(SUM('Budget Investimenti'!$F16:AD16))*$D16,0)</f>
        <v>0</v>
      </c>
      <c r="AD16" s="22">
        <f>IF((SUM('Budget Investimenti'!$F16:AE16)-SUM(Ammortamenti!$E16:AC16))&gt;0,(SUM('Budget Investimenti'!$F16:AE16))*$D16,0)</f>
        <v>0</v>
      </c>
      <c r="AE16" s="22">
        <f>IF((SUM('Budget Investimenti'!$F16:AF16)-SUM(Ammortamenti!$E16:AD16))&gt;0,(SUM('Budget Investimenti'!$F16:AF16))*$D16,0)</f>
        <v>0</v>
      </c>
      <c r="AF16" s="22">
        <f>IF((SUM('Budget Investimenti'!$F16:AG16)-SUM(Ammortamenti!$E16:AE16))&gt;0,(SUM('Budget Investimenti'!$F16:AG16))*$D16,0)</f>
        <v>0</v>
      </c>
      <c r="AG16" s="22">
        <f>IF((SUM('Budget Investimenti'!$F16:AH16)-SUM(Ammortamenti!$E16:AF16))&gt;0,(SUM('Budget Investimenti'!$F16:AH16))*$D16,0)</f>
        <v>0</v>
      </c>
      <c r="AH16" s="22">
        <f>IF((SUM('Budget Investimenti'!$F16:AI16)-SUM(Ammortamenti!$E16:AG16))&gt;0,(SUM('Budget Investimenti'!$F16:AI16))*$D16,0)</f>
        <v>0</v>
      </c>
      <c r="AI16" s="22">
        <f>IF((SUM('Budget Investimenti'!$F16:AJ16)-SUM(Ammortamenti!$E16:AH16))&gt;0,(SUM('Budget Investimenti'!$F16:AJ16))*$D16,0)</f>
        <v>0</v>
      </c>
      <c r="AJ16" s="22">
        <f>IF((SUM('Budget Investimenti'!$F16:AK16)-SUM(Ammortamenti!$E16:AI16))&gt;0,(SUM('Budget Investimenti'!$F16:AK16))*$D16,0)</f>
        <v>0</v>
      </c>
      <c r="AK16" s="22">
        <f>IF((SUM('Budget Investimenti'!$F16:AL16)-SUM(Ammortamenti!$E16:AJ16))&gt;0,(SUM('Budget Investimenti'!$F16:AL16))*$D16,0)</f>
        <v>0</v>
      </c>
      <c r="AL16" s="22">
        <f>IF((SUM('Budget Investimenti'!$F16:AM16)-SUM(Ammortamenti!$E16:AK16))&gt;0,(SUM('Budget Investimenti'!$F16:AM16))*$D16,0)</f>
        <v>0</v>
      </c>
      <c r="AM16" s="22">
        <f>IF((SUM('Budget Investimenti'!$F16:AN16)-SUM(Ammortamenti!$E16:AL16))&gt;0,(SUM('Budget Investimenti'!$F16:AN16))*$D16,0)</f>
        <v>0</v>
      </c>
      <c r="AN16" s="22">
        <f>IF((SUM('Budget Investimenti'!$F16:AO16)-SUM(Ammortamenti!$E16:AM16))&gt;0,(SUM('Budget Investimenti'!$F16:AO16))*$D16,0)</f>
        <v>0</v>
      </c>
      <c r="AO16" s="22"/>
    </row>
    <row r="17" spans="2:41" s="16" customFormat="1" ht="15">
      <c r="B17" s="44" t="str">
        <f>+'Budget Investimenti'!B17</f>
        <v>Altri costi pluriennali 5</v>
      </c>
      <c r="C17" s="44" t="str">
        <f>+'Budget Investimenti'!C17</f>
        <v>Ricerca&amp; Sviluppo</v>
      </c>
      <c r="D17" s="48">
        <f>1/'Budget Investimenti'!E17</f>
        <v>0.2</v>
      </c>
      <c r="E17" s="22">
        <f>+'Budget Investimenti'!F17*Ammortamenti!D17</f>
        <v>0</v>
      </c>
      <c r="F17" s="22">
        <f>IF((SUM('Budget Investimenti'!$F17:G17)-Ammortamenti!E17)&gt;0,(SUM('Budget Investimenti'!$F17:G17))*$D17,0)</f>
        <v>2000</v>
      </c>
      <c r="G17" s="22">
        <f>IF((SUM('Budget Investimenti'!$F17:H17)-SUM(Ammortamenti!$E17:F17))&gt;0,(SUM('Budget Investimenti'!$F17:H17))*$D17,0)</f>
        <v>2000</v>
      </c>
      <c r="H17" s="22">
        <f>IF((SUM('Budget Investimenti'!$F17:I17)-SUM(Ammortamenti!$E17:G17))&gt;0,(SUM('Budget Investimenti'!$F17:I17))*$D17,0)</f>
        <v>2000</v>
      </c>
      <c r="I17" s="22">
        <f>IF((SUM('Budget Investimenti'!$F17:J17)-SUM(Ammortamenti!$E17:H17))&gt;0,(SUM('Budget Investimenti'!$F17:J17))*$D17,0)</f>
        <v>2000</v>
      </c>
      <c r="J17" s="22">
        <f>IF((SUM('Budget Investimenti'!$F17:K17)-SUM(Ammortamenti!$E17:I17))&gt;0,(SUM('Budget Investimenti'!$F17:K17))*$D17,0)</f>
        <v>2000</v>
      </c>
      <c r="K17" s="22">
        <f>IF((SUM('Budget Investimenti'!$F17:L17)-SUM(Ammortamenti!$E17:J17))&gt;0,(SUM('Budget Investimenti'!$F17:L17))*$D17,0)</f>
        <v>0</v>
      </c>
      <c r="L17" s="22">
        <f>IF((SUM('Budget Investimenti'!$F17:M17)-SUM(Ammortamenti!$E17:K17))&gt;0,(SUM('Budget Investimenti'!$F17:M17))*$D17,0)</f>
        <v>0</v>
      </c>
      <c r="M17" s="22">
        <f>IF((SUM('Budget Investimenti'!$F17:N17)-SUM(Ammortamenti!$E17:L17))&gt;0,(SUM('Budget Investimenti'!$F17:N17))*$D17,0)</f>
        <v>0</v>
      </c>
      <c r="N17" s="22">
        <f>IF((SUM('Budget Investimenti'!$F17:O17)-SUM(Ammortamenti!$E17:M17))&gt;0,(SUM('Budget Investimenti'!$F17:O17))*$D17,0)</f>
        <v>0</v>
      </c>
      <c r="O17" s="22">
        <f>IF((SUM('Budget Investimenti'!$F17:P17)-SUM(Ammortamenti!$E17:N17))&gt;0,(SUM('Budget Investimenti'!$F17:P17))*$D17,0)</f>
        <v>0</v>
      </c>
      <c r="P17" s="22">
        <f>IF((SUM('Budget Investimenti'!$F17:Q17)-SUM(Ammortamenti!$E17:O17))&gt;0,(SUM('Budget Investimenti'!$F17:Q17))*$D17,0)</f>
        <v>0</v>
      </c>
      <c r="Q17" s="22">
        <f>IF((SUM('Budget Investimenti'!$F17:R17)-SUM(Ammortamenti!$E17:P17))&gt;0,(SUM('Budget Investimenti'!$F17:R17))*$D17,0)</f>
        <v>0</v>
      </c>
      <c r="R17" s="22">
        <f>IF((SUM('Budget Investimenti'!$F17:S17)-SUM(Ammortamenti!$E17:Q17))&gt;0,(SUM('Budget Investimenti'!$F17:S17))*$D17,0)</f>
        <v>0</v>
      </c>
      <c r="S17" s="22">
        <f>IF((SUM('Budget Investimenti'!$F17:T17)-SUM(Ammortamenti!$E17:R17))&gt;0,(SUM('Budget Investimenti'!$F17:T17))*$D17,0)</f>
        <v>0</v>
      </c>
      <c r="T17" s="22">
        <f>IF((SUM('Budget Investimenti'!$F17:U17)-SUM(Ammortamenti!$E17:S17))&gt;0,(SUM('Budget Investimenti'!$F17:U17))*$D17,0)</f>
        <v>0</v>
      </c>
      <c r="U17" s="22">
        <f>IF((SUM('Budget Investimenti'!$F17:V17)-SUM(Ammortamenti!$E17:T17))&gt;0,(SUM('Budget Investimenti'!$F17:V17))*$D17,0)</f>
        <v>0</v>
      </c>
      <c r="V17" s="22">
        <f>IF((SUM('Budget Investimenti'!$F17:W17)-SUM(Ammortamenti!$E17:U17))&gt;0,(SUM('Budget Investimenti'!$F17:W17))*$D17,0)</f>
        <v>0</v>
      </c>
      <c r="W17" s="22">
        <f>IF((SUM('Budget Investimenti'!$F17:X17)-SUM(Ammortamenti!$E17:V17))&gt;0,(SUM('Budget Investimenti'!$F17:X17))*$D17,0)</f>
        <v>0</v>
      </c>
      <c r="X17" s="22">
        <f>IF((SUM('Budget Investimenti'!$F17:Y17)-SUM(Ammortamenti!$E17:W17))&gt;0,(SUM('Budget Investimenti'!$F17:Y17))*$D17,0)</f>
        <v>0</v>
      </c>
      <c r="Y17" s="22">
        <f>IF((SUM('Budget Investimenti'!$F17:Z17)-SUM(Ammortamenti!$E17:X17))&gt;0,(SUM('Budget Investimenti'!$F17:Z17))*$D17,0)</f>
        <v>0</v>
      </c>
      <c r="Z17" s="22">
        <f>IF((SUM('Budget Investimenti'!$F17:AA17)-SUM(Ammortamenti!$E17:Y17))&gt;0,(SUM('Budget Investimenti'!$F17:AA17))*$D17,0)</f>
        <v>0</v>
      </c>
      <c r="AA17" s="22">
        <f>IF((SUM('Budget Investimenti'!$F17:AB17)-SUM(Ammortamenti!$E17:Z17))&gt;0,(SUM('Budget Investimenti'!$F17:AB17))*$D17,0)</f>
        <v>0</v>
      </c>
      <c r="AB17" s="22">
        <f>IF((SUM('Budget Investimenti'!$F17:AC17)-SUM(Ammortamenti!$E17:AA17))&gt;0,(SUM('Budget Investimenti'!$F17:AC17))*$D17,0)</f>
        <v>0</v>
      </c>
      <c r="AC17" s="22">
        <f>IF((SUM('Budget Investimenti'!$F17:AD17)-SUM(Ammortamenti!$E17:AB17))&gt;0,(SUM('Budget Investimenti'!$F17:AD17))*$D17,0)</f>
        <v>0</v>
      </c>
      <c r="AD17" s="22">
        <f>IF((SUM('Budget Investimenti'!$F17:AE17)-SUM(Ammortamenti!$E17:AC17))&gt;0,(SUM('Budget Investimenti'!$F17:AE17))*$D17,0)</f>
        <v>0</v>
      </c>
      <c r="AE17" s="22">
        <f>IF((SUM('Budget Investimenti'!$F17:AF17)-SUM(Ammortamenti!$E17:AD17))&gt;0,(SUM('Budget Investimenti'!$F17:AF17))*$D17,0)</f>
        <v>0</v>
      </c>
      <c r="AF17" s="22">
        <f>IF((SUM('Budget Investimenti'!$F17:AG17)-SUM(Ammortamenti!$E17:AE17))&gt;0,(SUM('Budget Investimenti'!$F17:AG17))*$D17,0)</f>
        <v>0</v>
      </c>
      <c r="AG17" s="22">
        <f>IF((SUM('Budget Investimenti'!$F17:AH17)-SUM(Ammortamenti!$E17:AF17))&gt;0,(SUM('Budget Investimenti'!$F17:AH17))*$D17,0)</f>
        <v>0</v>
      </c>
      <c r="AH17" s="22">
        <f>IF((SUM('Budget Investimenti'!$F17:AI17)-SUM(Ammortamenti!$E17:AG17))&gt;0,(SUM('Budget Investimenti'!$F17:AI17))*$D17,0)</f>
        <v>0</v>
      </c>
      <c r="AI17" s="22">
        <f>IF((SUM('Budget Investimenti'!$F17:AJ17)-SUM(Ammortamenti!$E17:AH17))&gt;0,(SUM('Budget Investimenti'!$F17:AJ17))*$D17,0)</f>
        <v>0</v>
      </c>
      <c r="AJ17" s="22">
        <f>IF((SUM('Budget Investimenti'!$F17:AK17)-SUM(Ammortamenti!$E17:AI17))&gt;0,(SUM('Budget Investimenti'!$F17:AK17))*$D17,0)</f>
        <v>0</v>
      </c>
      <c r="AK17" s="22">
        <f>IF((SUM('Budget Investimenti'!$F17:AL17)-SUM(Ammortamenti!$E17:AJ17))&gt;0,(SUM('Budget Investimenti'!$F17:AL17))*$D17,0)</f>
        <v>0</v>
      </c>
      <c r="AL17" s="22">
        <f>IF((SUM('Budget Investimenti'!$F17:AM17)-SUM(Ammortamenti!$E17:AK17))&gt;0,(SUM('Budget Investimenti'!$F17:AM17))*$D17,0)</f>
        <v>0</v>
      </c>
      <c r="AM17" s="22">
        <f>IF((SUM('Budget Investimenti'!$F17:AN17)-SUM(Ammortamenti!$E17:AL17))&gt;0,(SUM('Budget Investimenti'!$F17:AN17))*$D17,0)</f>
        <v>0</v>
      </c>
      <c r="AN17" s="22">
        <f>IF((SUM('Budget Investimenti'!$F17:AO17)-SUM(Ammortamenti!$E17:AM17))&gt;0,(SUM('Budget Investimenti'!$F17:AO17))*$D17,0)</f>
        <v>0</v>
      </c>
      <c r="AO17" s="22"/>
    </row>
    <row r="18" spans="2:41" s="16" customFormat="1" ht="15">
      <c r="B18" s="44" t="str">
        <f>+'Budget Investimenti'!B18</f>
        <v>Fabbricato 4</v>
      </c>
      <c r="C18" s="44" t="str">
        <f>+'Budget Investimenti'!C18</f>
        <v>Immobili</v>
      </c>
      <c r="D18" s="48">
        <f>1/'Budget Investimenti'!E18</f>
        <v>0.1</v>
      </c>
      <c r="E18" s="22">
        <f>+'Budget Investimenti'!F18*Ammortamenti!D18</f>
        <v>0</v>
      </c>
      <c r="F18" s="22">
        <f>IF((SUM('Budget Investimenti'!$F18:G18)-Ammortamenti!E18)&gt;0,(SUM('Budget Investimenti'!$F18:G18))*$D18,0)</f>
        <v>0</v>
      </c>
      <c r="G18" s="22">
        <f>IF((SUM('Budget Investimenti'!$F18:H18)-SUM(Ammortamenti!$E18:F18))&gt;0,(SUM('Budget Investimenti'!$F18:H18))*$D18,0)</f>
        <v>4000</v>
      </c>
      <c r="H18" s="22">
        <f>IF((SUM('Budget Investimenti'!$F18:I18)-SUM(Ammortamenti!$E18:G18))&gt;0,(SUM('Budget Investimenti'!$F18:I18))*$D18,0)</f>
        <v>4000</v>
      </c>
      <c r="I18" s="22">
        <f>IF((SUM('Budget Investimenti'!$F18:J18)-SUM(Ammortamenti!$E18:H18))&gt;0,(SUM('Budget Investimenti'!$F18:J18))*$D18,0)</f>
        <v>4000</v>
      </c>
      <c r="J18" s="22">
        <f>IF((SUM('Budget Investimenti'!$F18:K18)-SUM(Ammortamenti!$E18:I18))&gt;0,(SUM('Budget Investimenti'!$F18:K18))*$D18,0)</f>
        <v>4000</v>
      </c>
      <c r="K18" s="22">
        <f>IF((SUM('Budget Investimenti'!$F18:L18)-SUM(Ammortamenti!$E18:J18))&gt;0,(SUM('Budget Investimenti'!$F18:L18))*$D18,0)</f>
        <v>4000</v>
      </c>
      <c r="L18" s="22">
        <f>IF((SUM('Budget Investimenti'!$F18:M18)-SUM(Ammortamenti!$E18:K18))&gt;0,(SUM('Budget Investimenti'!$F18:M18))*$D18,0)</f>
        <v>4000</v>
      </c>
      <c r="M18" s="22">
        <f>IF((SUM('Budget Investimenti'!$F18:N18)-SUM(Ammortamenti!$E18:L18))&gt;0,(SUM('Budget Investimenti'!$F18:N18))*$D18,0)</f>
        <v>4000</v>
      </c>
      <c r="N18" s="22">
        <f>IF((SUM('Budget Investimenti'!$F18:O18)-SUM(Ammortamenti!$E18:M18))&gt;0,(SUM('Budget Investimenti'!$F18:O18))*$D18,0)</f>
        <v>4000</v>
      </c>
      <c r="O18" s="22">
        <f>IF((SUM('Budget Investimenti'!$F18:P18)-SUM(Ammortamenti!$E18:N18))&gt;0,(SUM('Budget Investimenti'!$F18:P18))*$D18,0)</f>
        <v>4000</v>
      </c>
      <c r="P18" s="22">
        <f>IF((SUM('Budget Investimenti'!$F18:Q18)-SUM(Ammortamenti!$E18:O18))&gt;0,(SUM('Budget Investimenti'!$F18:Q18))*$D18,0)</f>
        <v>4000</v>
      </c>
      <c r="Q18" s="22">
        <f>IF((SUM('Budget Investimenti'!$F18:R18)-SUM(Ammortamenti!$E18:P18))&gt;0,(SUM('Budget Investimenti'!$F18:R18))*$D18,0)</f>
        <v>0</v>
      </c>
      <c r="R18" s="22">
        <f>IF((SUM('Budget Investimenti'!$F18:S18)-SUM(Ammortamenti!$E18:Q18))&gt;0,(SUM('Budget Investimenti'!$F18:S18))*$D18,0)</f>
        <v>0</v>
      </c>
      <c r="S18" s="22">
        <f>IF((SUM('Budget Investimenti'!$F18:T18)-SUM(Ammortamenti!$E18:R18))&gt;0,(SUM('Budget Investimenti'!$F18:T18))*$D18,0)</f>
        <v>0</v>
      </c>
      <c r="T18" s="22">
        <f>IF((SUM('Budget Investimenti'!$F18:U18)-SUM(Ammortamenti!$E18:S18))&gt;0,(SUM('Budget Investimenti'!$F18:U18))*$D18,0)</f>
        <v>0</v>
      </c>
      <c r="U18" s="22">
        <f>IF((SUM('Budget Investimenti'!$F18:V18)-SUM(Ammortamenti!$E18:T18))&gt;0,(SUM('Budget Investimenti'!$F18:V18))*$D18,0)</f>
        <v>0</v>
      </c>
      <c r="V18" s="22">
        <f>IF((SUM('Budget Investimenti'!$F18:W18)-SUM(Ammortamenti!$E18:U18))&gt;0,(SUM('Budget Investimenti'!$F18:W18))*$D18,0)</f>
        <v>0</v>
      </c>
      <c r="W18" s="22">
        <f>IF((SUM('Budget Investimenti'!$F18:X18)-SUM(Ammortamenti!$E18:V18))&gt;0,(SUM('Budget Investimenti'!$F18:X18))*$D18,0)</f>
        <v>0</v>
      </c>
      <c r="X18" s="22">
        <f>IF((SUM('Budget Investimenti'!$F18:Y18)-SUM(Ammortamenti!$E18:W18))&gt;0,(SUM('Budget Investimenti'!$F18:Y18))*$D18,0)</f>
        <v>0</v>
      </c>
      <c r="Y18" s="22">
        <f>IF((SUM('Budget Investimenti'!$F18:Z18)-SUM(Ammortamenti!$E18:X18))&gt;0,(SUM('Budget Investimenti'!$F18:Z18))*$D18,0)</f>
        <v>0</v>
      </c>
      <c r="Z18" s="22">
        <f>IF((SUM('Budget Investimenti'!$F18:AA18)-SUM(Ammortamenti!$E18:Y18))&gt;0,(SUM('Budget Investimenti'!$F18:AA18))*$D18,0)</f>
        <v>0</v>
      </c>
      <c r="AA18" s="22">
        <f>IF((SUM('Budget Investimenti'!$F18:AB18)-SUM(Ammortamenti!$E18:Z18))&gt;0,(SUM('Budget Investimenti'!$F18:AB18))*$D18,0)</f>
        <v>0</v>
      </c>
      <c r="AB18" s="22">
        <f>IF((SUM('Budget Investimenti'!$F18:AC18)-SUM(Ammortamenti!$E18:AA18))&gt;0,(SUM('Budget Investimenti'!$F18:AC18))*$D18,0)</f>
        <v>0</v>
      </c>
      <c r="AC18" s="22">
        <f>IF((SUM('Budget Investimenti'!$F18:AD18)-SUM(Ammortamenti!$E18:AB18))&gt;0,(SUM('Budget Investimenti'!$F18:AD18))*$D18,0)</f>
        <v>0</v>
      </c>
      <c r="AD18" s="22">
        <f>IF((SUM('Budget Investimenti'!$F18:AE18)-SUM(Ammortamenti!$E18:AC18))&gt;0,(SUM('Budget Investimenti'!$F18:AE18))*$D18,0)</f>
        <v>0</v>
      </c>
      <c r="AE18" s="22">
        <f>IF((SUM('Budget Investimenti'!$F18:AF18)-SUM(Ammortamenti!$E18:AD18))&gt;0,(SUM('Budget Investimenti'!$F18:AF18))*$D18,0)</f>
        <v>0</v>
      </c>
      <c r="AF18" s="22">
        <f>IF((SUM('Budget Investimenti'!$F18:AG18)-SUM(Ammortamenti!$E18:AE18))&gt;0,(SUM('Budget Investimenti'!$F18:AG18))*$D18,0)</f>
        <v>0</v>
      </c>
      <c r="AG18" s="22">
        <f>IF((SUM('Budget Investimenti'!$F18:AH18)-SUM(Ammortamenti!$E18:AF18))&gt;0,(SUM('Budget Investimenti'!$F18:AH18))*$D18,0)</f>
        <v>0</v>
      </c>
      <c r="AH18" s="22">
        <f>IF((SUM('Budget Investimenti'!$F18:AI18)-SUM(Ammortamenti!$E18:AG18))&gt;0,(SUM('Budget Investimenti'!$F18:AI18))*$D18,0)</f>
        <v>0</v>
      </c>
      <c r="AI18" s="22">
        <f>IF((SUM('Budget Investimenti'!$F18:AJ18)-SUM(Ammortamenti!$E18:AH18))&gt;0,(SUM('Budget Investimenti'!$F18:AJ18))*$D18,0)</f>
        <v>0</v>
      </c>
      <c r="AJ18" s="22">
        <f>IF((SUM('Budget Investimenti'!$F18:AK18)-SUM(Ammortamenti!$E18:AI18))&gt;0,(SUM('Budget Investimenti'!$F18:AK18))*$D18,0)</f>
        <v>0</v>
      </c>
      <c r="AK18" s="22">
        <f>IF((SUM('Budget Investimenti'!$F18:AL18)-SUM(Ammortamenti!$E18:AJ18))&gt;0,(SUM('Budget Investimenti'!$F18:AL18))*$D18,0)</f>
        <v>0</v>
      </c>
      <c r="AL18" s="22">
        <f>IF((SUM('Budget Investimenti'!$F18:AM18)-SUM(Ammortamenti!$E18:AK18))&gt;0,(SUM('Budget Investimenti'!$F18:AM18))*$D18,0)</f>
        <v>0</v>
      </c>
      <c r="AM18" s="22">
        <f>IF((SUM('Budget Investimenti'!$F18:AN18)-SUM(Ammortamenti!$E18:AL18))&gt;0,(SUM('Budget Investimenti'!$F18:AN18))*$D18,0)</f>
        <v>0</v>
      </c>
      <c r="AN18" s="22">
        <f>IF((SUM('Budget Investimenti'!$F18:AO18)-SUM(Ammortamenti!$E18:AM18))&gt;0,(SUM('Budget Investimenti'!$F18:AO18))*$D18,0)</f>
        <v>0</v>
      </c>
      <c r="AO18" s="22"/>
    </row>
    <row r="19" spans="2:41" s="16" customFormat="1" ht="15">
      <c r="B19" s="44" t="str">
        <f>+'Budget Investimenti'!B19</f>
        <v>Attrezature 3</v>
      </c>
      <c r="C19" s="44" t="str">
        <f>+'Budget Investimenti'!C19</f>
        <v>Attrezzature Industriali e commerciali</v>
      </c>
      <c r="D19" s="48">
        <f>1/'Budget Investimenti'!E19</f>
        <v>0.2</v>
      </c>
      <c r="E19" s="22">
        <f>+'Budget Investimenti'!F19*Ammortamenti!D19</f>
        <v>0</v>
      </c>
      <c r="F19" s="22">
        <f>IF((SUM('Budget Investimenti'!$F19:G19)-Ammortamenti!E19)&gt;0,(SUM('Budget Investimenti'!$F19:G19))*$D19,0)</f>
        <v>0</v>
      </c>
      <c r="G19" s="22">
        <f>IF((SUM('Budget Investimenti'!$F19:H19)-SUM(Ammortamenti!$E19:F19))&gt;0,(SUM('Budget Investimenti'!$F19:H19))*$D19,0)</f>
        <v>1000</v>
      </c>
      <c r="H19" s="22">
        <f>IF((SUM('Budget Investimenti'!$F19:I19)-SUM(Ammortamenti!$E19:G19))&gt;0,(SUM('Budget Investimenti'!$F19:I19))*$D19,0)</f>
        <v>1000</v>
      </c>
      <c r="I19" s="22">
        <f>IF((SUM('Budget Investimenti'!$F19:J19)-SUM(Ammortamenti!$E19:H19))&gt;0,(SUM('Budget Investimenti'!$F19:J19))*$D19,0)</f>
        <v>1000</v>
      </c>
      <c r="J19" s="22">
        <f>IF((SUM('Budget Investimenti'!$F19:K19)-SUM(Ammortamenti!$E19:I19))&gt;0,(SUM('Budget Investimenti'!$F19:K19))*$D19,0)</f>
        <v>1000</v>
      </c>
      <c r="K19" s="22">
        <f>IF((SUM('Budget Investimenti'!$F19:L19)-SUM(Ammortamenti!$E19:J19))&gt;0,(SUM('Budget Investimenti'!$F19:L19))*$D19,0)</f>
        <v>1000</v>
      </c>
      <c r="L19" s="22">
        <f>IF((SUM('Budget Investimenti'!$F19:M19)-SUM(Ammortamenti!$E19:K19))&gt;0,(SUM('Budget Investimenti'!$F19:M19))*$D19,0)</f>
        <v>0</v>
      </c>
      <c r="M19" s="22">
        <f>IF((SUM('Budget Investimenti'!$F19:N19)-SUM(Ammortamenti!$E19:L19))&gt;0,(SUM('Budget Investimenti'!$F19:N19))*$D19,0)</f>
        <v>0</v>
      </c>
      <c r="N19" s="22">
        <f>IF((SUM('Budget Investimenti'!$F19:O19)-SUM(Ammortamenti!$E19:M19))&gt;0,(SUM('Budget Investimenti'!$F19:O19))*$D19,0)</f>
        <v>0</v>
      </c>
      <c r="O19" s="22">
        <f>IF((SUM('Budget Investimenti'!$F19:P19)-SUM(Ammortamenti!$E19:N19))&gt;0,(SUM('Budget Investimenti'!$F19:P19))*$D19,0)</f>
        <v>0</v>
      </c>
      <c r="P19" s="22">
        <f>IF((SUM('Budget Investimenti'!$F19:Q19)-SUM(Ammortamenti!$E19:O19))&gt;0,(SUM('Budget Investimenti'!$F19:Q19))*$D19,0)</f>
        <v>0</v>
      </c>
      <c r="Q19" s="22">
        <f>IF((SUM('Budget Investimenti'!$F19:R19)-SUM(Ammortamenti!$E19:P19))&gt;0,(SUM('Budget Investimenti'!$F19:R19))*$D19,0)</f>
        <v>0</v>
      </c>
      <c r="R19" s="22">
        <f>IF((SUM('Budget Investimenti'!$F19:S19)-SUM(Ammortamenti!$E19:Q19))&gt;0,(SUM('Budget Investimenti'!$F19:S19))*$D19,0)</f>
        <v>0</v>
      </c>
      <c r="S19" s="22">
        <f>IF((SUM('Budget Investimenti'!$F19:T19)-SUM(Ammortamenti!$E19:R19))&gt;0,(SUM('Budget Investimenti'!$F19:T19))*$D19,0)</f>
        <v>0</v>
      </c>
      <c r="T19" s="22">
        <f>IF((SUM('Budget Investimenti'!$F19:U19)-SUM(Ammortamenti!$E19:S19))&gt;0,(SUM('Budget Investimenti'!$F19:U19))*$D19,0)</f>
        <v>0</v>
      </c>
      <c r="U19" s="22">
        <f>IF((SUM('Budget Investimenti'!$F19:V19)-SUM(Ammortamenti!$E19:T19))&gt;0,(SUM('Budget Investimenti'!$F19:V19))*$D19,0)</f>
        <v>0</v>
      </c>
      <c r="V19" s="22">
        <f>IF((SUM('Budget Investimenti'!$F19:W19)-SUM(Ammortamenti!$E19:U19))&gt;0,(SUM('Budget Investimenti'!$F19:W19))*$D19,0)</f>
        <v>0</v>
      </c>
      <c r="W19" s="22">
        <f>IF((SUM('Budget Investimenti'!$F19:X19)-SUM(Ammortamenti!$E19:V19))&gt;0,(SUM('Budget Investimenti'!$F19:X19))*$D19,0)</f>
        <v>0</v>
      </c>
      <c r="X19" s="22">
        <f>IF((SUM('Budget Investimenti'!$F19:Y19)-SUM(Ammortamenti!$E19:W19))&gt;0,(SUM('Budget Investimenti'!$F19:Y19))*$D19,0)</f>
        <v>0</v>
      </c>
      <c r="Y19" s="22">
        <f>IF((SUM('Budget Investimenti'!$F19:Z19)-SUM(Ammortamenti!$E19:X19))&gt;0,(SUM('Budget Investimenti'!$F19:Z19))*$D19,0)</f>
        <v>0</v>
      </c>
      <c r="Z19" s="22">
        <f>IF((SUM('Budget Investimenti'!$F19:AA19)-SUM(Ammortamenti!$E19:Y19))&gt;0,(SUM('Budget Investimenti'!$F19:AA19))*$D19,0)</f>
        <v>0</v>
      </c>
      <c r="AA19" s="22">
        <f>IF((SUM('Budget Investimenti'!$F19:AB19)-SUM(Ammortamenti!$E19:Z19))&gt;0,(SUM('Budget Investimenti'!$F19:AB19))*$D19,0)</f>
        <v>0</v>
      </c>
      <c r="AB19" s="22">
        <f>IF((SUM('Budget Investimenti'!$F19:AC19)-SUM(Ammortamenti!$E19:AA19))&gt;0,(SUM('Budget Investimenti'!$F19:AC19))*$D19,0)</f>
        <v>0</v>
      </c>
      <c r="AC19" s="22">
        <f>IF((SUM('Budget Investimenti'!$F19:AD19)-SUM(Ammortamenti!$E19:AB19))&gt;0,(SUM('Budget Investimenti'!$F19:AD19))*$D19,0)</f>
        <v>0</v>
      </c>
      <c r="AD19" s="22">
        <f>IF((SUM('Budget Investimenti'!$F19:AE19)-SUM(Ammortamenti!$E19:AC19))&gt;0,(SUM('Budget Investimenti'!$F19:AE19))*$D19,0)</f>
        <v>0</v>
      </c>
      <c r="AE19" s="22">
        <f>IF((SUM('Budget Investimenti'!$F19:AF19)-SUM(Ammortamenti!$E19:AD19))&gt;0,(SUM('Budget Investimenti'!$F19:AF19))*$D19,0)</f>
        <v>0</v>
      </c>
      <c r="AF19" s="22">
        <f>IF((SUM('Budget Investimenti'!$F19:AG19)-SUM(Ammortamenti!$E19:AE19))&gt;0,(SUM('Budget Investimenti'!$F19:AG19))*$D19,0)</f>
        <v>0</v>
      </c>
      <c r="AG19" s="22">
        <f>IF((SUM('Budget Investimenti'!$F19:AH19)-SUM(Ammortamenti!$E19:AF19))&gt;0,(SUM('Budget Investimenti'!$F19:AH19))*$D19,0)</f>
        <v>0</v>
      </c>
      <c r="AH19" s="22">
        <f>IF((SUM('Budget Investimenti'!$F19:AI19)-SUM(Ammortamenti!$E19:AG19))&gt;0,(SUM('Budget Investimenti'!$F19:AI19))*$D19,0)</f>
        <v>0</v>
      </c>
      <c r="AI19" s="22">
        <f>IF((SUM('Budget Investimenti'!$F19:AJ19)-SUM(Ammortamenti!$E19:AH19))&gt;0,(SUM('Budget Investimenti'!$F19:AJ19))*$D19,0)</f>
        <v>0</v>
      </c>
      <c r="AJ19" s="22">
        <f>IF((SUM('Budget Investimenti'!$F19:AK19)-SUM(Ammortamenti!$E19:AI19))&gt;0,(SUM('Budget Investimenti'!$F19:AK19))*$D19,0)</f>
        <v>0</v>
      </c>
      <c r="AK19" s="22">
        <f>IF((SUM('Budget Investimenti'!$F19:AL19)-SUM(Ammortamenti!$E19:AJ19))&gt;0,(SUM('Budget Investimenti'!$F19:AL19))*$D19,0)</f>
        <v>0</v>
      </c>
      <c r="AL19" s="22">
        <f>IF((SUM('Budget Investimenti'!$F19:AM19)-SUM(Ammortamenti!$E19:AK19))&gt;0,(SUM('Budget Investimenti'!$F19:AM19))*$D19,0)</f>
        <v>0</v>
      </c>
      <c r="AM19" s="22">
        <f>IF((SUM('Budget Investimenti'!$F19:AN19)-SUM(Ammortamenti!$E19:AL19))&gt;0,(SUM('Budget Investimenti'!$F19:AN19))*$D19,0)</f>
        <v>0</v>
      </c>
      <c r="AN19" s="22">
        <f>IF((SUM('Budget Investimenti'!$F19:AO19)-SUM(Ammortamenti!$E19:AM19))&gt;0,(SUM('Budget Investimenti'!$F19:AO19))*$D19,0)</f>
        <v>0</v>
      </c>
      <c r="AO19" s="22"/>
    </row>
    <row r="20" spans="2:41" s="16" customFormat="1" ht="15">
      <c r="B20" s="44" t="str">
        <f>+'Budget Investimenti'!B20</f>
        <v>Macchinario 4</v>
      </c>
      <c r="C20" s="44" t="str">
        <f>+'Budget Investimenti'!C20</f>
        <v>Impianti e Macchinari</v>
      </c>
      <c r="D20" s="48">
        <f>1/'Budget Investimenti'!E20</f>
        <v>0.1</v>
      </c>
      <c r="E20" s="22">
        <f>+'Budget Investimenti'!F20*Ammortamenti!D20</f>
        <v>0</v>
      </c>
      <c r="F20" s="22">
        <f>IF((SUM('Budget Investimenti'!$F20:G20)-Ammortamenti!E20)&gt;0,(SUM('Budget Investimenti'!$F20:G20))*$D20,0)</f>
        <v>0</v>
      </c>
      <c r="G20" s="22">
        <f>IF((SUM('Budget Investimenti'!$F20:H20)-SUM(Ammortamenti!$E20:F20))&gt;0,(SUM('Budget Investimenti'!$F20:H20))*$D20,0)</f>
        <v>3000</v>
      </c>
      <c r="H20" s="22">
        <f>IF((SUM('Budget Investimenti'!$F20:I20)-SUM(Ammortamenti!$E20:G20))&gt;0,(SUM('Budget Investimenti'!$F20:I20))*$D20,0)</f>
        <v>3000</v>
      </c>
      <c r="I20" s="22">
        <f>IF((SUM('Budget Investimenti'!$F20:J20)-SUM(Ammortamenti!$E20:H20))&gt;0,(SUM('Budget Investimenti'!$F20:J20))*$D20,0)</f>
        <v>3000</v>
      </c>
      <c r="J20" s="22">
        <f>IF((SUM('Budget Investimenti'!$F20:K20)-SUM(Ammortamenti!$E20:I20))&gt;0,(SUM('Budget Investimenti'!$F20:K20))*$D20,0)</f>
        <v>3000</v>
      </c>
      <c r="K20" s="22">
        <f>IF((SUM('Budget Investimenti'!$F20:L20)-SUM(Ammortamenti!$E20:J20))&gt;0,(SUM('Budget Investimenti'!$F20:L20))*$D20,0)</f>
        <v>3000</v>
      </c>
      <c r="L20" s="22">
        <f>IF((SUM('Budget Investimenti'!$F20:M20)-SUM(Ammortamenti!$E20:K20))&gt;0,(SUM('Budget Investimenti'!$F20:M20))*$D20,0)</f>
        <v>3000</v>
      </c>
      <c r="M20" s="22">
        <f>IF((SUM('Budget Investimenti'!$F20:N20)-SUM(Ammortamenti!$E20:L20))&gt;0,(SUM('Budget Investimenti'!$F20:N20))*$D20,0)</f>
        <v>3000</v>
      </c>
      <c r="N20" s="22">
        <f>IF((SUM('Budget Investimenti'!$F20:O20)-SUM(Ammortamenti!$E20:M20))&gt;0,(SUM('Budget Investimenti'!$F20:O20))*$D20,0)</f>
        <v>3000</v>
      </c>
      <c r="O20" s="22">
        <f>IF((SUM('Budget Investimenti'!$F20:P20)-SUM(Ammortamenti!$E20:N20))&gt;0,(SUM('Budget Investimenti'!$F20:P20))*$D20,0)</f>
        <v>3000</v>
      </c>
      <c r="P20" s="22">
        <f>IF((SUM('Budget Investimenti'!$F20:Q20)-SUM(Ammortamenti!$E20:O20))&gt;0,(SUM('Budget Investimenti'!$F20:Q20))*$D20,0)</f>
        <v>3000</v>
      </c>
      <c r="Q20" s="22">
        <f>IF((SUM('Budget Investimenti'!$F20:R20)-SUM(Ammortamenti!$E20:P20))&gt;0,(SUM('Budget Investimenti'!$F20:R20))*$D20,0)</f>
        <v>0</v>
      </c>
      <c r="R20" s="22">
        <f>IF((SUM('Budget Investimenti'!$F20:S20)-SUM(Ammortamenti!$E20:Q20))&gt;0,(SUM('Budget Investimenti'!$F20:S20))*$D20,0)</f>
        <v>0</v>
      </c>
      <c r="S20" s="22">
        <f>IF((SUM('Budget Investimenti'!$F20:T20)-SUM(Ammortamenti!$E20:R20))&gt;0,(SUM('Budget Investimenti'!$F20:T20))*$D20,0)</f>
        <v>0</v>
      </c>
      <c r="T20" s="22">
        <f>IF((SUM('Budget Investimenti'!$F20:U20)-SUM(Ammortamenti!$E20:S20))&gt;0,(SUM('Budget Investimenti'!$F20:U20))*$D20,0)</f>
        <v>0</v>
      </c>
      <c r="U20" s="22">
        <f>IF((SUM('Budget Investimenti'!$F20:V20)-SUM(Ammortamenti!$E20:T20))&gt;0,(SUM('Budget Investimenti'!$F20:V20))*$D20,0)</f>
        <v>0</v>
      </c>
      <c r="V20" s="22">
        <f>IF((SUM('Budget Investimenti'!$F20:W20)-SUM(Ammortamenti!$E20:U20))&gt;0,(SUM('Budget Investimenti'!$F20:W20))*$D20,0)</f>
        <v>0</v>
      </c>
      <c r="W20" s="22">
        <f>IF((SUM('Budget Investimenti'!$F20:X20)-SUM(Ammortamenti!$E20:V20))&gt;0,(SUM('Budget Investimenti'!$F20:X20))*$D20,0)</f>
        <v>0</v>
      </c>
      <c r="X20" s="22">
        <f>IF((SUM('Budget Investimenti'!$F20:Y20)-SUM(Ammortamenti!$E20:W20))&gt;0,(SUM('Budget Investimenti'!$F20:Y20))*$D20,0)</f>
        <v>0</v>
      </c>
      <c r="Y20" s="22">
        <f>IF((SUM('Budget Investimenti'!$F20:Z20)-SUM(Ammortamenti!$E20:X20))&gt;0,(SUM('Budget Investimenti'!$F20:Z20))*$D20,0)</f>
        <v>0</v>
      </c>
      <c r="Z20" s="22">
        <f>IF((SUM('Budget Investimenti'!$F20:AA20)-SUM(Ammortamenti!$E20:Y20))&gt;0,(SUM('Budget Investimenti'!$F20:AA20))*$D20,0)</f>
        <v>0</v>
      </c>
      <c r="AA20" s="22">
        <f>IF((SUM('Budget Investimenti'!$F20:AB20)-SUM(Ammortamenti!$E20:Z20))&gt;0,(SUM('Budget Investimenti'!$F20:AB20))*$D20,0)</f>
        <v>0</v>
      </c>
      <c r="AB20" s="22">
        <f>IF((SUM('Budget Investimenti'!$F20:AC20)-SUM(Ammortamenti!$E20:AA20))&gt;0,(SUM('Budget Investimenti'!$F20:AC20))*$D20,0)</f>
        <v>0</v>
      </c>
      <c r="AC20" s="22">
        <f>IF((SUM('Budget Investimenti'!$F20:AD20)-SUM(Ammortamenti!$E20:AB20))&gt;0,(SUM('Budget Investimenti'!$F20:AD20))*$D20,0)</f>
        <v>0</v>
      </c>
      <c r="AD20" s="22">
        <f>IF((SUM('Budget Investimenti'!$F20:AE20)-SUM(Ammortamenti!$E20:AC20))&gt;0,(SUM('Budget Investimenti'!$F20:AE20))*$D20,0)</f>
        <v>0</v>
      </c>
      <c r="AE20" s="22">
        <f>IF((SUM('Budget Investimenti'!$F20:AF20)-SUM(Ammortamenti!$E20:AD20))&gt;0,(SUM('Budget Investimenti'!$F20:AF20))*$D20,0)</f>
        <v>0</v>
      </c>
      <c r="AF20" s="22">
        <f>IF((SUM('Budget Investimenti'!$F20:AG20)-SUM(Ammortamenti!$E20:AE20))&gt;0,(SUM('Budget Investimenti'!$F20:AG20))*$D20,0)</f>
        <v>0</v>
      </c>
      <c r="AG20" s="22">
        <f>IF((SUM('Budget Investimenti'!$F20:AH20)-SUM(Ammortamenti!$E20:AF20))&gt;0,(SUM('Budget Investimenti'!$F20:AH20))*$D20,0)</f>
        <v>0</v>
      </c>
      <c r="AH20" s="22">
        <f>IF((SUM('Budget Investimenti'!$F20:AI20)-SUM(Ammortamenti!$E20:AG20))&gt;0,(SUM('Budget Investimenti'!$F20:AI20))*$D20,0)</f>
        <v>0</v>
      </c>
      <c r="AI20" s="22">
        <f>IF((SUM('Budget Investimenti'!$F20:AJ20)-SUM(Ammortamenti!$E20:AH20))&gt;0,(SUM('Budget Investimenti'!$F20:AJ20))*$D20,0)</f>
        <v>0</v>
      </c>
      <c r="AJ20" s="22">
        <f>IF((SUM('Budget Investimenti'!$F20:AK20)-SUM(Ammortamenti!$E20:AI20))&gt;0,(SUM('Budget Investimenti'!$F20:AK20))*$D20,0)</f>
        <v>0</v>
      </c>
      <c r="AK20" s="22">
        <f>IF((SUM('Budget Investimenti'!$F20:AL20)-SUM(Ammortamenti!$E20:AJ20))&gt;0,(SUM('Budget Investimenti'!$F20:AL20))*$D20,0)</f>
        <v>0</v>
      </c>
      <c r="AL20" s="22">
        <f>IF((SUM('Budget Investimenti'!$F20:AM20)-SUM(Ammortamenti!$E20:AK20))&gt;0,(SUM('Budget Investimenti'!$F20:AM20))*$D20,0)</f>
        <v>0</v>
      </c>
      <c r="AM20" s="22">
        <f>IF((SUM('Budget Investimenti'!$F20:AN20)-SUM(Ammortamenti!$E20:AL20))&gt;0,(SUM('Budget Investimenti'!$F20:AN20))*$D20,0)</f>
        <v>0</v>
      </c>
      <c r="AN20" s="22">
        <f>IF((SUM('Budget Investimenti'!$F20:AO20)-SUM(Ammortamenti!$E20:AM20))&gt;0,(SUM('Budget Investimenti'!$F20:AO20))*$D20,0)</f>
        <v>0</v>
      </c>
      <c r="AO20" s="22"/>
    </row>
    <row r="21" spans="2:41" s="16" customFormat="1" ht="15.75" thickBot="1">
      <c r="B21" s="44" t="str">
        <f>+'Budget Investimenti'!B21</f>
        <v>Costi ampliamento</v>
      </c>
      <c r="C21" s="44" t="str">
        <f>+'Budget Investimenti'!C21</f>
        <v>Costi d'impianto e ampliamento</v>
      </c>
      <c r="D21" s="48">
        <f>1/'Budget Investimenti'!E21</f>
        <v>0.1</v>
      </c>
      <c r="E21" s="22">
        <f>+'Budget Investimenti'!F21*Ammortamenti!D21</f>
        <v>3000</v>
      </c>
      <c r="F21" s="22">
        <f>IF((SUM('Budget Investimenti'!$F21:G21)-Ammortamenti!E21)&gt;0,(SUM('Budget Investimenti'!$F21:G21))*$D21,0)</f>
        <v>3000</v>
      </c>
      <c r="G21" s="22">
        <f>IF((SUM('Budget Investimenti'!$F21:H21)-SUM(Ammortamenti!$E21:F21))&gt;0,(SUM('Budget Investimenti'!$F21:H21))*$D21,0)</f>
        <v>3000</v>
      </c>
      <c r="H21" s="22">
        <f>IF((SUM('Budget Investimenti'!$F21:I21)-SUM(Ammortamenti!$E21:G21))&gt;0,(SUM('Budget Investimenti'!$F21:I21))*$D21,0)</f>
        <v>3000</v>
      </c>
      <c r="I21" s="22">
        <f>IF((SUM('Budget Investimenti'!$F21:J21)-SUM(Ammortamenti!$E21:H21))&gt;0,(SUM('Budget Investimenti'!$F21:J21))*$D21,0)</f>
        <v>3000</v>
      </c>
      <c r="J21" s="22">
        <f>IF((SUM('Budget Investimenti'!$F21:K21)-SUM(Ammortamenti!$E21:I21))&gt;0,(SUM('Budget Investimenti'!$F21:K21))*$D21,0)</f>
        <v>3000</v>
      </c>
      <c r="K21" s="22">
        <f>IF((SUM('Budget Investimenti'!$F21:L21)-SUM(Ammortamenti!$E21:J21))&gt;0,(SUM('Budget Investimenti'!$F21:L21))*$D21,0)</f>
        <v>3000</v>
      </c>
      <c r="L21" s="22">
        <f>IF((SUM('Budget Investimenti'!$F21:M21)-SUM(Ammortamenti!$E21:K21))&gt;0,(SUM('Budget Investimenti'!$F21:M21))*$D21,0)</f>
        <v>3000</v>
      </c>
      <c r="M21" s="22">
        <f>IF((SUM('Budget Investimenti'!$F21:N21)-SUM(Ammortamenti!$E21:L21))&gt;0,(SUM('Budget Investimenti'!$F21:N21))*$D21,0)</f>
        <v>3000</v>
      </c>
      <c r="N21" s="22">
        <f>IF((SUM('Budget Investimenti'!$F21:O21)-SUM(Ammortamenti!$E21:M21))&gt;0,(SUM('Budget Investimenti'!$F21:O21))*$D21,0)</f>
        <v>3000</v>
      </c>
      <c r="O21" s="22">
        <f>IF((SUM('Budget Investimenti'!$F21:P21)-SUM(Ammortamenti!$E21:N21))&gt;0,(SUM('Budget Investimenti'!$F21:P21))*$D21,0)</f>
        <v>0</v>
      </c>
      <c r="P21" s="22">
        <f>IF((SUM('Budget Investimenti'!$F21:Q21)-SUM(Ammortamenti!$E21:O21))&gt;0,(SUM('Budget Investimenti'!$F21:Q21))*$D21,0)</f>
        <v>0</v>
      </c>
      <c r="Q21" s="22">
        <f>IF((SUM('Budget Investimenti'!$F21:R21)-SUM(Ammortamenti!$E21:P21))&gt;0,(SUM('Budget Investimenti'!$F21:R21))*$D21,0)</f>
        <v>0</v>
      </c>
      <c r="R21" s="22">
        <f>IF((SUM('Budget Investimenti'!$F21:S21)-SUM(Ammortamenti!$E21:Q21))&gt;0,(SUM('Budget Investimenti'!$F21:S21))*$D21,0)</f>
        <v>0</v>
      </c>
      <c r="S21" s="22">
        <f>IF((SUM('Budget Investimenti'!$F21:T21)-SUM(Ammortamenti!$E21:R21))&gt;0,(SUM('Budget Investimenti'!$F21:T21))*$D21,0)</f>
        <v>0</v>
      </c>
      <c r="T21" s="22">
        <f>IF((SUM('Budget Investimenti'!$F21:U21)-SUM(Ammortamenti!$E21:S21))&gt;0,(SUM('Budget Investimenti'!$F21:U21))*$D21,0)</f>
        <v>0</v>
      </c>
      <c r="U21" s="22">
        <f>IF((SUM('Budget Investimenti'!$F21:V21)-SUM(Ammortamenti!$E21:T21))&gt;0,(SUM('Budget Investimenti'!$F21:V21))*$D21,0)</f>
        <v>0</v>
      </c>
      <c r="V21" s="22">
        <f>IF((SUM('Budget Investimenti'!$F21:W21)-SUM(Ammortamenti!$E21:U21))&gt;0,(SUM('Budget Investimenti'!$F21:W21))*$D21,0)</f>
        <v>0</v>
      </c>
      <c r="W21" s="22">
        <f>IF((SUM('Budget Investimenti'!$F21:X21)-SUM(Ammortamenti!$E21:V21))&gt;0,(SUM('Budget Investimenti'!$F21:X21))*$D21,0)</f>
        <v>0</v>
      </c>
      <c r="X21" s="22">
        <f>IF((SUM('Budget Investimenti'!$F21:Y21)-SUM(Ammortamenti!$E21:W21))&gt;0,(SUM('Budget Investimenti'!$F21:Y21))*$D21,0)</f>
        <v>0</v>
      </c>
      <c r="Y21" s="22">
        <f>IF((SUM('Budget Investimenti'!$F21:Z21)-SUM(Ammortamenti!$E21:X21))&gt;0,(SUM('Budget Investimenti'!$F21:Z21))*$D21,0)</f>
        <v>0</v>
      </c>
      <c r="Z21" s="22">
        <f>IF((SUM('Budget Investimenti'!$F21:AA21)-SUM(Ammortamenti!$E21:Y21))&gt;0,(SUM('Budget Investimenti'!$F21:AA21))*$D21,0)</f>
        <v>0</v>
      </c>
      <c r="AA21" s="22">
        <f>IF((SUM('Budget Investimenti'!$F21:AB21)-SUM(Ammortamenti!$E21:Z21))&gt;0,(SUM('Budget Investimenti'!$F21:AB21))*$D21,0)</f>
        <v>0</v>
      </c>
      <c r="AB21" s="22">
        <f>IF((SUM('Budget Investimenti'!$F21:AC21)-SUM(Ammortamenti!$E21:AA21))&gt;0,(SUM('Budget Investimenti'!$F21:AC21))*$D21,0)</f>
        <v>0</v>
      </c>
      <c r="AC21" s="22">
        <f>IF((SUM('Budget Investimenti'!$F21:AD21)-SUM(Ammortamenti!$E21:AB21))&gt;0,(SUM('Budget Investimenti'!$F21:AD21))*$D21,0)</f>
        <v>0</v>
      </c>
      <c r="AD21" s="22">
        <f>IF((SUM('Budget Investimenti'!$F21:AE21)-SUM(Ammortamenti!$E21:AC21))&gt;0,(SUM('Budget Investimenti'!$F21:AE21))*$D21,0)</f>
        <v>0</v>
      </c>
      <c r="AE21" s="22">
        <f>IF((SUM('Budget Investimenti'!$F21:AF21)-SUM(Ammortamenti!$E21:AD21))&gt;0,(SUM('Budget Investimenti'!$F21:AF21))*$D21,0)</f>
        <v>0</v>
      </c>
      <c r="AF21" s="22">
        <f>IF((SUM('Budget Investimenti'!$F21:AG21)-SUM(Ammortamenti!$E21:AE21))&gt;0,(SUM('Budget Investimenti'!$F21:AG21))*$D21,0)</f>
        <v>0</v>
      </c>
      <c r="AG21" s="22">
        <f>IF((SUM('Budget Investimenti'!$F21:AH21)-SUM(Ammortamenti!$E21:AF21))&gt;0,(SUM('Budget Investimenti'!$F21:AH21))*$D21,0)</f>
        <v>0</v>
      </c>
      <c r="AH21" s="22">
        <f>IF((SUM('Budget Investimenti'!$F21:AI21)-SUM(Ammortamenti!$E21:AG21))&gt;0,(SUM('Budget Investimenti'!$F21:AI21))*$D21,0)</f>
        <v>0</v>
      </c>
      <c r="AI21" s="22">
        <f>IF((SUM('Budget Investimenti'!$F21:AJ21)-SUM(Ammortamenti!$E21:AH21))&gt;0,(SUM('Budget Investimenti'!$F21:AJ21))*$D21,0)</f>
        <v>0</v>
      </c>
      <c r="AJ21" s="22">
        <f>IF((SUM('Budget Investimenti'!$F21:AK21)-SUM(Ammortamenti!$E21:AI21))&gt;0,(SUM('Budget Investimenti'!$F21:AK21))*$D21,0)</f>
        <v>0</v>
      </c>
      <c r="AK21" s="22">
        <f>IF((SUM('Budget Investimenti'!$F21:AL21)-SUM(Ammortamenti!$E21:AJ21))&gt;0,(SUM('Budget Investimenti'!$F21:AL21))*$D21,0)</f>
        <v>0</v>
      </c>
      <c r="AL21" s="22">
        <f>IF((SUM('Budget Investimenti'!$F21:AM21)-SUM(Ammortamenti!$E21:AK21))&gt;0,(SUM('Budget Investimenti'!$F21:AM21))*$D21,0)</f>
        <v>0</v>
      </c>
      <c r="AM21" s="22">
        <f>IF((SUM('Budget Investimenti'!$F21:AN21)-SUM(Ammortamenti!$E21:AL21))&gt;0,(SUM('Budget Investimenti'!$F21:AN21))*$D21,0)</f>
        <v>0</v>
      </c>
      <c r="AN21" s="22">
        <f>IF((SUM('Budget Investimenti'!$F21:AO21)-SUM(Ammortamenti!$E21:AM21))&gt;0,(SUM('Budget Investimenti'!$F21:AO21))*$D21,0)</f>
        <v>0</v>
      </c>
      <c r="AO21" s="22"/>
    </row>
    <row r="22" spans="1:40" ht="15.75">
      <c r="A22" s="16"/>
      <c r="B22" s="41" t="s">
        <v>265</v>
      </c>
      <c r="C22" s="41"/>
      <c r="D22" s="41"/>
      <c r="E22" s="49">
        <f>SUM(E3:E21)</f>
        <v>20700</v>
      </c>
      <c r="F22" s="49">
        <f aca="true" t="shared" si="0" ref="F22:AN22">SUM(F3:F21)</f>
        <v>26100</v>
      </c>
      <c r="G22" s="49">
        <f t="shared" si="0"/>
        <v>40100</v>
      </c>
      <c r="H22" s="49">
        <f t="shared" si="0"/>
        <v>40100</v>
      </c>
      <c r="I22" s="49">
        <f t="shared" si="0"/>
        <v>40100</v>
      </c>
      <c r="J22" s="49">
        <f t="shared" si="0"/>
        <v>36100</v>
      </c>
      <c r="K22" s="49">
        <f t="shared" si="0"/>
        <v>31700</v>
      </c>
      <c r="L22" s="49">
        <f t="shared" si="0"/>
        <v>24700</v>
      </c>
      <c r="M22" s="49">
        <f t="shared" si="0"/>
        <v>24700</v>
      </c>
      <c r="N22" s="49">
        <f t="shared" si="0"/>
        <v>24700</v>
      </c>
      <c r="O22" s="49">
        <f t="shared" si="0"/>
        <v>8000</v>
      </c>
      <c r="P22" s="49">
        <f t="shared" si="0"/>
        <v>7000</v>
      </c>
      <c r="Q22" s="49">
        <f t="shared" si="0"/>
        <v>0</v>
      </c>
      <c r="R22" s="49">
        <f t="shared" si="0"/>
        <v>0</v>
      </c>
      <c r="S22" s="49">
        <f t="shared" si="0"/>
        <v>0</v>
      </c>
      <c r="T22" s="49">
        <f t="shared" si="0"/>
        <v>0</v>
      </c>
      <c r="U22" s="49">
        <f t="shared" si="0"/>
        <v>0</v>
      </c>
      <c r="V22" s="49">
        <f t="shared" si="0"/>
        <v>0</v>
      </c>
      <c r="W22" s="49">
        <f t="shared" si="0"/>
        <v>0</v>
      </c>
      <c r="X22" s="49">
        <f t="shared" si="0"/>
        <v>0</v>
      </c>
      <c r="Y22" s="49">
        <f t="shared" si="0"/>
        <v>0</v>
      </c>
      <c r="Z22" s="49">
        <f t="shared" si="0"/>
        <v>0</v>
      </c>
      <c r="AA22" s="49">
        <f t="shared" si="0"/>
        <v>0</v>
      </c>
      <c r="AB22" s="49">
        <f t="shared" si="0"/>
        <v>0</v>
      </c>
      <c r="AC22" s="49">
        <f t="shared" si="0"/>
        <v>0</v>
      </c>
      <c r="AD22" s="49">
        <f t="shared" si="0"/>
        <v>0</v>
      </c>
      <c r="AE22" s="49">
        <f t="shared" si="0"/>
        <v>0</v>
      </c>
      <c r="AF22" s="49">
        <f t="shared" si="0"/>
        <v>0</v>
      </c>
      <c r="AG22" s="49">
        <f t="shared" si="0"/>
        <v>0</v>
      </c>
      <c r="AH22" s="49">
        <f t="shared" si="0"/>
        <v>0</v>
      </c>
      <c r="AI22" s="49">
        <f t="shared" si="0"/>
        <v>0</v>
      </c>
      <c r="AJ22" s="49">
        <f t="shared" si="0"/>
        <v>0</v>
      </c>
      <c r="AK22" s="49">
        <f t="shared" si="0"/>
        <v>0</v>
      </c>
      <c r="AL22" s="49">
        <f t="shared" si="0"/>
        <v>0</v>
      </c>
      <c r="AM22" s="49">
        <f t="shared" si="0"/>
        <v>0</v>
      </c>
      <c r="AN22" s="49">
        <f t="shared" si="0"/>
        <v>0</v>
      </c>
    </row>
    <row r="23" s="16" customFormat="1" ht="15"/>
    <row r="24" spans="1:40" s="16" customFormat="1" ht="28.5">
      <c r="A24" s="21" t="s">
        <v>234</v>
      </c>
      <c r="B24" s="47" t="s">
        <v>309</v>
      </c>
      <c r="C24" s="47" t="str">
        <f>+C2</f>
        <v>Tipologia</v>
      </c>
      <c r="D24" s="47" t="s">
        <v>308</v>
      </c>
      <c r="E24" s="38" t="str">
        <f>+E2</f>
        <v>A1 m1</v>
      </c>
      <c r="F24" s="38" t="str">
        <f aca="true" t="shared" si="1" ref="F24:AN24">+F2</f>
        <v>A1 m2</v>
      </c>
      <c r="G24" s="38" t="str">
        <f t="shared" si="1"/>
        <v>A1 m3</v>
      </c>
      <c r="H24" s="38" t="str">
        <f t="shared" si="1"/>
        <v>A1 m4</v>
      </c>
      <c r="I24" s="38" t="str">
        <f t="shared" si="1"/>
        <v>A1 m5</v>
      </c>
      <c r="J24" s="38" t="str">
        <f t="shared" si="1"/>
        <v>A1 m6</v>
      </c>
      <c r="K24" s="38" t="str">
        <f t="shared" si="1"/>
        <v>A1 m7</v>
      </c>
      <c r="L24" s="38" t="str">
        <f t="shared" si="1"/>
        <v>A1 m8</v>
      </c>
      <c r="M24" s="38" t="str">
        <f t="shared" si="1"/>
        <v>A1 m9</v>
      </c>
      <c r="N24" s="38" t="str">
        <f t="shared" si="1"/>
        <v>A1 m10</v>
      </c>
      <c r="O24" s="38" t="str">
        <f t="shared" si="1"/>
        <v>A1 m11</v>
      </c>
      <c r="P24" s="38" t="str">
        <f t="shared" si="1"/>
        <v>A1 m12</v>
      </c>
      <c r="Q24" s="38" t="str">
        <f t="shared" si="1"/>
        <v>A2 m1</v>
      </c>
      <c r="R24" s="38" t="str">
        <f t="shared" si="1"/>
        <v>A2 m2</v>
      </c>
      <c r="S24" s="38" t="str">
        <f t="shared" si="1"/>
        <v>A2 m3</v>
      </c>
      <c r="T24" s="38" t="str">
        <f t="shared" si="1"/>
        <v>A2 m4</v>
      </c>
      <c r="U24" s="38" t="str">
        <f t="shared" si="1"/>
        <v>A2 m5</v>
      </c>
      <c r="V24" s="38" t="str">
        <f t="shared" si="1"/>
        <v>A2 m6</v>
      </c>
      <c r="W24" s="38" t="str">
        <f t="shared" si="1"/>
        <v>A2 m7</v>
      </c>
      <c r="X24" s="38" t="str">
        <f t="shared" si="1"/>
        <v>A2 m8</v>
      </c>
      <c r="Y24" s="38" t="str">
        <f t="shared" si="1"/>
        <v>A2 m9</v>
      </c>
      <c r="Z24" s="38" t="str">
        <f t="shared" si="1"/>
        <v>A2 m10</v>
      </c>
      <c r="AA24" s="38" t="str">
        <f t="shared" si="1"/>
        <v>A2 m11</v>
      </c>
      <c r="AB24" s="38" t="str">
        <f t="shared" si="1"/>
        <v>A2 m12</v>
      </c>
      <c r="AC24" s="38" t="str">
        <f t="shared" si="1"/>
        <v>A3 m1</v>
      </c>
      <c r="AD24" s="38" t="str">
        <f t="shared" si="1"/>
        <v>A3 m2</v>
      </c>
      <c r="AE24" s="38" t="str">
        <f t="shared" si="1"/>
        <v>A3 m3</v>
      </c>
      <c r="AF24" s="38" t="str">
        <f t="shared" si="1"/>
        <v>A3 m4</v>
      </c>
      <c r="AG24" s="38" t="str">
        <f t="shared" si="1"/>
        <v>A3 m5</v>
      </c>
      <c r="AH24" s="38" t="str">
        <f t="shared" si="1"/>
        <v>A3 m6</v>
      </c>
      <c r="AI24" s="38" t="str">
        <f t="shared" si="1"/>
        <v>A3 m7</v>
      </c>
      <c r="AJ24" s="38" t="str">
        <f t="shared" si="1"/>
        <v>A3 m8</v>
      </c>
      <c r="AK24" s="38" t="str">
        <f t="shared" si="1"/>
        <v>A3 m9</v>
      </c>
      <c r="AL24" s="38" t="str">
        <f t="shared" si="1"/>
        <v>A3 m10</v>
      </c>
      <c r="AM24" s="38" t="str">
        <f t="shared" si="1"/>
        <v>A3 m11</v>
      </c>
      <c r="AN24" s="38" t="str">
        <f t="shared" si="1"/>
        <v>A3 m12</v>
      </c>
    </row>
    <row r="25" spans="2:40" s="16" customFormat="1" ht="15">
      <c r="B25" s="50" t="str">
        <f>+B3</f>
        <v>Fabbricato 1</v>
      </c>
      <c r="C25" s="44" t="str">
        <f>+C3</f>
        <v>Immobili</v>
      </c>
      <c r="D25" s="51">
        <f>+D3</f>
        <v>0.1</v>
      </c>
      <c r="E25" s="22">
        <f>+E3</f>
        <v>5000</v>
      </c>
      <c r="F25" s="22">
        <f>+E25+F3</f>
        <v>10000</v>
      </c>
      <c r="G25" s="22">
        <f aca="true" t="shared" si="2" ref="G25:AN25">+F25+G3</f>
        <v>15000</v>
      </c>
      <c r="H25" s="22">
        <f t="shared" si="2"/>
        <v>20000</v>
      </c>
      <c r="I25" s="22">
        <f t="shared" si="2"/>
        <v>25000</v>
      </c>
      <c r="J25" s="22">
        <f t="shared" si="2"/>
        <v>30000</v>
      </c>
      <c r="K25" s="22">
        <f t="shared" si="2"/>
        <v>35000</v>
      </c>
      <c r="L25" s="22">
        <f t="shared" si="2"/>
        <v>40000</v>
      </c>
      <c r="M25" s="22">
        <f t="shared" si="2"/>
        <v>45000</v>
      </c>
      <c r="N25" s="22">
        <f t="shared" si="2"/>
        <v>50000</v>
      </c>
      <c r="O25" s="22">
        <f t="shared" si="2"/>
        <v>50000</v>
      </c>
      <c r="P25" s="22">
        <f t="shared" si="2"/>
        <v>50000</v>
      </c>
      <c r="Q25" s="22">
        <f t="shared" si="2"/>
        <v>50000</v>
      </c>
      <c r="R25" s="22">
        <f t="shared" si="2"/>
        <v>50000</v>
      </c>
      <c r="S25" s="22">
        <f t="shared" si="2"/>
        <v>50000</v>
      </c>
      <c r="T25" s="22">
        <f t="shared" si="2"/>
        <v>50000</v>
      </c>
      <c r="U25" s="22">
        <f t="shared" si="2"/>
        <v>50000</v>
      </c>
      <c r="V25" s="22">
        <f t="shared" si="2"/>
        <v>50000</v>
      </c>
      <c r="W25" s="22">
        <f t="shared" si="2"/>
        <v>50000</v>
      </c>
      <c r="X25" s="22">
        <f t="shared" si="2"/>
        <v>50000</v>
      </c>
      <c r="Y25" s="22">
        <f t="shared" si="2"/>
        <v>50000</v>
      </c>
      <c r="Z25" s="22">
        <f t="shared" si="2"/>
        <v>50000</v>
      </c>
      <c r="AA25" s="22">
        <f t="shared" si="2"/>
        <v>50000</v>
      </c>
      <c r="AB25" s="22">
        <f t="shared" si="2"/>
        <v>50000</v>
      </c>
      <c r="AC25" s="22">
        <f t="shared" si="2"/>
        <v>50000</v>
      </c>
      <c r="AD25" s="22">
        <f t="shared" si="2"/>
        <v>50000</v>
      </c>
      <c r="AE25" s="22">
        <f t="shared" si="2"/>
        <v>50000</v>
      </c>
      <c r="AF25" s="22">
        <f t="shared" si="2"/>
        <v>50000</v>
      </c>
      <c r="AG25" s="22">
        <f t="shared" si="2"/>
        <v>50000</v>
      </c>
      <c r="AH25" s="22">
        <f t="shared" si="2"/>
        <v>50000</v>
      </c>
      <c r="AI25" s="22">
        <f t="shared" si="2"/>
        <v>50000</v>
      </c>
      <c r="AJ25" s="22">
        <f t="shared" si="2"/>
        <v>50000</v>
      </c>
      <c r="AK25" s="22">
        <f t="shared" si="2"/>
        <v>50000</v>
      </c>
      <c r="AL25" s="22">
        <f t="shared" si="2"/>
        <v>50000</v>
      </c>
      <c r="AM25" s="22">
        <f t="shared" si="2"/>
        <v>50000</v>
      </c>
      <c r="AN25" s="22">
        <f t="shared" si="2"/>
        <v>50000</v>
      </c>
    </row>
    <row r="26" spans="2:40" s="16" customFormat="1" ht="15">
      <c r="B26" s="50" t="str">
        <f aca="true" t="shared" si="3" ref="B26:E43">+B4</f>
        <v>Fabbricato 2</v>
      </c>
      <c r="C26" s="44" t="str">
        <f t="shared" si="3"/>
        <v>Immobili</v>
      </c>
      <c r="D26" s="51">
        <f t="shared" si="3"/>
        <v>0.1</v>
      </c>
      <c r="E26" s="22">
        <f t="shared" si="3"/>
        <v>2000</v>
      </c>
      <c r="F26" s="22">
        <f aca="true" t="shared" si="4" ref="F26:AN26">+E26+F4</f>
        <v>4000</v>
      </c>
      <c r="G26" s="22">
        <f t="shared" si="4"/>
        <v>6000</v>
      </c>
      <c r="H26" s="22">
        <f t="shared" si="4"/>
        <v>8000</v>
      </c>
      <c r="I26" s="22">
        <f t="shared" si="4"/>
        <v>10000</v>
      </c>
      <c r="J26" s="22">
        <f t="shared" si="4"/>
        <v>12000</v>
      </c>
      <c r="K26" s="22">
        <f t="shared" si="4"/>
        <v>14000</v>
      </c>
      <c r="L26" s="22">
        <f t="shared" si="4"/>
        <v>16000</v>
      </c>
      <c r="M26" s="22">
        <f t="shared" si="4"/>
        <v>18000</v>
      </c>
      <c r="N26" s="22">
        <f t="shared" si="4"/>
        <v>20000</v>
      </c>
      <c r="O26" s="22">
        <f t="shared" si="4"/>
        <v>20000</v>
      </c>
      <c r="P26" s="22">
        <f t="shared" si="4"/>
        <v>20000</v>
      </c>
      <c r="Q26" s="22">
        <f t="shared" si="4"/>
        <v>20000</v>
      </c>
      <c r="R26" s="22">
        <f t="shared" si="4"/>
        <v>20000</v>
      </c>
      <c r="S26" s="22">
        <f t="shared" si="4"/>
        <v>20000</v>
      </c>
      <c r="T26" s="22">
        <f t="shared" si="4"/>
        <v>20000</v>
      </c>
      <c r="U26" s="22">
        <f t="shared" si="4"/>
        <v>20000</v>
      </c>
      <c r="V26" s="22">
        <f t="shared" si="4"/>
        <v>20000</v>
      </c>
      <c r="W26" s="22">
        <f t="shared" si="4"/>
        <v>20000</v>
      </c>
      <c r="X26" s="22">
        <f t="shared" si="4"/>
        <v>20000</v>
      </c>
      <c r="Y26" s="22">
        <f t="shared" si="4"/>
        <v>20000</v>
      </c>
      <c r="Z26" s="22">
        <f t="shared" si="4"/>
        <v>20000</v>
      </c>
      <c r="AA26" s="22">
        <f t="shared" si="4"/>
        <v>20000</v>
      </c>
      <c r="AB26" s="22">
        <f t="shared" si="4"/>
        <v>20000</v>
      </c>
      <c r="AC26" s="22">
        <f t="shared" si="4"/>
        <v>20000</v>
      </c>
      <c r="AD26" s="22">
        <f t="shared" si="4"/>
        <v>20000</v>
      </c>
      <c r="AE26" s="22">
        <f t="shared" si="4"/>
        <v>20000</v>
      </c>
      <c r="AF26" s="22">
        <f t="shared" si="4"/>
        <v>20000</v>
      </c>
      <c r="AG26" s="22">
        <f t="shared" si="4"/>
        <v>20000</v>
      </c>
      <c r="AH26" s="22">
        <f t="shared" si="4"/>
        <v>20000</v>
      </c>
      <c r="AI26" s="22">
        <f t="shared" si="4"/>
        <v>20000</v>
      </c>
      <c r="AJ26" s="22">
        <f t="shared" si="4"/>
        <v>20000</v>
      </c>
      <c r="AK26" s="22">
        <f t="shared" si="4"/>
        <v>20000</v>
      </c>
      <c r="AL26" s="22">
        <f t="shared" si="4"/>
        <v>20000</v>
      </c>
      <c r="AM26" s="22">
        <f t="shared" si="4"/>
        <v>20000</v>
      </c>
      <c r="AN26" s="22">
        <f t="shared" si="4"/>
        <v>20000</v>
      </c>
    </row>
    <row r="27" spans="2:40" s="16" customFormat="1" ht="15">
      <c r="B27" s="50" t="str">
        <f t="shared" si="3"/>
        <v>Fabbricato 3</v>
      </c>
      <c r="C27" s="44" t="str">
        <f t="shared" si="3"/>
        <v>Immobili</v>
      </c>
      <c r="D27" s="51">
        <f t="shared" si="3"/>
        <v>0.1</v>
      </c>
      <c r="E27" s="22">
        <f t="shared" si="3"/>
        <v>3000</v>
      </c>
      <c r="F27" s="22">
        <f aca="true" t="shared" si="5" ref="F27:AN27">+E27+F5</f>
        <v>6000</v>
      </c>
      <c r="G27" s="22">
        <f t="shared" si="5"/>
        <v>9000</v>
      </c>
      <c r="H27" s="22">
        <f t="shared" si="5"/>
        <v>12000</v>
      </c>
      <c r="I27" s="22">
        <f t="shared" si="5"/>
        <v>15000</v>
      </c>
      <c r="J27" s="22">
        <f t="shared" si="5"/>
        <v>18000</v>
      </c>
      <c r="K27" s="22">
        <f t="shared" si="5"/>
        <v>21000</v>
      </c>
      <c r="L27" s="22">
        <f t="shared" si="5"/>
        <v>24000</v>
      </c>
      <c r="M27" s="22">
        <f t="shared" si="5"/>
        <v>27000</v>
      </c>
      <c r="N27" s="22">
        <f t="shared" si="5"/>
        <v>30000</v>
      </c>
      <c r="O27" s="22">
        <f t="shared" si="5"/>
        <v>30000</v>
      </c>
      <c r="P27" s="22">
        <f t="shared" si="5"/>
        <v>30000</v>
      </c>
      <c r="Q27" s="22">
        <f t="shared" si="5"/>
        <v>30000</v>
      </c>
      <c r="R27" s="22">
        <f t="shared" si="5"/>
        <v>30000</v>
      </c>
      <c r="S27" s="22">
        <f t="shared" si="5"/>
        <v>30000</v>
      </c>
      <c r="T27" s="22">
        <f t="shared" si="5"/>
        <v>30000</v>
      </c>
      <c r="U27" s="22">
        <f t="shared" si="5"/>
        <v>30000</v>
      </c>
      <c r="V27" s="22">
        <f t="shared" si="5"/>
        <v>30000</v>
      </c>
      <c r="W27" s="22">
        <f t="shared" si="5"/>
        <v>30000</v>
      </c>
      <c r="X27" s="22">
        <f t="shared" si="5"/>
        <v>30000</v>
      </c>
      <c r="Y27" s="22">
        <f t="shared" si="5"/>
        <v>30000</v>
      </c>
      <c r="Z27" s="22">
        <f t="shared" si="5"/>
        <v>30000</v>
      </c>
      <c r="AA27" s="22">
        <f t="shared" si="5"/>
        <v>30000</v>
      </c>
      <c r="AB27" s="22">
        <f t="shared" si="5"/>
        <v>30000</v>
      </c>
      <c r="AC27" s="22">
        <f t="shared" si="5"/>
        <v>30000</v>
      </c>
      <c r="AD27" s="22">
        <f t="shared" si="5"/>
        <v>30000</v>
      </c>
      <c r="AE27" s="22">
        <f t="shared" si="5"/>
        <v>30000</v>
      </c>
      <c r="AF27" s="22">
        <f t="shared" si="5"/>
        <v>30000</v>
      </c>
      <c r="AG27" s="22">
        <f t="shared" si="5"/>
        <v>30000</v>
      </c>
      <c r="AH27" s="22">
        <f t="shared" si="5"/>
        <v>30000</v>
      </c>
      <c r="AI27" s="22">
        <f t="shared" si="5"/>
        <v>30000</v>
      </c>
      <c r="AJ27" s="22">
        <f t="shared" si="5"/>
        <v>30000</v>
      </c>
      <c r="AK27" s="22">
        <f t="shared" si="5"/>
        <v>30000</v>
      </c>
      <c r="AL27" s="22">
        <f t="shared" si="5"/>
        <v>30000</v>
      </c>
      <c r="AM27" s="22">
        <f t="shared" si="5"/>
        <v>30000</v>
      </c>
      <c r="AN27" s="22">
        <f t="shared" si="5"/>
        <v>30000</v>
      </c>
    </row>
    <row r="28" spans="2:40" s="16" customFormat="1" ht="15">
      <c r="B28" s="50" t="str">
        <f t="shared" si="3"/>
        <v>Attrezzature 1</v>
      </c>
      <c r="C28" s="44" t="str">
        <f t="shared" si="3"/>
        <v>Attrezzature Industriali e commerciali</v>
      </c>
      <c r="D28" s="51">
        <f t="shared" si="3"/>
        <v>0.2</v>
      </c>
      <c r="E28" s="22">
        <f t="shared" si="3"/>
        <v>1000</v>
      </c>
      <c r="F28" s="22">
        <f aca="true" t="shared" si="6" ref="F28:AN28">+E28+F6</f>
        <v>2000</v>
      </c>
      <c r="G28" s="22">
        <f t="shared" si="6"/>
        <v>3000</v>
      </c>
      <c r="H28" s="22">
        <f t="shared" si="6"/>
        <v>4000</v>
      </c>
      <c r="I28" s="22">
        <f t="shared" si="6"/>
        <v>5000</v>
      </c>
      <c r="J28" s="22">
        <f t="shared" si="6"/>
        <v>5000</v>
      </c>
      <c r="K28" s="22">
        <f t="shared" si="6"/>
        <v>5000</v>
      </c>
      <c r="L28" s="22">
        <f t="shared" si="6"/>
        <v>5000</v>
      </c>
      <c r="M28" s="22">
        <f t="shared" si="6"/>
        <v>5000</v>
      </c>
      <c r="N28" s="22">
        <f t="shared" si="6"/>
        <v>5000</v>
      </c>
      <c r="O28" s="22">
        <f t="shared" si="6"/>
        <v>5000</v>
      </c>
      <c r="P28" s="22">
        <f t="shared" si="6"/>
        <v>5000</v>
      </c>
      <c r="Q28" s="22">
        <f t="shared" si="6"/>
        <v>5000</v>
      </c>
      <c r="R28" s="22">
        <f t="shared" si="6"/>
        <v>5000</v>
      </c>
      <c r="S28" s="22">
        <f t="shared" si="6"/>
        <v>5000</v>
      </c>
      <c r="T28" s="22">
        <f t="shared" si="6"/>
        <v>5000</v>
      </c>
      <c r="U28" s="22">
        <f t="shared" si="6"/>
        <v>5000</v>
      </c>
      <c r="V28" s="22">
        <f t="shared" si="6"/>
        <v>5000</v>
      </c>
      <c r="W28" s="22">
        <f t="shared" si="6"/>
        <v>5000</v>
      </c>
      <c r="X28" s="22">
        <f t="shared" si="6"/>
        <v>5000</v>
      </c>
      <c r="Y28" s="22">
        <f t="shared" si="6"/>
        <v>5000</v>
      </c>
      <c r="Z28" s="22">
        <f t="shared" si="6"/>
        <v>5000</v>
      </c>
      <c r="AA28" s="22">
        <f t="shared" si="6"/>
        <v>5000</v>
      </c>
      <c r="AB28" s="22">
        <f t="shared" si="6"/>
        <v>5000</v>
      </c>
      <c r="AC28" s="22">
        <f t="shared" si="6"/>
        <v>5000</v>
      </c>
      <c r="AD28" s="22">
        <f t="shared" si="6"/>
        <v>5000</v>
      </c>
      <c r="AE28" s="22">
        <f t="shared" si="6"/>
        <v>5000</v>
      </c>
      <c r="AF28" s="22">
        <f t="shared" si="6"/>
        <v>5000</v>
      </c>
      <c r="AG28" s="22">
        <f t="shared" si="6"/>
        <v>5000</v>
      </c>
      <c r="AH28" s="22">
        <f t="shared" si="6"/>
        <v>5000</v>
      </c>
      <c r="AI28" s="22">
        <f t="shared" si="6"/>
        <v>5000</v>
      </c>
      <c r="AJ28" s="22">
        <f t="shared" si="6"/>
        <v>5000</v>
      </c>
      <c r="AK28" s="22">
        <f t="shared" si="6"/>
        <v>5000</v>
      </c>
      <c r="AL28" s="22">
        <f t="shared" si="6"/>
        <v>5000</v>
      </c>
      <c r="AM28" s="22">
        <f t="shared" si="6"/>
        <v>5000</v>
      </c>
      <c r="AN28" s="22">
        <f t="shared" si="6"/>
        <v>5000</v>
      </c>
    </row>
    <row r="29" spans="2:40" s="16" customFormat="1" ht="15">
      <c r="B29" s="50" t="str">
        <f t="shared" si="3"/>
        <v>Altri costi pluriennali 1</v>
      </c>
      <c r="C29" s="44" t="str">
        <f t="shared" si="3"/>
        <v>Ricerca&amp; Sviluppo</v>
      </c>
      <c r="D29" s="51">
        <f t="shared" si="3"/>
        <v>0.2</v>
      </c>
      <c r="E29" s="22">
        <f t="shared" si="3"/>
        <v>1000</v>
      </c>
      <c r="F29" s="22">
        <f aca="true" t="shared" si="7" ref="F29:AN29">+E29+F7</f>
        <v>2000</v>
      </c>
      <c r="G29" s="22">
        <f t="shared" si="7"/>
        <v>3000</v>
      </c>
      <c r="H29" s="22">
        <f t="shared" si="7"/>
        <v>4000</v>
      </c>
      <c r="I29" s="22">
        <f t="shared" si="7"/>
        <v>5000</v>
      </c>
      <c r="J29" s="22">
        <f t="shared" si="7"/>
        <v>5000</v>
      </c>
      <c r="K29" s="22">
        <f t="shared" si="7"/>
        <v>5000</v>
      </c>
      <c r="L29" s="22">
        <f t="shared" si="7"/>
        <v>5000</v>
      </c>
      <c r="M29" s="22">
        <f t="shared" si="7"/>
        <v>5000</v>
      </c>
      <c r="N29" s="22">
        <f t="shared" si="7"/>
        <v>5000</v>
      </c>
      <c r="O29" s="22">
        <f t="shared" si="7"/>
        <v>5000</v>
      </c>
      <c r="P29" s="22">
        <f t="shared" si="7"/>
        <v>5000</v>
      </c>
      <c r="Q29" s="22">
        <f t="shared" si="7"/>
        <v>5000</v>
      </c>
      <c r="R29" s="22">
        <f t="shared" si="7"/>
        <v>5000</v>
      </c>
      <c r="S29" s="22">
        <f t="shared" si="7"/>
        <v>5000</v>
      </c>
      <c r="T29" s="22">
        <f t="shared" si="7"/>
        <v>5000</v>
      </c>
      <c r="U29" s="22">
        <f t="shared" si="7"/>
        <v>5000</v>
      </c>
      <c r="V29" s="22">
        <f t="shared" si="7"/>
        <v>5000</v>
      </c>
      <c r="W29" s="22">
        <f t="shared" si="7"/>
        <v>5000</v>
      </c>
      <c r="X29" s="22">
        <f t="shared" si="7"/>
        <v>5000</v>
      </c>
      <c r="Y29" s="22">
        <f t="shared" si="7"/>
        <v>5000</v>
      </c>
      <c r="Z29" s="22">
        <f t="shared" si="7"/>
        <v>5000</v>
      </c>
      <c r="AA29" s="22">
        <f t="shared" si="7"/>
        <v>5000</v>
      </c>
      <c r="AB29" s="22">
        <f t="shared" si="7"/>
        <v>5000</v>
      </c>
      <c r="AC29" s="22">
        <f t="shared" si="7"/>
        <v>5000</v>
      </c>
      <c r="AD29" s="22">
        <f t="shared" si="7"/>
        <v>5000</v>
      </c>
      <c r="AE29" s="22">
        <f t="shared" si="7"/>
        <v>5000</v>
      </c>
      <c r="AF29" s="22">
        <f t="shared" si="7"/>
        <v>5000</v>
      </c>
      <c r="AG29" s="22">
        <f t="shared" si="7"/>
        <v>5000</v>
      </c>
      <c r="AH29" s="22">
        <f t="shared" si="7"/>
        <v>5000</v>
      </c>
      <c r="AI29" s="22">
        <f t="shared" si="7"/>
        <v>5000</v>
      </c>
      <c r="AJ29" s="22">
        <f t="shared" si="7"/>
        <v>5000</v>
      </c>
      <c r="AK29" s="22">
        <f t="shared" si="7"/>
        <v>5000</v>
      </c>
      <c r="AL29" s="22">
        <f t="shared" si="7"/>
        <v>5000</v>
      </c>
      <c r="AM29" s="22">
        <f t="shared" si="7"/>
        <v>5000</v>
      </c>
      <c r="AN29" s="22">
        <f t="shared" si="7"/>
        <v>5000</v>
      </c>
    </row>
    <row r="30" spans="2:40" s="16" customFormat="1" ht="15">
      <c r="B30" s="50" t="str">
        <f t="shared" si="3"/>
        <v>Macchinario 1</v>
      </c>
      <c r="C30" s="44" t="str">
        <f t="shared" si="3"/>
        <v>Impianti e Macchinari</v>
      </c>
      <c r="D30" s="51">
        <f t="shared" si="3"/>
        <v>0.1</v>
      </c>
      <c r="E30" s="22">
        <f t="shared" si="3"/>
        <v>1500</v>
      </c>
      <c r="F30" s="22">
        <f aca="true" t="shared" si="8" ref="F30:AN30">+E30+F8</f>
        <v>3000</v>
      </c>
      <c r="G30" s="22">
        <f t="shared" si="8"/>
        <v>4500</v>
      </c>
      <c r="H30" s="22">
        <f t="shared" si="8"/>
        <v>6000</v>
      </c>
      <c r="I30" s="22">
        <f t="shared" si="8"/>
        <v>7500</v>
      </c>
      <c r="J30" s="22">
        <f t="shared" si="8"/>
        <v>9000</v>
      </c>
      <c r="K30" s="22">
        <f t="shared" si="8"/>
        <v>10500</v>
      </c>
      <c r="L30" s="22">
        <f t="shared" si="8"/>
        <v>12000</v>
      </c>
      <c r="M30" s="22">
        <f t="shared" si="8"/>
        <v>13500</v>
      </c>
      <c r="N30" s="22">
        <f t="shared" si="8"/>
        <v>15000</v>
      </c>
      <c r="O30" s="22">
        <f t="shared" si="8"/>
        <v>15000</v>
      </c>
      <c r="P30" s="22">
        <f t="shared" si="8"/>
        <v>15000</v>
      </c>
      <c r="Q30" s="22">
        <f t="shared" si="8"/>
        <v>15000</v>
      </c>
      <c r="R30" s="22">
        <f t="shared" si="8"/>
        <v>15000</v>
      </c>
      <c r="S30" s="22">
        <f t="shared" si="8"/>
        <v>15000</v>
      </c>
      <c r="T30" s="22">
        <f t="shared" si="8"/>
        <v>15000</v>
      </c>
      <c r="U30" s="22">
        <f t="shared" si="8"/>
        <v>15000</v>
      </c>
      <c r="V30" s="22">
        <f t="shared" si="8"/>
        <v>15000</v>
      </c>
      <c r="W30" s="22">
        <f t="shared" si="8"/>
        <v>15000</v>
      </c>
      <c r="X30" s="22">
        <f t="shared" si="8"/>
        <v>15000</v>
      </c>
      <c r="Y30" s="22">
        <f t="shared" si="8"/>
        <v>15000</v>
      </c>
      <c r="Z30" s="22">
        <f t="shared" si="8"/>
        <v>15000</v>
      </c>
      <c r="AA30" s="22">
        <f t="shared" si="8"/>
        <v>15000</v>
      </c>
      <c r="AB30" s="22">
        <f t="shared" si="8"/>
        <v>15000</v>
      </c>
      <c r="AC30" s="22">
        <f t="shared" si="8"/>
        <v>15000</v>
      </c>
      <c r="AD30" s="22">
        <f t="shared" si="8"/>
        <v>15000</v>
      </c>
      <c r="AE30" s="22">
        <f t="shared" si="8"/>
        <v>15000</v>
      </c>
      <c r="AF30" s="22">
        <f t="shared" si="8"/>
        <v>15000</v>
      </c>
      <c r="AG30" s="22">
        <f t="shared" si="8"/>
        <v>15000</v>
      </c>
      <c r="AH30" s="22">
        <f t="shared" si="8"/>
        <v>15000</v>
      </c>
      <c r="AI30" s="22">
        <f t="shared" si="8"/>
        <v>15000</v>
      </c>
      <c r="AJ30" s="22">
        <f t="shared" si="8"/>
        <v>15000</v>
      </c>
      <c r="AK30" s="22">
        <f t="shared" si="8"/>
        <v>15000</v>
      </c>
      <c r="AL30" s="22">
        <f t="shared" si="8"/>
        <v>15000</v>
      </c>
      <c r="AM30" s="22">
        <f t="shared" si="8"/>
        <v>15000</v>
      </c>
      <c r="AN30" s="22">
        <f t="shared" si="8"/>
        <v>15000</v>
      </c>
    </row>
    <row r="31" spans="2:40" s="16" customFormat="1" ht="15">
      <c r="B31" s="50" t="str">
        <f t="shared" si="3"/>
        <v>Impianto 2</v>
      </c>
      <c r="C31" s="44" t="str">
        <f t="shared" si="3"/>
        <v>Impianti e Macchinari</v>
      </c>
      <c r="D31" s="51">
        <f t="shared" si="3"/>
        <v>0.1</v>
      </c>
      <c r="E31" s="22">
        <f t="shared" si="3"/>
        <v>1000</v>
      </c>
      <c r="F31" s="22">
        <f aca="true" t="shared" si="9" ref="F31:AN31">+E31+F9</f>
        <v>2000</v>
      </c>
      <c r="G31" s="22">
        <f t="shared" si="9"/>
        <v>3000</v>
      </c>
      <c r="H31" s="22">
        <f t="shared" si="9"/>
        <v>4000</v>
      </c>
      <c r="I31" s="22">
        <f t="shared" si="9"/>
        <v>5000</v>
      </c>
      <c r="J31" s="22">
        <f t="shared" si="9"/>
        <v>6000</v>
      </c>
      <c r="K31" s="22">
        <f t="shared" si="9"/>
        <v>7000</v>
      </c>
      <c r="L31" s="22">
        <f t="shared" si="9"/>
        <v>8000</v>
      </c>
      <c r="M31" s="22">
        <f t="shared" si="9"/>
        <v>9000</v>
      </c>
      <c r="N31" s="22">
        <f t="shared" si="9"/>
        <v>10000</v>
      </c>
      <c r="O31" s="22">
        <f t="shared" si="9"/>
        <v>10000</v>
      </c>
      <c r="P31" s="22">
        <f t="shared" si="9"/>
        <v>10000</v>
      </c>
      <c r="Q31" s="22">
        <f t="shared" si="9"/>
        <v>10000</v>
      </c>
      <c r="R31" s="22">
        <f t="shared" si="9"/>
        <v>10000</v>
      </c>
      <c r="S31" s="22">
        <f t="shared" si="9"/>
        <v>10000</v>
      </c>
      <c r="T31" s="22">
        <f t="shared" si="9"/>
        <v>10000</v>
      </c>
      <c r="U31" s="22">
        <f t="shared" si="9"/>
        <v>10000</v>
      </c>
      <c r="V31" s="22">
        <f t="shared" si="9"/>
        <v>10000</v>
      </c>
      <c r="W31" s="22">
        <f t="shared" si="9"/>
        <v>10000</v>
      </c>
      <c r="X31" s="22">
        <f t="shared" si="9"/>
        <v>10000</v>
      </c>
      <c r="Y31" s="22">
        <f t="shared" si="9"/>
        <v>10000</v>
      </c>
      <c r="Z31" s="22">
        <f t="shared" si="9"/>
        <v>10000</v>
      </c>
      <c r="AA31" s="22">
        <f t="shared" si="9"/>
        <v>10000</v>
      </c>
      <c r="AB31" s="22">
        <f t="shared" si="9"/>
        <v>10000</v>
      </c>
      <c r="AC31" s="22">
        <f t="shared" si="9"/>
        <v>10000</v>
      </c>
      <c r="AD31" s="22">
        <f t="shared" si="9"/>
        <v>10000</v>
      </c>
      <c r="AE31" s="22">
        <f t="shared" si="9"/>
        <v>10000</v>
      </c>
      <c r="AF31" s="22">
        <f t="shared" si="9"/>
        <v>10000</v>
      </c>
      <c r="AG31" s="22">
        <f t="shared" si="9"/>
        <v>10000</v>
      </c>
      <c r="AH31" s="22">
        <f t="shared" si="9"/>
        <v>10000</v>
      </c>
      <c r="AI31" s="22">
        <f t="shared" si="9"/>
        <v>10000</v>
      </c>
      <c r="AJ31" s="22">
        <f t="shared" si="9"/>
        <v>10000</v>
      </c>
      <c r="AK31" s="22">
        <f t="shared" si="9"/>
        <v>10000</v>
      </c>
      <c r="AL31" s="22">
        <f t="shared" si="9"/>
        <v>10000</v>
      </c>
      <c r="AM31" s="22">
        <f t="shared" si="9"/>
        <v>10000</v>
      </c>
      <c r="AN31" s="22">
        <f t="shared" si="9"/>
        <v>10000</v>
      </c>
    </row>
    <row r="32" spans="2:40" s="16" customFormat="1" ht="15">
      <c r="B32" s="50" t="str">
        <f t="shared" si="3"/>
        <v>Attrezzature 2</v>
      </c>
      <c r="C32" s="44" t="str">
        <f t="shared" si="3"/>
        <v>Attrezzature Industriali e commerciali</v>
      </c>
      <c r="D32" s="51">
        <f t="shared" si="3"/>
        <v>0.2</v>
      </c>
      <c r="E32" s="22">
        <f t="shared" si="3"/>
        <v>1000</v>
      </c>
      <c r="F32" s="22">
        <f aca="true" t="shared" si="10" ref="F32:AN32">+E32+F10</f>
        <v>2000</v>
      </c>
      <c r="G32" s="22">
        <f t="shared" si="10"/>
        <v>3000</v>
      </c>
      <c r="H32" s="22">
        <f t="shared" si="10"/>
        <v>4000</v>
      </c>
      <c r="I32" s="22">
        <f t="shared" si="10"/>
        <v>5000</v>
      </c>
      <c r="J32" s="22">
        <f t="shared" si="10"/>
        <v>5000</v>
      </c>
      <c r="K32" s="22">
        <f t="shared" si="10"/>
        <v>5000</v>
      </c>
      <c r="L32" s="22">
        <f t="shared" si="10"/>
        <v>5000</v>
      </c>
      <c r="M32" s="22">
        <f t="shared" si="10"/>
        <v>5000</v>
      </c>
      <c r="N32" s="22">
        <f t="shared" si="10"/>
        <v>5000</v>
      </c>
      <c r="O32" s="22">
        <f t="shared" si="10"/>
        <v>5000</v>
      </c>
      <c r="P32" s="22">
        <f t="shared" si="10"/>
        <v>5000</v>
      </c>
      <c r="Q32" s="22">
        <f t="shared" si="10"/>
        <v>5000</v>
      </c>
      <c r="R32" s="22">
        <f t="shared" si="10"/>
        <v>5000</v>
      </c>
      <c r="S32" s="22">
        <f t="shared" si="10"/>
        <v>5000</v>
      </c>
      <c r="T32" s="22">
        <f t="shared" si="10"/>
        <v>5000</v>
      </c>
      <c r="U32" s="22">
        <f t="shared" si="10"/>
        <v>5000</v>
      </c>
      <c r="V32" s="22">
        <f t="shared" si="10"/>
        <v>5000</v>
      </c>
      <c r="W32" s="22">
        <f t="shared" si="10"/>
        <v>5000</v>
      </c>
      <c r="X32" s="22">
        <f t="shared" si="10"/>
        <v>5000</v>
      </c>
      <c r="Y32" s="22">
        <f t="shared" si="10"/>
        <v>5000</v>
      </c>
      <c r="Z32" s="22">
        <f t="shared" si="10"/>
        <v>5000</v>
      </c>
      <c r="AA32" s="22">
        <f t="shared" si="10"/>
        <v>5000</v>
      </c>
      <c r="AB32" s="22">
        <f t="shared" si="10"/>
        <v>5000</v>
      </c>
      <c r="AC32" s="22">
        <f t="shared" si="10"/>
        <v>5000</v>
      </c>
      <c r="AD32" s="22">
        <f t="shared" si="10"/>
        <v>5000</v>
      </c>
      <c r="AE32" s="22">
        <f t="shared" si="10"/>
        <v>5000</v>
      </c>
      <c r="AF32" s="22">
        <f t="shared" si="10"/>
        <v>5000</v>
      </c>
      <c r="AG32" s="22">
        <f t="shared" si="10"/>
        <v>5000</v>
      </c>
      <c r="AH32" s="22">
        <f t="shared" si="10"/>
        <v>5000</v>
      </c>
      <c r="AI32" s="22">
        <f t="shared" si="10"/>
        <v>5000</v>
      </c>
      <c r="AJ32" s="22">
        <f t="shared" si="10"/>
        <v>5000</v>
      </c>
      <c r="AK32" s="22">
        <f t="shared" si="10"/>
        <v>5000</v>
      </c>
      <c r="AL32" s="22">
        <f t="shared" si="10"/>
        <v>5000</v>
      </c>
      <c r="AM32" s="22">
        <f t="shared" si="10"/>
        <v>5000</v>
      </c>
      <c r="AN32" s="22">
        <f t="shared" si="10"/>
        <v>5000</v>
      </c>
    </row>
    <row r="33" spans="2:40" s="16" customFormat="1" ht="15">
      <c r="B33" s="50" t="str">
        <f t="shared" si="3"/>
        <v>Impianto 3</v>
      </c>
      <c r="C33" s="44" t="str">
        <f t="shared" si="3"/>
        <v>Impianti e Macchinari</v>
      </c>
      <c r="D33" s="51">
        <f t="shared" si="3"/>
        <v>0.1</v>
      </c>
      <c r="E33" s="22">
        <f t="shared" si="3"/>
        <v>1200</v>
      </c>
      <c r="F33" s="22">
        <f aca="true" t="shared" si="11" ref="F33:AN33">+E33+F11</f>
        <v>2400</v>
      </c>
      <c r="G33" s="22">
        <f t="shared" si="11"/>
        <v>3600</v>
      </c>
      <c r="H33" s="22">
        <f t="shared" si="11"/>
        <v>4800</v>
      </c>
      <c r="I33" s="22">
        <f t="shared" si="11"/>
        <v>6000</v>
      </c>
      <c r="J33" s="22">
        <f t="shared" si="11"/>
        <v>7200</v>
      </c>
      <c r="K33" s="22">
        <f t="shared" si="11"/>
        <v>8400</v>
      </c>
      <c r="L33" s="22">
        <f t="shared" si="11"/>
        <v>9600</v>
      </c>
      <c r="M33" s="22">
        <f t="shared" si="11"/>
        <v>10800</v>
      </c>
      <c r="N33" s="22">
        <f t="shared" si="11"/>
        <v>12000</v>
      </c>
      <c r="O33" s="22">
        <f t="shared" si="11"/>
        <v>12000</v>
      </c>
      <c r="P33" s="22">
        <f t="shared" si="11"/>
        <v>12000</v>
      </c>
      <c r="Q33" s="22">
        <f t="shared" si="11"/>
        <v>12000</v>
      </c>
      <c r="R33" s="22">
        <f t="shared" si="11"/>
        <v>12000</v>
      </c>
      <c r="S33" s="22">
        <f t="shared" si="11"/>
        <v>12000</v>
      </c>
      <c r="T33" s="22">
        <f t="shared" si="11"/>
        <v>12000</v>
      </c>
      <c r="U33" s="22">
        <f t="shared" si="11"/>
        <v>12000</v>
      </c>
      <c r="V33" s="22">
        <f t="shared" si="11"/>
        <v>12000</v>
      </c>
      <c r="W33" s="22">
        <f t="shared" si="11"/>
        <v>12000</v>
      </c>
      <c r="X33" s="22">
        <f t="shared" si="11"/>
        <v>12000</v>
      </c>
      <c r="Y33" s="22">
        <f t="shared" si="11"/>
        <v>12000</v>
      </c>
      <c r="Z33" s="22">
        <f t="shared" si="11"/>
        <v>12000</v>
      </c>
      <c r="AA33" s="22">
        <f t="shared" si="11"/>
        <v>12000</v>
      </c>
      <c r="AB33" s="22">
        <f t="shared" si="11"/>
        <v>12000</v>
      </c>
      <c r="AC33" s="22">
        <f t="shared" si="11"/>
        <v>12000</v>
      </c>
      <c r="AD33" s="22">
        <f t="shared" si="11"/>
        <v>12000</v>
      </c>
      <c r="AE33" s="22">
        <f t="shared" si="11"/>
        <v>12000</v>
      </c>
      <c r="AF33" s="22">
        <f t="shared" si="11"/>
        <v>12000</v>
      </c>
      <c r="AG33" s="22">
        <f t="shared" si="11"/>
        <v>12000</v>
      </c>
      <c r="AH33" s="22">
        <f t="shared" si="11"/>
        <v>12000</v>
      </c>
      <c r="AI33" s="22">
        <f t="shared" si="11"/>
        <v>12000</v>
      </c>
      <c r="AJ33" s="22">
        <f t="shared" si="11"/>
        <v>12000</v>
      </c>
      <c r="AK33" s="22">
        <f t="shared" si="11"/>
        <v>12000</v>
      </c>
      <c r="AL33" s="22">
        <f t="shared" si="11"/>
        <v>12000</v>
      </c>
      <c r="AM33" s="22">
        <f t="shared" si="11"/>
        <v>12000</v>
      </c>
      <c r="AN33" s="22">
        <f t="shared" si="11"/>
        <v>12000</v>
      </c>
    </row>
    <row r="34" spans="2:40" s="16" customFormat="1" ht="15">
      <c r="B34" s="50" t="str">
        <f t="shared" si="3"/>
        <v>Macchinario 2</v>
      </c>
      <c r="C34" s="44" t="str">
        <f t="shared" si="3"/>
        <v>Impianti e Macchinari</v>
      </c>
      <c r="D34" s="51">
        <f t="shared" si="3"/>
        <v>0.1</v>
      </c>
      <c r="E34" s="22">
        <f t="shared" si="3"/>
        <v>0</v>
      </c>
      <c r="F34" s="22">
        <f aca="true" t="shared" si="12" ref="F34:AN34">+E34+F12</f>
        <v>1000</v>
      </c>
      <c r="G34" s="22">
        <f t="shared" si="12"/>
        <v>2000</v>
      </c>
      <c r="H34" s="22">
        <f t="shared" si="12"/>
        <v>3000</v>
      </c>
      <c r="I34" s="22">
        <f t="shared" si="12"/>
        <v>4000</v>
      </c>
      <c r="J34" s="22">
        <f t="shared" si="12"/>
        <v>5000</v>
      </c>
      <c r="K34" s="22">
        <f t="shared" si="12"/>
        <v>6000</v>
      </c>
      <c r="L34" s="22">
        <f t="shared" si="12"/>
        <v>7000</v>
      </c>
      <c r="M34" s="22">
        <f t="shared" si="12"/>
        <v>8000</v>
      </c>
      <c r="N34" s="22">
        <f t="shared" si="12"/>
        <v>9000</v>
      </c>
      <c r="O34" s="22">
        <f t="shared" si="12"/>
        <v>10000</v>
      </c>
      <c r="P34" s="22">
        <f t="shared" si="12"/>
        <v>10000</v>
      </c>
      <c r="Q34" s="22">
        <f t="shared" si="12"/>
        <v>10000</v>
      </c>
      <c r="R34" s="22">
        <f t="shared" si="12"/>
        <v>10000</v>
      </c>
      <c r="S34" s="22">
        <f t="shared" si="12"/>
        <v>10000</v>
      </c>
      <c r="T34" s="22">
        <f t="shared" si="12"/>
        <v>10000</v>
      </c>
      <c r="U34" s="22">
        <f t="shared" si="12"/>
        <v>10000</v>
      </c>
      <c r="V34" s="22">
        <f t="shared" si="12"/>
        <v>10000</v>
      </c>
      <c r="W34" s="22">
        <f t="shared" si="12"/>
        <v>10000</v>
      </c>
      <c r="X34" s="22">
        <f t="shared" si="12"/>
        <v>10000</v>
      </c>
      <c r="Y34" s="22">
        <f t="shared" si="12"/>
        <v>10000</v>
      </c>
      <c r="Z34" s="22">
        <f t="shared" si="12"/>
        <v>10000</v>
      </c>
      <c r="AA34" s="22">
        <f t="shared" si="12"/>
        <v>10000</v>
      </c>
      <c r="AB34" s="22">
        <f t="shared" si="12"/>
        <v>10000</v>
      </c>
      <c r="AC34" s="22">
        <f t="shared" si="12"/>
        <v>10000</v>
      </c>
      <c r="AD34" s="22">
        <f t="shared" si="12"/>
        <v>10000</v>
      </c>
      <c r="AE34" s="22">
        <f t="shared" si="12"/>
        <v>10000</v>
      </c>
      <c r="AF34" s="22">
        <f t="shared" si="12"/>
        <v>10000</v>
      </c>
      <c r="AG34" s="22">
        <f t="shared" si="12"/>
        <v>10000</v>
      </c>
      <c r="AH34" s="22">
        <f t="shared" si="12"/>
        <v>10000</v>
      </c>
      <c r="AI34" s="22">
        <f t="shared" si="12"/>
        <v>10000</v>
      </c>
      <c r="AJ34" s="22">
        <f t="shared" si="12"/>
        <v>10000</v>
      </c>
      <c r="AK34" s="22">
        <f t="shared" si="12"/>
        <v>10000</v>
      </c>
      <c r="AL34" s="22">
        <f t="shared" si="12"/>
        <v>10000</v>
      </c>
      <c r="AM34" s="22">
        <f t="shared" si="12"/>
        <v>10000</v>
      </c>
      <c r="AN34" s="22">
        <f t="shared" si="12"/>
        <v>10000</v>
      </c>
    </row>
    <row r="35" spans="2:40" s="16" customFormat="1" ht="15">
      <c r="B35" s="50" t="str">
        <f t="shared" si="3"/>
        <v>Attrezature 3</v>
      </c>
      <c r="C35" s="44" t="str">
        <f t="shared" si="3"/>
        <v>Attrezzature Industriali e commerciali</v>
      </c>
      <c r="D35" s="51">
        <f t="shared" si="3"/>
        <v>0.2</v>
      </c>
      <c r="E35" s="22">
        <f t="shared" si="3"/>
        <v>0</v>
      </c>
      <c r="F35" s="22">
        <f aca="true" t="shared" si="13" ref="F35:AN35">+E35+F13</f>
        <v>0</v>
      </c>
      <c r="G35" s="22">
        <f t="shared" si="13"/>
        <v>6000</v>
      </c>
      <c r="H35" s="22">
        <f t="shared" si="13"/>
        <v>12000</v>
      </c>
      <c r="I35" s="22">
        <f t="shared" si="13"/>
        <v>18000</v>
      </c>
      <c r="J35" s="22">
        <f t="shared" si="13"/>
        <v>24000</v>
      </c>
      <c r="K35" s="22">
        <f t="shared" si="13"/>
        <v>30000</v>
      </c>
      <c r="L35" s="22">
        <f t="shared" si="13"/>
        <v>30000</v>
      </c>
      <c r="M35" s="22">
        <f t="shared" si="13"/>
        <v>30000</v>
      </c>
      <c r="N35" s="22">
        <f t="shared" si="13"/>
        <v>30000</v>
      </c>
      <c r="O35" s="22">
        <f t="shared" si="13"/>
        <v>30000</v>
      </c>
      <c r="P35" s="22">
        <f t="shared" si="13"/>
        <v>30000</v>
      </c>
      <c r="Q35" s="22">
        <f t="shared" si="13"/>
        <v>30000</v>
      </c>
      <c r="R35" s="22">
        <f t="shared" si="13"/>
        <v>30000</v>
      </c>
      <c r="S35" s="22">
        <f t="shared" si="13"/>
        <v>30000</v>
      </c>
      <c r="T35" s="22">
        <f t="shared" si="13"/>
        <v>30000</v>
      </c>
      <c r="U35" s="22">
        <f t="shared" si="13"/>
        <v>30000</v>
      </c>
      <c r="V35" s="22">
        <f t="shared" si="13"/>
        <v>30000</v>
      </c>
      <c r="W35" s="22">
        <f t="shared" si="13"/>
        <v>30000</v>
      </c>
      <c r="X35" s="22">
        <f t="shared" si="13"/>
        <v>30000</v>
      </c>
      <c r="Y35" s="22">
        <f t="shared" si="13"/>
        <v>30000</v>
      </c>
      <c r="Z35" s="22">
        <f t="shared" si="13"/>
        <v>30000</v>
      </c>
      <c r="AA35" s="22">
        <f t="shared" si="13"/>
        <v>30000</v>
      </c>
      <c r="AB35" s="22">
        <f t="shared" si="13"/>
        <v>30000</v>
      </c>
      <c r="AC35" s="22">
        <f t="shared" si="13"/>
        <v>30000</v>
      </c>
      <c r="AD35" s="22">
        <f t="shared" si="13"/>
        <v>30000</v>
      </c>
      <c r="AE35" s="22">
        <f t="shared" si="13"/>
        <v>30000</v>
      </c>
      <c r="AF35" s="22">
        <f t="shared" si="13"/>
        <v>30000</v>
      </c>
      <c r="AG35" s="22">
        <f t="shared" si="13"/>
        <v>30000</v>
      </c>
      <c r="AH35" s="22">
        <f t="shared" si="13"/>
        <v>30000</v>
      </c>
      <c r="AI35" s="22">
        <f t="shared" si="13"/>
        <v>30000</v>
      </c>
      <c r="AJ35" s="22">
        <f t="shared" si="13"/>
        <v>30000</v>
      </c>
      <c r="AK35" s="22">
        <f t="shared" si="13"/>
        <v>30000</v>
      </c>
      <c r="AL35" s="22">
        <f t="shared" si="13"/>
        <v>30000</v>
      </c>
      <c r="AM35" s="22">
        <f t="shared" si="13"/>
        <v>30000</v>
      </c>
      <c r="AN35" s="22">
        <f t="shared" si="13"/>
        <v>30000</v>
      </c>
    </row>
    <row r="36" spans="2:40" s="16" customFormat="1" ht="15">
      <c r="B36" s="50" t="str">
        <f t="shared" si="3"/>
        <v>Altri costi pluriennali 2</v>
      </c>
      <c r="C36" s="44" t="str">
        <f t="shared" si="3"/>
        <v>Altre immobilizzazioni immateriali</v>
      </c>
      <c r="D36" s="51">
        <f t="shared" si="3"/>
        <v>0.2</v>
      </c>
      <c r="E36" s="22">
        <f t="shared" si="3"/>
        <v>1000</v>
      </c>
      <c r="F36" s="22">
        <f aca="true" t="shared" si="14" ref="F36:AN36">+E36+F14</f>
        <v>2000</v>
      </c>
      <c r="G36" s="22">
        <f t="shared" si="14"/>
        <v>3000</v>
      </c>
      <c r="H36" s="22">
        <f t="shared" si="14"/>
        <v>4000</v>
      </c>
      <c r="I36" s="22">
        <f t="shared" si="14"/>
        <v>5000</v>
      </c>
      <c r="J36" s="22">
        <f t="shared" si="14"/>
        <v>5000</v>
      </c>
      <c r="K36" s="22">
        <f t="shared" si="14"/>
        <v>5000</v>
      </c>
      <c r="L36" s="22">
        <f t="shared" si="14"/>
        <v>5000</v>
      </c>
      <c r="M36" s="22">
        <f t="shared" si="14"/>
        <v>5000</v>
      </c>
      <c r="N36" s="22">
        <f t="shared" si="14"/>
        <v>5000</v>
      </c>
      <c r="O36" s="22">
        <f t="shared" si="14"/>
        <v>5000</v>
      </c>
      <c r="P36" s="22">
        <f t="shared" si="14"/>
        <v>5000</v>
      </c>
      <c r="Q36" s="22">
        <f t="shared" si="14"/>
        <v>5000</v>
      </c>
      <c r="R36" s="22">
        <f t="shared" si="14"/>
        <v>5000</v>
      </c>
      <c r="S36" s="22">
        <f t="shared" si="14"/>
        <v>5000</v>
      </c>
      <c r="T36" s="22">
        <f t="shared" si="14"/>
        <v>5000</v>
      </c>
      <c r="U36" s="22">
        <f t="shared" si="14"/>
        <v>5000</v>
      </c>
      <c r="V36" s="22">
        <f t="shared" si="14"/>
        <v>5000</v>
      </c>
      <c r="W36" s="22">
        <f t="shared" si="14"/>
        <v>5000</v>
      </c>
      <c r="X36" s="22">
        <f t="shared" si="14"/>
        <v>5000</v>
      </c>
      <c r="Y36" s="22">
        <f t="shared" si="14"/>
        <v>5000</v>
      </c>
      <c r="Z36" s="22">
        <f t="shared" si="14"/>
        <v>5000</v>
      </c>
      <c r="AA36" s="22">
        <f t="shared" si="14"/>
        <v>5000</v>
      </c>
      <c r="AB36" s="22">
        <f t="shared" si="14"/>
        <v>5000</v>
      </c>
      <c r="AC36" s="22">
        <f t="shared" si="14"/>
        <v>5000</v>
      </c>
      <c r="AD36" s="22">
        <f t="shared" si="14"/>
        <v>5000</v>
      </c>
      <c r="AE36" s="22">
        <f t="shared" si="14"/>
        <v>5000</v>
      </c>
      <c r="AF36" s="22">
        <f t="shared" si="14"/>
        <v>5000</v>
      </c>
      <c r="AG36" s="22">
        <f t="shared" si="14"/>
        <v>5000</v>
      </c>
      <c r="AH36" s="22">
        <f t="shared" si="14"/>
        <v>5000</v>
      </c>
      <c r="AI36" s="22">
        <f t="shared" si="14"/>
        <v>5000</v>
      </c>
      <c r="AJ36" s="22">
        <f t="shared" si="14"/>
        <v>5000</v>
      </c>
      <c r="AK36" s="22">
        <f t="shared" si="14"/>
        <v>5000</v>
      </c>
      <c r="AL36" s="22">
        <f t="shared" si="14"/>
        <v>5000</v>
      </c>
      <c r="AM36" s="22">
        <f t="shared" si="14"/>
        <v>5000</v>
      </c>
      <c r="AN36" s="22">
        <f t="shared" si="14"/>
        <v>5000</v>
      </c>
    </row>
    <row r="37" spans="2:40" s="16" customFormat="1" ht="15">
      <c r="B37" s="50" t="str">
        <f t="shared" si="3"/>
        <v>Altri costi pluriennali 3</v>
      </c>
      <c r="C37" s="44" t="str">
        <f t="shared" si="3"/>
        <v>Altre immobilizzazioni immateriali</v>
      </c>
      <c r="D37" s="51">
        <f t="shared" si="3"/>
        <v>0.2</v>
      </c>
      <c r="E37" s="22">
        <f t="shared" si="3"/>
        <v>0</v>
      </c>
      <c r="F37" s="22">
        <f aca="true" t="shared" si="15" ref="F37:AN37">+E37+F15</f>
        <v>1000</v>
      </c>
      <c r="G37" s="22">
        <f t="shared" si="15"/>
        <v>2000</v>
      </c>
      <c r="H37" s="22">
        <f t="shared" si="15"/>
        <v>3000</v>
      </c>
      <c r="I37" s="22">
        <f t="shared" si="15"/>
        <v>4000</v>
      </c>
      <c r="J37" s="22">
        <f t="shared" si="15"/>
        <v>5000</v>
      </c>
      <c r="K37" s="22">
        <f t="shared" si="15"/>
        <v>5000</v>
      </c>
      <c r="L37" s="22">
        <f t="shared" si="15"/>
        <v>5000</v>
      </c>
      <c r="M37" s="22">
        <f t="shared" si="15"/>
        <v>5000</v>
      </c>
      <c r="N37" s="22">
        <f t="shared" si="15"/>
        <v>5000</v>
      </c>
      <c r="O37" s="22">
        <f t="shared" si="15"/>
        <v>5000</v>
      </c>
      <c r="P37" s="22">
        <f t="shared" si="15"/>
        <v>5000</v>
      </c>
      <c r="Q37" s="22">
        <f t="shared" si="15"/>
        <v>5000</v>
      </c>
      <c r="R37" s="22">
        <f t="shared" si="15"/>
        <v>5000</v>
      </c>
      <c r="S37" s="22">
        <f t="shared" si="15"/>
        <v>5000</v>
      </c>
      <c r="T37" s="22">
        <f t="shared" si="15"/>
        <v>5000</v>
      </c>
      <c r="U37" s="22">
        <f t="shared" si="15"/>
        <v>5000</v>
      </c>
      <c r="V37" s="22">
        <f t="shared" si="15"/>
        <v>5000</v>
      </c>
      <c r="W37" s="22">
        <f t="shared" si="15"/>
        <v>5000</v>
      </c>
      <c r="X37" s="22">
        <f t="shared" si="15"/>
        <v>5000</v>
      </c>
      <c r="Y37" s="22">
        <f t="shared" si="15"/>
        <v>5000</v>
      </c>
      <c r="Z37" s="22">
        <f t="shared" si="15"/>
        <v>5000</v>
      </c>
      <c r="AA37" s="22">
        <f t="shared" si="15"/>
        <v>5000</v>
      </c>
      <c r="AB37" s="22">
        <f t="shared" si="15"/>
        <v>5000</v>
      </c>
      <c r="AC37" s="22">
        <f t="shared" si="15"/>
        <v>5000</v>
      </c>
      <c r="AD37" s="22">
        <f t="shared" si="15"/>
        <v>5000</v>
      </c>
      <c r="AE37" s="22">
        <f t="shared" si="15"/>
        <v>5000</v>
      </c>
      <c r="AF37" s="22">
        <f t="shared" si="15"/>
        <v>5000</v>
      </c>
      <c r="AG37" s="22">
        <f t="shared" si="15"/>
        <v>5000</v>
      </c>
      <c r="AH37" s="22">
        <f t="shared" si="15"/>
        <v>5000</v>
      </c>
      <c r="AI37" s="22">
        <f t="shared" si="15"/>
        <v>5000</v>
      </c>
      <c r="AJ37" s="22">
        <f t="shared" si="15"/>
        <v>5000</v>
      </c>
      <c r="AK37" s="22">
        <f t="shared" si="15"/>
        <v>5000</v>
      </c>
      <c r="AL37" s="22">
        <f t="shared" si="15"/>
        <v>5000</v>
      </c>
      <c r="AM37" s="22">
        <f t="shared" si="15"/>
        <v>5000</v>
      </c>
      <c r="AN37" s="22">
        <f t="shared" si="15"/>
        <v>5000</v>
      </c>
    </row>
    <row r="38" spans="2:40" s="16" customFormat="1" ht="15">
      <c r="B38" s="50" t="str">
        <f>+B16</f>
        <v>Altri costi pluriennali 4</v>
      </c>
      <c r="C38" s="44" t="str">
        <f aca="true" t="shared" si="16" ref="C38:E43">+C16</f>
        <v>Ricerca&amp; Sviluppo</v>
      </c>
      <c r="D38" s="51">
        <f t="shared" si="16"/>
        <v>0.2</v>
      </c>
      <c r="E38" s="22">
        <f t="shared" si="16"/>
        <v>0</v>
      </c>
      <c r="F38" s="22">
        <f aca="true" t="shared" si="17" ref="F38:AN38">+E38+F16</f>
        <v>1400</v>
      </c>
      <c r="G38" s="22">
        <f t="shared" si="17"/>
        <v>2800</v>
      </c>
      <c r="H38" s="22">
        <f t="shared" si="17"/>
        <v>4200</v>
      </c>
      <c r="I38" s="22">
        <f t="shared" si="17"/>
        <v>5600</v>
      </c>
      <c r="J38" s="22">
        <f t="shared" si="17"/>
        <v>7000</v>
      </c>
      <c r="K38" s="22">
        <f t="shared" si="17"/>
        <v>7000</v>
      </c>
      <c r="L38" s="22">
        <f t="shared" si="17"/>
        <v>7000</v>
      </c>
      <c r="M38" s="22">
        <f t="shared" si="17"/>
        <v>7000</v>
      </c>
      <c r="N38" s="22">
        <f t="shared" si="17"/>
        <v>7000</v>
      </c>
      <c r="O38" s="22">
        <f t="shared" si="17"/>
        <v>7000</v>
      </c>
      <c r="P38" s="22">
        <f t="shared" si="17"/>
        <v>7000</v>
      </c>
      <c r="Q38" s="22">
        <f t="shared" si="17"/>
        <v>7000</v>
      </c>
      <c r="R38" s="22">
        <f t="shared" si="17"/>
        <v>7000</v>
      </c>
      <c r="S38" s="22">
        <f t="shared" si="17"/>
        <v>7000</v>
      </c>
      <c r="T38" s="22">
        <f t="shared" si="17"/>
        <v>7000</v>
      </c>
      <c r="U38" s="22">
        <f t="shared" si="17"/>
        <v>7000</v>
      </c>
      <c r="V38" s="22">
        <f t="shared" si="17"/>
        <v>7000</v>
      </c>
      <c r="W38" s="22">
        <f t="shared" si="17"/>
        <v>7000</v>
      </c>
      <c r="X38" s="22">
        <f t="shared" si="17"/>
        <v>7000</v>
      </c>
      <c r="Y38" s="22">
        <f t="shared" si="17"/>
        <v>7000</v>
      </c>
      <c r="Z38" s="22">
        <f t="shared" si="17"/>
        <v>7000</v>
      </c>
      <c r="AA38" s="22">
        <f t="shared" si="17"/>
        <v>7000</v>
      </c>
      <c r="AB38" s="22">
        <f t="shared" si="17"/>
        <v>7000</v>
      </c>
      <c r="AC38" s="22">
        <f t="shared" si="17"/>
        <v>7000</v>
      </c>
      <c r="AD38" s="22">
        <f t="shared" si="17"/>
        <v>7000</v>
      </c>
      <c r="AE38" s="22">
        <f t="shared" si="17"/>
        <v>7000</v>
      </c>
      <c r="AF38" s="22">
        <f t="shared" si="17"/>
        <v>7000</v>
      </c>
      <c r="AG38" s="22">
        <f t="shared" si="17"/>
        <v>7000</v>
      </c>
      <c r="AH38" s="22">
        <f t="shared" si="17"/>
        <v>7000</v>
      </c>
      <c r="AI38" s="22">
        <f t="shared" si="17"/>
        <v>7000</v>
      </c>
      <c r="AJ38" s="22">
        <f t="shared" si="17"/>
        <v>7000</v>
      </c>
      <c r="AK38" s="22">
        <f t="shared" si="17"/>
        <v>7000</v>
      </c>
      <c r="AL38" s="22">
        <f t="shared" si="17"/>
        <v>7000</v>
      </c>
      <c r="AM38" s="22">
        <f t="shared" si="17"/>
        <v>7000</v>
      </c>
      <c r="AN38" s="22">
        <f t="shared" si="17"/>
        <v>7000</v>
      </c>
    </row>
    <row r="39" spans="2:40" s="16" customFormat="1" ht="15">
      <c r="B39" s="50" t="str">
        <f t="shared" si="3"/>
        <v>Altri costi pluriennali 5</v>
      </c>
      <c r="C39" s="44" t="str">
        <f t="shared" si="16"/>
        <v>Ricerca&amp; Sviluppo</v>
      </c>
      <c r="D39" s="51">
        <f t="shared" si="16"/>
        <v>0.2</v>
      </c>
      <c r="E39" s="22">
        <f t="shared" si="16"/>
        <v>0</v>
      </c>
      <c r="F39" s="22">
        <f aca="true" t="shared" si="18" ref="F39:AN39">+E39+F17</f>
        <v>2000</v>
      </c>
      <c r="G39" s="22">
        <f t="shared" si="18"/>
        <v>4000</v>
      </c>
      <c r="H39" s="22">
        <f t="shared" si="18"/>
        <v>6000</v>
      </c>
      <c r="I39" s="22">
        <f t="shared" si="18"/>
        <v>8000</v>
      </c>
      <c r="J39" s="22">
        <f t="shared" si="18"/>
        <v>10000</v>
      </c>
      <c r="K39" s="22">
        <f t="shared" si="18"/>
        <v>10000</v>
      </c>
      <c r="L39" s="22">
        <f t="shared" si="18"/>
        <v>10000</v>
      </c>
      <c r="M39" s="22">
        <f t="shared" si="18"/>
        <v>10000</v>
      </c>
      <c r="N39" s="22">
        <f t="shared" si="18"/>
        <v>10000</v>
      </c>
      <c r="O39" s="22">
        <f t="shared" si="18"/>
        <v>10000</v>
      </c>
      <c r="P39" s="22">
        <f t="shared" si="18"/>
        <v>10000</v>
      </c>
      <c r="Q39" s="22">
        <f t="shared" si="18"/>
        <v>10000</v>
      </c>
      <c r="R39" s="22">
        <f t="shared" si="18"/>
        <v>10000</v>
      </c>
      <c r="S39" s="22">
        <f t="shared" si="18"/>
        <v>10000</v>
      </c>
      <c r="T39" s="22">
        <f t="shared" si="18"/>
        <v>10000</v>
      </c>
      <c r="U39" s="22">
        <f t="shared" si="18"/>
        <v>10000</v>
      </c>
      <c r="V39" s="22">
        <f t="shared" si="18"/>
        <v>10000</v>
      </c>
      <c r="W39" s="22">
        <f t="shared" si="18"/>
        <v>10000</v>
      </c>
      <c r="X39" s="22">
        <f t="shared" si="18"/>
        <v>10000</v>
      </c>
      <c r="Y39" s="22">
        <f t="shared" si="18"/>
        <v>10000</v>
      </c>
      <c r="Z39" s="22">
        <f t="shared" si="18"/>
        <v>10000</v>
      </c>
      <c r="AA39" s="22">
        <f t="shared" si="18"/>
        <v>10000</v>
      </c>
      <c r="AB39" s="22">
        <f t="shared" si="18"/>
        <v>10000</v>
      </c>
      <c r="AC39" s="22">
        <f t="shared" si="18"/>
        <v>10000</v>
      </c>
      <c r="AD39" s="22">
        <f t="shared" si="18"/>
        <v>10000</v>
      </c>
      <c r="AE39" s="22">
        <f t="shared" si="18"/>
        <v>10000</v>
      </c>
      <c r="AF39" s="22">
        <f t="shared" si="18"/>
        <v>10000</v>
      </c>
      <c r="AG39" s="22">
        <f t="shared" si="18"/>
        <v>10000</v>
      </c>
      <c r="AH39" s="22">
        <f t="shared" si="18"/>
        <v>10000</v>
      </c>
      <c r="AI39" s="22">
        <f t="shared" si="18"/>
        <v>10000</v>
      </c>
      <c r="AJ39" s="22">
        <f t="shared" si="18"/>
        <v>10000</v>
      </c>
      <c r="AK39" s="22">
        <f t="shared" si="18"/>
        <v>10000</v>
      </c>
      <c r="AL39" s="22">
        <f t="shared" si="18"/>
        <v>10000</v>
      </c>
      <c r="AM39" s="22">
        <f t="shared" si="18"/>
        <v>10000</v>
      </c>
      <c r="AN39" s="22">
        <f t="shared" si="18"/>
        <v>10000</v>
      </c>
    </row>
    <row r="40" spans="2:40" s="16" customFormat="1" ht="15">
      <c r="B40" s="50" t="str">
        <f t="shared" si="3"/>
        <v>Fabbricato 4</v>
      </c>
      <c r="C40" s="44" t="str">
        <f t="shared" si="16"/>
        <v>Immobili</v>
      </c>
      <c r="D40" s="51">
        <f t="shared" si="16"/>
        <v>0.1</v>
      </c>
      <c r="E40" s="22">
        <f t="shared" si="16"/>
        <v>0</v>
      </c>
      <c r="F40" s="22">
        <f aca="true" t="shared" si="19" ref="F40:AN40">+E40+F18</f>
        <v>0</v>
      </c>
      <c r="G40" s="22">
        <f t="shared" si="19"/>
        <v>4000</v>
      </c>
      <c r="H40" s="22">
        <f t="shared" si="19"/>
        <v>8000</v>
      </c>
      <c r="I40" s="22">
        <f t="shared" si="19"/>
        <v>12000</v>
      </c>
      <c r="J40" s="22">
        <f t="shared" si="19"/>
        <v>16000</v>
      </c>
      <c r="K40" s="22">
        <f t="shared" si="19"/>
        <v>20000</v>
      </c>
      <c r="L40" s="22">
        <f t="shared" si="19"/>
        <v>24000</v>
      </c>
      <c r="M40" s="22">
        <f t="shared" si="19"/>
        <v>28000</v>
      </c>
      <c r="N40" s="22">
        <f t="shared" si="19"/>
        <v>32000</v>
      </c>
      <c r="O40" s="22">
        <f t="shared" si="19"/>
        <v>36000</v>
      </c>
      <c r="P40" s="22">
        <f t="shared" si="19"/>
        <v>40000</v>
      </c>
      <c r="Q40" s="22">
        <f t="shared" si="19"/>
        <v>40000</v>
      </c>
      <c r="R40" s="22">
        <f t="shared" si="19"/>
        <v>40000</v>
      </c>
      <c r="S40" s="22">
        <f t="shared" si="19"/>
        <v>40000</v>
      </c>
      <c r="T40" s="22">
        <f t="shared" si="19"/>
        <v>40000</v>
      </c>
      <c r="U40" s="22">
        <f t="shared" si="19"/>
        <v>40000</v>
      </c>
      <c r="V40" s="22">
        <f t="shared" si="19"/>
        <v>40000</v>
      </c>
      <c r="W40" s="22">
        <f t="shared" si="19"/>
        <v>40000</v>
      </c>
      <c r="X40" s="22">
        <f t="shared" si="19"/>
        <v>40000</v>
      </c>
      <c r="Y40" s="22">
        <f t="shared" si="19"/>
        <v>40000</v>
      </c>
      <c r="Z40" s="22">
        <f t="shared" si="19"/>
        <v>40000</v>
      </c>
      <c r="AA40" s="22">
        <f t="shared" si="19"/>
        <v>40000</v>
      </c>
      <c r="AB40" s="22">
        <f t="shared" si="19"/>
        <v>40000</v>
      </c>
      <c r="AC40" s="22">
        <f t="shared" si="19"/>
        <v>40000</v>
      </c>
      <c r="AD40" s="22">
        <f t="shared" si="19"/>
        <v>40000</v>
      </c>
      <c r="AE40" s="22">
        <f t="shared" si="19"/>
        <v>40000</v>
      </c>
      <c r="AF40" s="22">
        <f t="shared" si="19"/>
        <v>40000</v>
      </c>
      <c r="AG40" s="22">
        <f t="shared" si="19"/>
        <v>40000</v>
      </c>
      <c r="AH40" s="22">
        <f t="shared" si="19"/>
        <v>40000</v>
      </c>
      <c r="AI40" s="22">
        <f t="shared" si="19"/>
        <v>40000</v>
      </c>
      <c r="AJ40" s="22">
        <f t="shared" si="19"/>
        <v>40000</v>
      </c>
      <c r="AK40" s="22">
        <f t="shared" si="19"/>
        <v>40000</v>
      </c>
      <c r="AL40" s="22">
        <f t="shared" si="19"/>
        <v>40000</v>
      </c>
      <c r="AM40" s="22">
        <f t="shared" si="19"/>
        <v>40000</v>
      </c>
      <c r="AN40" s="22">
        <f t="shared" si="19"/>
        <v>40000</v>
      </c>
    </row>
    <row r="41" spans="2:40" s="16" customFormat="1" ht="15">
      <c r="B41" s="50" t="str">
        <f t="shared" si="3"/>
        <v>Attrezature 3</v>
      </c>
      <c r="C41" s="44" t="str">
        <f t="shared" si="16"/>
        <v>Attrezzature Industriali e commerciali</v>
      </c>
      <c r="D41" s="51">
        <f t="shared" si="16"/>
        <v>0.2</v>
      </c>
      <c r="E41" s="22">
        <f t="shared" si="16"/>
        <v>0</v>
      </c>
      <c r="F41" s="22">
        <f aca="true" t="shared" si="20" ref="F41:AN41">+E41+F19</f>
        <v>0</v>
      </c>
      <c r="G41" s="22">
        <f t="shared" si="20"/>
        <v>1000</v>
      </c>
      <c r="H41" s="22">
        <f t="shared" si="20"/>
        <v>2000</v>
      </c>
      <c r="I41" s="22">
        <f t="shared" si="20"/>
        <v>3000</v>
      </c>
      <c r="J41" s="22">
        <f t="shared" si="20"/>
        <v>4000</v>
      </c>
      <c r="K41" s="22">
        <f t="shared" si="20"/>
        <v>5000</v>
      </c>
      <c r="L41" s="22">
        <f t="shared" si="20"/>
        <v>5000</v>
      </c>
      <c r="M41" s="22">
        <f t="shared" si="20"/>
        <v>5000</v>
      </c>
      <c r="N41" s="22">
        <f t="shared" si="20"/>
        <v>5000</v>
      </c>
      <c r="O41" s="22">
        <f t="shared" si="20"/>
        <v>5000</v>
      </c>
      <c r="P41" s="22">
        <f t="shared" si="20"/>
        <v>5000</v>
      </c>
      <c r="Q41" s="22">
        <f t="shared" si="20"/>
        <v>5000</v>
      </c>
      <c r="R41" s="22">
        <f t="shared" si="20"/>
        <v>5000</v>
      </c>
      <c r="S41" s="22">
        <f t="shared" si="20"/>
        <v>5000</v>
      </c>
      <c r="T41" s="22">
        <f t="shared" si="20"/>
        <v>5000</v>
      </c>
      <c r="U41" s="22">
        <f t="shared" si="20"/>
        <v>5000</v>
      </c>
      <c r="V41" s="22">
        <f t="shared" si="20"/>
        <v>5000</v>
      </c>
      <c r="W41" s="22">
        <f t="shared" si="20"/>
        <v>5000</v>
      </c>
      <c r="X41" s="22">
        <f t="shared" si="20"/>
        <v>5000</v>
      </c>
      <c r="Y41" s="22">
        <f t="shared" si="20"/>
        <v>5000</v>
      </c>
      <c r="Z41" s="22">
        <f t="shared" si="20"/>
        <v>5000</v>
      </c>
      <c r="AA41" s="22">
        <f t="shared" si="20"/>
        <v>5000</v>
      </c>
      <c r="AB41" s="22">
        <f t="shared" si="20"/>
        <v>5000</v>
      </c>
      <c r="AC41" s="22">
        <f t="shared" si="20"/>
        <v>5000</v>
      </c>
      <c r="AD41" s="22">
        <f t="shared" si="20"/>
        <v>5000</v>
      </c>
      <c r="AE41" s="22">
        <f t="shared" si="20"/>
        <v>5000</v>
      </c>
      <c r="AF41" s="22">
        <f t="shared" si="20"/>
        <v>5000</v>
      </c>
      <c r="AG41" s="22">
        <f t="shared" si="20"/>
        <v>5000</v>
      </c>
      <c r="AH41" s="22">
        <f t="shared" si="20"/>
        <v>5000</v>
      </c>
      <c r="AI41" s="22">
        <f t="shared" si="20"/>
        <v>5000</v>
      </c>
      <c r="AJ41" s="22">
        <f t="shared" si="20"/>
        <v>5000</v>
      </c>
      <c r="AK41" s="22">
        <f t="shared" si="20"/>
        <v>5000</v>
      </c>
      <c r="AL41" s="22">
        <f t="shared" si="20"/>
        <v>5000</v>
      </c>
      <c r="AM41" s="22">
        <f t="shared" si="20"/>
        <v>5000</v>
      </c>
      <c r="AN41" s="22">
        <f t="shared" si="20"/>
        <v>5000</v>
      </c>
    </row>
    <row r="42" spans="2:40" s="16" customFormat="1" ht="15">
      <c r="B42" s="50" t="str">
        <f t="shared" si="3"/>
        <v>Macchinario 4</v>
      </c>
      <c r="C42" s="44" t="str">
        <f t="shared" si="16"/>
        <v>Impianti e Macchinari</v>
      </c>
      <c r="D42" s="51">
        <f t="shared" si="16"/>
        <v>0.1</v>
      </c>
      <c r="E42" s="22">
        <f t="shared" si="16"/>
        <v>0</v>
      </c>
      <c r="F42" s="22">
        <f aca="true" t="shared" si="21" ref="F42:AN42">+E42+F20</f>
        <v>0</v>
      </c>
      <c r="G42" s="22">
        <f t="shared" si="21"/>
        <v>3000</v>
      </c>
      <c r="H42" s="22">
        <f t="shared" si="21"/>
        <v>6000</v>
      </c>
      <c r="I42" s="22">
        <f t="shared" si="21"/>
        <v>9000</v>
      </c>
      <c r="J42" s="22">
        <f t="shared" si="21"/>
        <v>12000</v>
      </c>
      <c r="K42" s="22">
        <f t="shared" si="21"/>
        <v>15000</v>
      </c>
      <c r="L42" s="22">
        <f t="shared" si="21"/>
        <v>18000</v>
      </c>
      <c r="M42" s="22">
        <f t="shared" si="21"/>
        <v>21000</v>
      </c>
      <c r="N42" s="22">
        <f t="shared" si="21"/>
        <v>24000</v>
      </c>
      <c r="O42" s="22">
        <f t="shared" si="21"/>
        <v>27000</v>
      </c>
      <c r="P42" s="22">
        <f t="shared" si="21"/>
        <v>30000</v>
      </c>
      <c r="Q42" s="22">
        <f t="shared" si="21"/>
        <v>30000</v>
      </c>
      <c r="R42" s="22">
        <f t="shared" si="21"/>
        <v>30000</v>
      </c>
      <c r="S42" s="22">
        <f t="shared" si="21"/>
        <v>30000</v>
      </c>
      <c r="T42" s="22">
        <f t="shared" si="21"/>
        <v>30000</v>
      </c>
      <c r="U42" s="22">
        <f t="shared" si="21"/>
        <v>30000</v>
      </c>
      <c r="V42" s="22">
        <f t="shared" si="21"/>
        <v>30000</v>
      </c>
      <c r="W42" s="22">
        <f t="shared" si="21"/>
        <v>30000</v>
      </c>
      <c r="X42" s="22">
        <f t="shared" si="21"/>
        <v>30000</v>
      </c>
      <c r="Y42" s="22">
        <f t="shared" si="21"/>
        <v>30000</v>
      </c>
      <c r="Z42" s="22">
        <f t="shared" si="21"/>
        <v>30000</v>
      </c>
      <c r="AA42" s="22">
        <f t="shared" si="21"/>
        <v>30000</v>
      </c>
      <c r="AB42" s="22">
        <f t="shared" si="21"/>
        <v>30000</v>
      </c>
      <c r="AC42" s="22">
        <f t="shared" si="21"/>
        <v>30000</v>
      </c>
      <c r="AD42" s="22">
        <f t="shared" si="21"/>
        <v>30000</v>
      </c>
      <c r="AE42" s="22">
        <f t="shared" si="21"/>
        <v>30000</v>
      </c>
      <c r="AF42" s="22">
        <f t="shared" si="21"/>
        <v>30000</v>
      </c>
      <c r="AG42" s="22">
        <f t="shared" si="21"/>
        <v>30000</v>
      </c>
      <c r="AH42" s="22">
        <f t="shared" si="21"/>
        <v>30000</v>
      </c>
      <c r="AI42" s="22">
        <f t="shared" si="21"/>
        <v>30000</v>
      </c>
      <c r="AJ42" s="22">
        <f t="shared" si="21"/>
        <v>30000</v>
      </c>
      <c r="AK42" s="22">
        <f t="shared" si="21"/>
        <v>30000</v>
      </c>
      <c r="AL42" s="22">
        <f t="shared" si="21"/>
        <v>30000</v>
      </c>
      <c r="AM42" s="22">
        <f t="shared" si="21"/>
        <v>30000</v>
      </c>
      <c r="AN42" s="22">
        <f t="shared" si="21"/>
        <v>30000</v>
      </c>
    </row>
    <row r="43" spans="2:40" s="16" customFormat="1" ht="15.75" thickBot="1">
      <c r="B43" s="50" t="str">
        <f t="shared" si="3"/>
        <v>Costi ampliamento</v>
      </c>
      <c r="C43" s="44" t="str">
        <f t="shared" si="16"/>
        <v>Costi d'impianto e ampliamento</v>
      </c>
      <c r="D43" s="51">
        <f t="shared" si="16"/>
        <v>0.1</v>
      </c>
      <c r="E43" s="22">
        <f t="shared" si="16"/>
        <v>3000</v>
      </c>
      <c r="F43" s="22">
        <f aca="true" t="shared" si="22" ref="F43:AN43">+E43+F21</f>
        <v>6000</v>
      </c>
      <c r="G43" s="22">
        <f t="shared" si="22"/>
        <v>9000</v>
      </c>
      <c r="H43" s="22">
        <f t="shared" si="22"/>
        <v>12000</v>
      </c>
      <c r="I43" s="22">
        <f t="shared" si="22"/>
        <v>15000</v>
      </c>
      <c r="J43" s="22">
        <f t="shared" si="22"/>
        <v>18000</v>
      </c>
      <c r="K43" s="22">
        <f t="shared" si="22"/>
        <v>21000</v>
      </c>
      <c r="L43" s="22">
        <f t="shared" si="22"/>
        <v>24000</v>
      </c>
      <c r="M43" s="22">
        <f t="shared" si="22"/>
        <v>27000</v>
      </c>
      <c r="N43" s="22">
        <f t="shared" si="22"/>
        <v>30000</v>
      </c>
      <c r="O43" s="22">
        <f t="shared" si="22"/>
        <v>30000</v>
      </c>
      <c r="P43" s="22">
        <f t="shared" si="22"/>
        <v>30000</v>
      </c>
      <c r="Q43" s="22">
        <f t="shared" si="22"/>
        <v>30000</v>
      </c>
      <c r="R43" s="22">
        <f t="shared" si="22"/>
        <v>30000</v>
      </c>
      <c r="S43" s="22">
        <f t="shared" si="22"/>
        <v>30000</v>
      </c>
      <c r="T43" s="22">
        <f t="shared" si="22"/>
        <v>30000</v>
      </c>
      <c r="U43" s="22">
        <f t="shared" si="22"/>
        <v>30000</v>
      </c>
      <c r="V43" s="22">
        <f t="shared" si="22"/>
        <v>30000</v>
      </c>
      <c r="W43" s="22">
        <f t="shared" si="22"/>
        <v>30000</v>
      </c>
      <c r="X43" s="22">
        <f t="shared" si="22"/>
        <v>30000</v>
      </c>
      <c r="Y43" s="22">
        <f t="shared" si="22"/>
        <v>30000</v>
      </c>
      <c r="Z43" s="22">
        <f t="shared" si="22"/>
        <v>30000</v>
      </c>
      <c r="AA43" s="22">
        <f t="shared" si="22"/>
        <v>30000</v>
      </c>
      <c r="AB43" s="22">
        <f t="shared" si="22"/>
        <v>30000</v>
      </c>
      <c r="AC43" s="22">
        <f t="shared" si="22"/>
        <v>30000</v>
      </c>
      <c r="AD43" s="22">
        <f t="shared" si="22"/>
        <v>30000</v>
      </c>
      <c r="AE43" s="22">
        <f t="shared" si="22"/>
        <v>30000</v>
      </c>
      <c r="AF43" s="22">
        <f t="shared" si="22"/>
        <v>30000</v>
      </c>
      <c r="AG43" s="22">
        <f t="shared" si="22"/>
        <v>30000</v>
      </c>
      <c r="AH43" s="22">
        <f t="shared" si="22"/>
        <v>30000</v>
      </c>
      <c r="AI43" s="22">
        <f t="shared" si="22"/>
        <v>30000</v>
      </c>
      <c r="AJ43" s="22">
        <f t="shared" si="22"/>
        <v>30000</v>
      </c>
      <c r="AK43" s="22">
        <f t="shared" si="22"/>
        <v>30000</v>
      </c>
      <c r="AL43" s="22">
        <f t="shared" si="22"/>
        <v>30000</v>
      </c>
      <c r="AM43" s="22">
        <f t="shared" si="22"/>
        <v>30000</v>
      </c>
      <c r="AN43" s="22">
        <f t="shared" si="22"/>
        <v>30000</v>
      </c>
    </row>
    <row r="44" spans="1:40" ht="15.75">
      <c r="A44" s="16"/>
      <c r="B44" s="41" t="s">
        <v>265</v>
      </c>
      <c r="C44" s="41"/>
      <c r="D44" s="41"/>
      <c r="E44" s="49">
        <f>SUM(E25:E43)</f>
        <v>20700</v>
      </c>
      <c r="F44" s="49">
        <f>SUM(F25:F43)</f>
        <v>46800</v>
      </c>
      <c r="G44" s="49">
        <f>SUM(G25:G43)</f>
        <v>86900</v>
      </c>
      <c r="H44" s="49">
        <f>SUM(H25:H43)</f>
        <v>127000</v>
      </c>
      <c r="I44" s="49">
        <f>SUM(I25:I43)</f>
        <v>167100</v>
      </c>
      <c r="J44" s="49">
        <f>SUM(J25:J43)</f>
        <v>203200</v>
      </c>
      <c r="K44" s="49">
        <f>SUM(K25:K43)</f>
        <v>234900</v>
      </c>
      <c r="L44" s="49">
        <f>SUM(L25:L43)</f>
        <v>259600</v>
      </c>
      <c r="M44" s="49">
        <f>SUM(M25:M43)</f>
        <v>284300</v>
      </c>
      <c r="N44" s="49">
        <f>SUM(N25:N43)</f>
        <v>309000</v>
      </c>
      <c r="O44" s="49">
        <f>SUM(O25:O43)</f>
        <v>317000</v>
      </c>
      <c r="P44" s="49">
        <f>SUM(P25:P43)</f>
        <v>324000</v>
      </c>
      <c r="Q44" s="49">
        <f>SUM(Q25:Q43)</f>
        <v>324000</v>
      </c>
      <c r="R44" s="49">
        <f>SUM(R25:R43)</f>
        <v>324000</v>
      </c>
      <c r="S44" s="49">
        <f>SUM(S25:S43)</f>
        <v>324000</v>
      </c>
      <c r="T44" s="49">
        <f>SUM(T25:T43)</f>
        <v>324000</v>
      </c>
      <c r="U44" s="49">
        <f>SUM(U25:U43)</f>
        <v>324000</v>
      </c>
      <c r="V44" s="49">
        <f>SUM(V25:V43)</f>
        <v>324000</v>
      </c>
      <c r="W44" s="49">
        <f>SUM(W25:W43)</f>
        <v>324000</v>
      </c>
      <c r="X44" s="49">
        <f>SUM(X25:X43)</f>
        <v>324000</v>
      </c>
      <c r="Y44" s="49">
        <f>SUM(Y25:Y43)</f>
        <v>324000</v>
      </c>
      <c r="Z44" s="49">
        <f>SUM(Z25:Z43)</f>
        <v>324000</v>
      </c>
      <c r="AA44" s="49">
        <f>SUM(AA25:AA43)</f>
        <v>324000</v>
      </c>
      <c r="AB44" s="49">
        <f>SUM(AB25:AB43)</f>
        <v>324000</v>
      </c>
      <c r="AC44" s="49">
        <f>SUM(AC25:AC43)</f>
        <v>324000</v>
      </c>
      <c r="AD44" s="49">
        <f>SUM(AD25:AD43)</f>
        <v>324000</v>
      </c>
      <c r="AE44" s="49">
        <f>SUM(AE25:AE43)</f>
        <v>324000</v>
      </c>
      <c r="AF44" s="49">
        <f>SUM(AF25:AF43)</f>
        <v>324000</v>
      </c>
      <c r="AG44" s="49">
        <f>SUM(AG25:AG43)</f>
        <v>324000</v>
      </c>
      <c r="AH44" s="49">
        <f>SUM(AH25:AH43)</f>
        <v>324000</v>
      </c>
      <c r="AI44" s="49">
        <f>SUM(AI25:AI43)</f>
        <v>324000</v>
      </c>
      <c r="AJ44" s="49">
        <f>SUM(AJ25:AJ43)</f>
        <v>324000</v>
      </c>
      <c r="AK44" s="49">
        <f>SUM(AK25:AK43)</f>
        <v>324000</v>
      </c>
      <c r="AL44" s="49">
        <f>SUM(AL25:AL43)</f>
        <v>324000</v>
      </c>
      <c r="AM44" s="49">
        <f>SUM(AM25:AM43)</f>
        <v>324000</v>
      </c>
      <c r="AN44" s="49">
        <f>SUM(AN25:AN43)</f>
        <v>324000</v>
      </c>
    </row>
    <row r="45" s="16" customFormat="1" ht="15"/>
    <row r="46" spans="2:40" s="16" customFormat="1" ht="28.5">
      <c r="B46" s="47" t="s">
        <v>310</v>
      </c>
      <c r="C46" s="47" t="str">
        <f>+C2</f>
        <v>Tipologia</v>
      </c>
      <c r="D46" s="47" t="s">
        <v>311</v>
      </c>
      <c r="E46" s="38" t="str">
        <f>+E2</f>
        <v>A1 m1</v>
      </c>
      <c r="F46" s="38" t="str">
        <f aca="true" t="shared" si="23" ref="F46:AN46">+F2</f>
        <v>A1 m2</v>
      </c>
      <c r="G46" s="38" t="str">
        <f t="shared" si="23"/>
        <v>A1 m3</v>
      </c>
      <c r="H46" s="38" t="str">
        <f t="shared" si="23"/>
        <v>A1 m4</v>
      </c>
      <c r="I46" s="38" t="str">
        <f t="shared" si="23"/>
        <v>A1 m5</v>
      </c>
      <c r="J46" s="38" t="str">
        <f t="shared" si="23"/>
        <v>A1 m6</v>
      </c>
      <c r="K46" s="38" t="str">
        <f t="shared" si="23"/>
        <v>A1 m7</v>
      </c>
      <c r="L46" s="38" t="str">
        <f t="shared" si="23"/>
        <v>A1 m8</v>
      </c>
      <c r="M46" s="38" t="str">
        <f t="shared" si="23"/>
        <v>A1 m9</v>
      </c>
      <c r="N46" s="38" t="str">
        <f t="shared" si="23"/>
        <v>A1 m10</v>
      </c>
      <c r="O46" s="38" t="str">
        <f t="shared" si="23"/>
        <v>A1 m11</v>
      </c>
      <c r="P46" s="38" t="str">
        <f t="shared" si="23"/>
        <v>A1 m12</v>
      </c>
      <c r="Q46" s="38" t="str">
        <f t="shared" si="23"/>
        <v>A2 m1</v>
      </c>
      <c r="R46" s="38" t="str">
        <f t="shared" si="23"/>
        <v>A2 m2</v>
      </c>
      <c r="S46" s="38" t="str">
        <f t="shared" si="23"/>
        <v>A2 m3</v>
      </c>
      <c r="T46" s="38" t="str">
        <f t="shared" si="23"/>
        <v>A2 m4</v>
      </c>
      <c r="U46" s="38" t="str">
        <f t="shared" si="23"/>
        <v>A2 m5</v>
      </c>
      <c r="V46" s="38" t="str">
        <f t="shared" si="23"/>
        <v>A2 m6</v>
      </c>
      <c r="W46" s="38" t="str">
        <f t="shared" si="23"/>
        <v>A2 m7</v>
      </c>
      <c r="X46" s="38" t="str">
        <f t="shared" si="23"/>
        <v>A2 m8</v>
      </c>
      <c r="Y46" s="38" t="str">
        <f t="shared" si="23"/>
        <v>A2 m9</v>
      </c>
      <c r="Z46" s="38" t="str">
        <f t="shared" si="23"/>
        <v>A2 m10</v>
      </c>
      <c r="AA46" s="38" t="str">
        <f t="shared" si="23"/>
        <v>A2 m11</v>
      </c>
      <c r="AB46" s="38" t="str">
        <f t="shared" si="23"/>
        <v>A2 m12</v>
      </c>
      <c r="AC46" s="38" t="str">
        <f t="shared" si="23"/>
        <v>A3 m1</v>
      </c>
      <c r="AD46" s="38" t="str">
        <f t="shared" si="23"/>
        <v>A3 m2</v>
      </c>
      <c r="AE46" s="38" t="str">
        <f t="shared" si="23"/>
        <v>A3 m3</v>
      </c>
      <c r="AF46" s="38" t="str">
        <f t="shared" si="23"/>
        <v>A3 m4</v>
      </c>
      <c r="AG46" s="38" t="str">
        <f t="shared" si="23"/>
        <v>A3 m5</v>
      </c>
      <c r="AH46" s="38" t="str">
        <f t="shared" si="23"/>
        <v>A3 m6</v>
      </c>
      <c r="AI46" s="38" t="str">
        <f t="shared" si="23"/>
        <v>A3 m7</v>
      </c>
      <c r="AJ46" s="38" t="str">
        <f t="shared" si="23"/>
        <v>A3 m8</v>
      </c>
      <c r="AK46" s="38" t="str">
        <f t="shared" si="23"/>
        <v>A3 m9</v>
      </c>
      <c r="AL46" s="38" t="str">
        <f t="shared" si="23"/>
        <v>A3 m10</v>
      </c>
      <c r="AM46" s="38" t="str">
        <f t="shared" si="23"/>
        <v>A3 m11</v>
      </c>
      <c r="AN46" s="38" t="str">
        <f t="shared" si="23"/>
        <v>A3 m12</v>
      </c>
    </row>
    <row r="47" spans="2:40" s="16" customFormat="1" ht="15">
      <c r="B47" s="50" t="str">
        <f>+B3</f>
        <v>Fabbricato 1</v>
      </c>
      <c r="C47" s="50" t="str">
        <f>+C3</f>
        <v>Immobili</v>
      </c>
      <c r="D47" s="52">
        <v>0.05</v>
      </c>
      <c r="E47" s="22">
        <f>+'Budget Investimenti'!F3*Ammortamenti!D47</f>
        <v>2500</v>
      </c>
      <c r="F47" s="22">
        <f>IF((SUM('Budget Investimenti'!$F3:G3)-Ammortamenti!E47)&gt;0,(SUM('Budget Investimenti'!$F3:G3))*$D47,0)</f>
        <v>2500</v>
      </c>
      <c r="G47" s="22">
        <f>IF((SUM('Budget Investimenti'!$F3:H3)-SUM(Ammortamenti!$E47:F47))&gt;0,(SUM('Budget Investimenti'!$F3:H3))*$D47,0)</f>
        <v>2500</v>
      </c>
      <c r="H47" s="22">
        <f>IF((SUM('Budget Investimenti'!$F3:I3)-SUM(Ammortamenti!$E47:G47))&gt;0,(SUM('Budget Investimenti'!$F3:I3))*$D47,0)</f>
        <v>2500</v>
      </c>
      <c r="I47" s="22">
        <f>IF((SUM('Budget Investimenti'!$F3:J3)-SUM(Ammortamenti!$E47:H47))&gt;0,(SUM('Budget Investimenti'!$F3:J3))*$D47,0)</f>
        <v>2500</v>
      </c>
      <c r="J47" s="22">
        <f>IF((SUM('Budget Investimenti'!$F3:K3)-SUM(Ammortamenti!$E47:I47))&gt;0,(SUM('Budget Investimenti'!$F3:K3))*$D47,0)</f>
        <v>2500</v>
      </c>
      <c r="K47" s="22">
        <f>IF((SUM('Budget Investimenti'!$F3:L3)-SUM(Ammortamenti!$E47:J47))&gt;0,(SUM('Budget Investimenti'!$F3:L3))*$D47,0)</f>
        <v>2500</v>
      </c>
      <c r="L47" s="22">
        <f>IF((SUM('Budget Investimenti'!$F3:M3)-SUM(Ammortamenti!$E47:K47))&gt;0,(SUM('Budget Investimenti'!$F3:M3))*$D47,0)</f>
        <v>2500</v>
      </c>
      <c r="M47" s="22">
        <f>IF((SUM('Budget Investimenti'!$F3:N3)-SUM(Ammortamenti!$E47:L47))&gt;0,(SUM('Budget Investimenti'!$F3:N3))*$D47,0)</f>
        <v>2500</v>
      </c>
      <c r="N47" s="22">
        <f>IF((SUM('Budget Investimenti'!$F3:O3)-SUM(Ammortamenti!$E47:M47))&gt;0,(SUM('Budget Investimenti'!$F3:O3))*$D47,0)</f>
        <v>2500</v>
      </c>
      <c r="O47" s="22">
        <f>IF((SUM('Budget Investimenti'!$F3:P3)-SUM(Ammortamenti!$E47:N47))&gt;0,(SUM('Budget Investimenti'!$F3:P3))*$D47,0)</f>
        <v>2500</v>
      </c>
      <c r="P47" s="22">
        <f>IF((SUM('Budget Investimenti'!$F3:Q3)-SUM(Ammortamenti!$E47:O47))&gt;0,(SUM('Budget Investimenti'!$F3:Q3))*$D47,0)</f>
        <v>2500</v>
      </c>
      <c r="Q47" s="22">
        <f>IF((SUM('Budget Investimenti'!$F3:R3)-SUM(Ammortamenti!$E47:P47))&gt;0,(SUM('Budget Investimenti'!$F3:R3))*$D47,0)</f>
        <v>2500</v>
      </c>
      <c r="R47" s="22">
        <f>IF((SUM('Budget Investimenti'!$F3:S3)-SUM(Ammortamenti!$E47:Q47))&gt;0,(SUM('Budget Investimenti'!$F3:S3))*$D47,0)</f>
        <v>2500</v>
      </c>
      <c r="S47" s="22">
        <f>IF((SUM('Budget Investimenti'!$F3:T3)-SUM(Ammortamenti!$E47:R47))&gt;0,(SUM('Budget Investimenti'!$F3:T3))*$D47,0)</f>
        <v>2500</v>
      </c>
      <c r="T47" s="22">
        <f>IF((SUM('Budget Investimenti'!$F3:U3)-SUM(Ammortamenti!$E47:S47))&gt;0,(SUM('Budget Investimenti'!$F3:U3))*$D47,0)</f>
        <v>2500</v>
      </c>
      <c r="U47" s="22">
        <f>IF((SUM('Budget Investimenti'!$F3:V3)-SUM(Ammortamenti!$E47:T47))&gt;0,(SUM('Budget Investimenti'!$F3:V3))*$D47,0)</f>
        <v>2500</v>
      </c>
      <c r="V47" s="22">
        <f>IF((SUM('Budget Investimenti'!$F3:W3)-SUM(Ammortamenti!$E47:U47))&gt;0,(SUM('Budget Investimenti'!$F3:W3))*$D47,0)</f>
        <v>2500</v>
      </c>
      <c r="W47" s="22">
        <f>IF((SUM('Budget Investimenti'!$F3:X3)-SUM(Ammortamenti!$E47:V47))&gt;0,(SUM('Budget Investimenti'!$F3:X3))*$D47,0)</f>
        <v>2500</v>
      </c>
      <c r="X47" s="22">
        <f>IF((SUM('Budget Investimenti'!$F3:Y3)-SUM(Ammortamenti!$E47:W47))&gt;0,(SUM('Budget Investimenti'!$F3:Y3))*$D47,0)</f>
        <v>2500</v>
      </c>
      <c r="Y47" s="22">
        <f>IF((SUM('Budget Investimenti'!$F3:Z3)-SUM(Ammortamenti!$E47:X47))&gt;0,(SUM('Budget Investimenti'!$F3:Z3))*$D47,0)</f>
        <v>0</v>
      </c>
      <c r="Z47" s="22">
        <f>IF((SUM('Budget Investimenti'!$F3:AA3)-SUM(Ammortamenti!$E47:Y47))&gt;0,(SUM('Budget Investimenti'!$F3:AA3))*$D47,0)</f>
        <v>0</v>
      </c>
      <c r="AA47" s="22">
        <f>IF((SUM('Budget Investimenti'!$F3:AB3)-SUM(Ammortamenti!$E47:Z47))&gt;0,(SUM('Budget Investimenti'!$F3:AB3))*$D47,0)</f>
        <v>0</v>
      </c>
      <c r="AB47" s="22">
        <f>IF((SUM('Budget Investimenti'!$F3:AC3)-SUM(Ammortamenti!$E47:AA47))&gt;0,(SUM('Budget Investimenti'!$F3:AC3))*$D47,0)</f>
        <v>0</v>
      </c>
      <c r="AC47" s="22">
        <f>IF((SUM('Budget Investimenti'!$F3:AD3)-SUM(Ammortamenti!$E47:AB47))&gt;0,(SUM('Budget Investimenti'!$F3:AD3))*$D47,0)</f>
        <v>0</v>
      </c>
      <c r="AD47" s="22">
        <f>IF((SUM('Budget Investimenti'!$F3:AE3)-SUM(Ammortamenti!$E47:AC47))&gt;0,(SUM('Budget Investimenti'!$F3:AE3))*$D47,0)</f>
        <v>0</v>
      </c>
      <c r="AE47" s="22">
        <f>IF((SUM('Budget Investimenti'!$F3:AF3)-SUM(Ammortamenti!$E47:AD47))&gt;0,(SUM('Budget Investimenti'!$F3:AF3))*$D47,0)</f>
        <v>0</v>
      </c>
      <c r="AF47" s="22">
        <f>IF((SUM('Budget Investimenti'!$F3:AG3)-SUM(Ammortamenti!$E47:AE47))&gt;0,(SUM('Budget Investimenti'!$F3:AG3))*$D47,0)</f>
        <v>0</v>
      </c>
      <c r="AG47" s="22">
        <f>IF((SUM('Budget Investimenti'!$F3:AH3)-SUM(Ammortamenti!$E47:AF47))&gt;0,(SUM('Budget Investimenti'!$F3:AH3))*$D47,0)</f>
        <v>0</v>
      </c>
      <c r="AH47" s="22">
        <f>IF((SUM('Budget Investimenti'!$F3:AI3)-SUM(Ammortamenti!$E47:AG47))&gt;0,(SUM('Budget Investimenti'!$F3:AI3))*$D47,0)</f>
        <v>0</v>
      </c>
      <c r="AI47" s="22">
        <f>IF((SUM('Budget Investimenti'!$F3:AJ3)-SUM(Ammortamenti!$E47:AH47))&gt;0,(SUM('Budget Investimenti'!$F3:AJ3))*$D47,0)</f>
        <v>0</v>
      </c>
      <c r="AJ47" s="22">
        <f>IF((SUM('Budget Investimenti'!$F3:AK3)-SUM(Ammortamenti!$E47:AI47))&gt;0,(SUM('Budget Investimenti'!$F3:AK3))*$D47,0)</f>
        <v>0</v>
      </c>
      <c r="AK47" s="22">
        <f>IF((SUM('Budget Investimenti'!$F3:AL3)-SUM(Ammortamenti!$E47:AJ47))&gt;0,(SUM('Budget Investimenti'!$F3:AL3))*$D47,0)</f>
        <v>0</v>
      </c>
      <c r="AL47" s="22">
        <f>IF((SUM('Budget Investimenti'!$F3:AM3)-SUM(Ammortamenti!$E47:AK47))&gt;0,(SUM('Budget Investimenti'!$F3:AM3))*$D47,0)</f>
        <v>0</v>
      </c>
      <c r="AM47" s="22">
        <f>IF((SUM('Budget Investimenti'!$F3:AN3)-SUM(Ammortamenti!$E47:AL47))&gt;0,(SUM('Budget Investimenti'!$F3:AN3))*$D47,0)</f>
        <v>0</v>
      </c>
      <c r="AN47" s="22">
        <f>IF((SUM('Budget Investimenti'!$F3:AO3)-SUM(Ammortamenti!$E47:AM47))&gt;0,(SUM('Budget Investimenti'!$F3:AO3))*$D47,0)</f>
        <v>0</v>
      </c>
    </row>
    <row r="48" spans="2:40" s="16" customFormat="1" ht="15">
      <c r="B48" s="50" t="str">
        <f aca="true" t="shared" si="24" ref="B48:C65">+B4</f>
        <v>Fabbricato 2</v>
      </c>
      <c r="C48" s="50" t="str">
        <f t="shared" si="24"/>
        <v>Immobili</v>
      </c>
      <c r="D48" s="52">
        <v>0.05</v>
      </c>
      <c r="E48" s="22">
        <f>+'Budget Investimenti'!F4*Ammortamenti!D48</f>
        <v>1000</v>
      </c>
      <c r="F48" s="22">
        <f>IF((SUM('Budget Investimenti'!$F4:G4)-Ammortamenti!E48)&gt;0,(SUM('Budget Investimenti'!$F4:G4))*$D48,0)</f>
        <v>1000</v>
      </c>
      <c r="G48" s="22">
        <f>IF((SUM('Budget Investimenti'!$F4:H4)-SUM(Ammortamenti!$E48:F48))&gt;0,(SUM('Budget Investimenti'!$F4:H4))*$D48,0)</f>
        <v>1000</v>
      </c>
      <c r="H48" s="22">
        <f>IF((SUM('Budget Investimenti'!$F4:I4)-SUM(Ammortamenti!$E48:G48))&gt;0,(SUM('Budget Investimenti'!$F4:I4))*$D48,0)</f>
        <v>1000</v>
      </c>
      <c r="I48" s="22">
        <f>IF((SUM('Budget Investimenti'!$F4:J4)-SUM(Ammortamenti!$E48:H48))&gt;0,(SUM('Budget Investimenti'!$F4:J4))*$D48,0)</f>
        <v>1000</v>
      </c>
      <c r="J48" s="22">
        <f>IF((SUM('Budget Investimenti'!$F4:K4)-SUM(Ammortamenti!$E48:I48))&gt;0,(SUM('Budget Investimenti'!$F4:K4))*$D48,0)</f>
        <v>1000</v>
      </c>
      <c r="K48" s="22">
        <f>IF((SUM('Budget Investimenti'!$F4:L4)-SUM(Ammortamenti!$E48:J48))&gt;0,(SUM('Budget Investimenti'!$F4:L4))*$D48,0)</f>
        <v>1000</v>
      </c>
      <c r="L48" s="22">
        <f>IF((SUM('Budget Investimenti'!$F4:M4)-SUM(Ammortamenti!$E48:K48))&gt;0,(SUM('Budget Investimenti'!$F4:M4))*$D48,0)</f>
        <v>1000</v>
      </c>
      <c r="M48" s="22">
        <f>IF((SUM('Budget Investimenti'!$F4:N4)-SUM(Ammortamenti!$E48:L48))&gt;0,(SUM('Budget Investimenti'!$F4:N4))*$D48,0)</f>
        <v>1000</v>
      </c>
      <c r="N48" s="22">
        <f>IF((SUM('Budget Investimenti'!$F4:O4)-SUM(Ammortamenti!$E48:M48))&gt;0,(SUM('Budget Investimenti'!$F4:O4))*$D48,0)</f>
        <v>1000</v>
      </c>
      <c r="O48" s="22">
        <f>IF((SUM('Budget Investimenti'!$F4:P4)-SUM(Ammortamenti!$E48:N48))&gt;0,(SUM('Budget Investimenti'!$F4:P4))*$D48,0)</f>
        <v>1000</v>
      </c>
      <c r="P48" s="22">
        <f>IF((SUM('Budget Investimenti'!$F4:Q4)-SUM(Ammortamenti!$E48:O48))&gt;0,(SUM('Budget Investimenti'!$F4:Q4))*$D48,0)</f>
        <v>1000</v>
      </c>
      <c r="Q48" s="22">
        <f>IF((SUM('Budget Investimenti'!$F4:R4)-SUM(Ammortamenti!$E48:P48))&gt;0,(SUM('Budget Investimenti'!$F4:R4))*$D48,0)</f>
        <v>1000</v>
      </c>
      <c r="R48" s="22">
        <f>IF((SUM('Budget Investimenti'!$F4:S4)-SUM(Ammortamenti!$E48:Q48))&gt;0,(SUM('Budget Investimenti'!$F4:S4))*$D48,0)</f>
        <v>1000</v>
      </c>
      <c r="S48" s="22">
        <f>IF((SUM('Budget Investimenti'!$F4:T4)-SUM(Ammortamenti!$E48:R48))&gt;0,(SUM('Budget Investimenti'!$F4:T4))*$D48,0)</f>
        <v>1000</v>
      </c>
      <c r="T48" s="22">
        <f>IF((SUM('Budget Investimenti'!$F4:U4)-SUM(Ammortamenti!$E48:S48))&gt;0,(SUM('Budget Investimenti'!$F4:U4))*$D48,0)</f>
        <v>1000</v>
      </c>
      <c r="U48" s="22">
        <f>IF((SUM('Budget Investimenti'!$F4:V4)-SUM(Ammortamenti!$E48:T48))&gt;0,(SUM('Budget Investimenti'!$F4:V4))*$D48,0)</f>
        <v>1000</v>
      </c>
      <c r="V48" s="22">
        <f>IF((SUM('Budget Investimenti'!$F4:W4)-SUM(Ammortamenti!$E48:U48))&gt;0,(SUM('Budget Investimenti'!$F4:W4))*$D48,0)</f>
        <v>1000</v>
      </c>
      <c r="W48" s="22">
        <f>IF((SUM('Budget Investimenti'!$F4:X4)-SUM(Ammortamenti!$E48:V48))&gt;0,(SUM('Budget Investimenti'!$F4:X4))*$D48,0)</f>
        <v>1000</v>
      </c>
      <c r="X48" s="22">
        <f>IF((SUM('Budget Investimenti'!$F4:Y4)-SUM(Ammortamenti!$E48:W48))&gt;0,(SUM('Budget Investimenti'!$F4:Y4))*$D48,0)</f>
        <v>1000</v>
      </c>
      <c r="Y48" s="22">
        <f>IF((SUM('Budget Investimenti'!$F4:Z4)-SUM(Ammortamenti!$E48:X48))&gt;0,(SUM('Budget Investimenti'!$F4:Z4))*$D48,0)</f>
        <v>0</v>
      </c>
      <c r="Z48" s="22">
        <f>IF((SUM('Budget Investimenti'!$F4:AA4)-SUM(Ammortamenti!$E48:Y48))&gt;0,(SUM('Budget Investimenti'!$F4:AA4))*$D48,0)</f>
        <v>0</v>
      </c>
      <c r="AA48" s="22">
        <f>IF((SUM('Budget Investimenti'!$F4:AB4)-SUM(Ammortamenti!$E48:Z48))&gt;0,(SUM('Budget Investimenti'!$F4:AB4))*$D48,0)</f>
        <v>0</v>
      </c>
      <c r="AB48" s="22">
        <f>IF((SUM('Budget Investimenti'!$F4:AC4)-SUM(Ammortamenti!$E48:AA48))&gt;0,(SUM('Budget Investimenti'!$F4:AC4))*$D48,0)</f>
        <v>0</v>
      </c>
      <c r="AC48" s="22">
        <f>IF((SUM('Budget Investimenti'!$F4:AD4)-SUM(Ammortamenti!$E48:AB48))&gt;0,(SUM('Budget Investimenti'!$F4:AD4))*$D48,0)</f>
        <v>0</v>
      </c>
      <c r="AD48" s="22">
        <f>IF((SUM('Budget Investimenti'!$F4:AE4)-SUM(Ammortamenti!$E48:AC48))&gt;0,(SUM('Budget Investimenti'!$F4:AE4))*$D48,0)</f>
        <v>0</v>
      </c>
      <c r="AE48" s="22">
        <f>IF((SUM('Budget Investimenti'!$F4:AF4)-SUM(Ammortamenti!$E48:AD48))&gt;0,(SUM('Budget Investimenti'!$F4:AF4))*$D48,0)</f>
        <v>0</v>
      </c>
      <c r="AF48" s="22">
        <f>IF((SUM('Budget Investimenti'!$F4:AG4)-SUM(Ammortamenti!$E48:AE48))&gt;0,(SUM('Budget Investimenti'!$F4:AG4))*$D48,0)</f>
        <v>0</v>
      </c>
      <c r="AG48" s="22">
        <f>IF((SUM('Budget Investimenti'!$F4:AH4)-SUM(Ammortamenti!$E48:AF48))&gt;0,(SUM('Budget Investimenti'!$F4:AH4))*$D48,0)</f>
        <v>0</v>
      </c>
      <c r="AH48" s="22">
        <f>IF((SUM('Budget Investimenti'!$F4:AI4)-SUM(Ammortamenti!$E48:AG48))&gt;0,(SUM('Budget Investimenti'!$F4:AI4))*$D48,0)</f>
        <v>0</v>
      </c>
      <c r="AI48" s="22">
        <f>IF((SUM('Budget Investimenti'!$F4:AJ4)-SUM(Ammortamenti!$E48:AH48))&gt;0,(SUM('Budget Investimenti'!$F4:AJ4))*$D48,0)</f>
        <v>0</v>
      </c>
      <c r="AJ48" s="22">
        <f>IF((SUM('Budget Investimenti'!$F4:AK4)-SUM(Ammortamenti!$E48:AI48))&gt;0,(SUM('Budget Investimenti'!$F4:AK4))*$D48,0)</f>
        <v>0</v>
      </c>
      <c r="AK48" s="22">
        <f>IF((SUM('Budget Investimenti'!$F4:AL4)-SUM(Ammortamenti!$E48:AJ48))&gt;0,(SUM('Budget Investimenti'!$F4:AL4))*$D48,0)</f>
        <v>0</v>
      </c>
      <c r="AL48" s="22">
        <f>IF((SUM('Budget Investimenti'!$F4:AM4)-SUM(Ammortamenti!$E48:AK48))&gt;0,(SUM('Budget Investimenti'!$F4:AM4))*$D48,0)</f>
        <v>0</v>
      </c>
      <c r="AM48" s="22">
        <f>IF((SUM('Budget Investimenti'!$F4:AN4)-SUM(Ammortamenti!$E48:AL48))&gt;0,(SUM('Budget Investimenti'!$F4:AN4))*$D48,0)</f>
        <v>0</v>
      </c>
      <c r="AN48" s="22">
        <f>IF((SUM('Budget Investimenti'!$F4:AO4)-SUM(Ammortamenti!$E48:AM48))&gt;0,(SUM('Budget Investimenti'!$F4:AO4))*$D48,0)</f>
        <v>0</v>
      </c>
    </row>
    <row r="49" spans="2:40" s="16" customFormat="1" ht="15">
      <c r="B49" s="50" t="str">
        <f t="shared" si="24"/>
        <v>Fabbricato 3</v>
      </c>
      <c r="C49" s="50" t="str">
        <f t="shared" si="24"/>
        <v>Immobili</v>
      </c>
      <c r="D49" s="52">
        <v>0.05</v>
      </c>
      <c r="E49" s="22">
        <f>+'Budget Investimenti'!F5*Ammortamenti!D49</f>
        <v>1500</v>
      </c>
      <c r="F49" s="22">
        <f>IF((SUM('Budget Investimenti'!$F5:G5)-Ammortamenti!E49)&gt;0,(SUM('Budget Investimenti'!$F5:G5))*$D49,0)</f>
        <v>1500</v>
      </c>
      <c r="G49" s="22">
        <f>IF((SUM('Budget Investimenti'!$F5:H5)-SUM(Ammortamenti!$E49:F49))&gt;0,(SUM('Budget Investimenti'!$F5:H5))*$D49,0)</f>
        <v>1500</v>
      </c>
      <c r="H49" s="22">
        <f>IF((SUM('Budget Investimenti'!$F5:I5)-SUM(Ammortamenti!$E49:G49))&gt;0,(SUM('Budget Investimenti'!$F5:I5))*$D49,0)</f>
        <v>1500</v>
      </c>
      <c r="I49" s="22">
        <f>IF((SUM('Budget Investimenti'!$F5:J5)-SUM(Ammortamenti!$E49:H49))&gt;0,(SUM('Budget Investimenti'!$F5:J5))*$D49,0)</f>
        <v>1500</v>
      </c>
      <c r="J49" s="22">
        <f>IF((SUM('Budget Investimenti'!$F5:K5)-SUM(Ammortamenti!$E49:I49))&gt;0,(SUM('Budget Investimenti'!$F5:K5))*$D49,0)</f>
        <v>1500</v>
      </c>
      <c r="K49" s="22">
        <f>IF((SUM('Budget Investimenti'!$F5:L5)-SUM(Ammortamenti!$E49:J49))&gt;0,(SUM('Budget Investimenti'!$F5:L5))*$D49,0)</f>
        <v>1500</v>
      </c>
      <c r="L49" s="22">
        <f>IF((SUM('Budget Investimenti'!$F5:M5)-SUM(Ammortamenti!$E49:K49))&gt;0,(SUM('Budget Investimenti'!$F5:M5))*$D49,0)</f>
        <v>1500</v>
      </c>
      <c r="M49" s="22">
        <f>IF((SUM('Budget Investimenti'!$F5:N5)-SUM(Ammortamenti!$E49:L49))&gt;0,(SUM('Budget Investimenti'!$F5:N5))*$D49,0)</f>
        <v>1500</v>
      </c>
      <c r="N49" s="22">
        <f>IF((SUM('Budget Investimenti'!$F5:O5)-SUM(Ammortamenti!$E49:M49))&gt;0,(SUM('Budget Investimenti'!$F5:O5))*$D49,0)</f>
        <v>1500</v>
      </c>
      <c r="O49" s="22">
        <f>IF((SUM('Budget Investimenti'!$F5:P5)-SUM(Ammortamenti!$E49:N49))&gt;0,(SUM('Budget Investimenti'!$F5:P5))*$D49,0)</f>
        <v>1500</v>
      </c>
      <c r="P49" s="22">
        <f>IF((SUM('Budget Investimenti'!$F5:Q5)-SUM(Ammortamenti!$E49:O49))&gt;0,(SUM('Budget Investimenti'!$F5:Q5))*$D49,0)</f>
        <v>1500</v>
      </c>
      <c r="Q49" s="22">
        <f>IF((SUM('Budget Investimenti'!$F5:R5)-SUM(Ammortamenti!$E49:P49))&gt;0,(SUM('Budget Investimenti'!$F5:R5))*$D49,0)</f>
        <v>1500</v>
      </c>
      <c r="R49" s="22">
        <f>IF((SUM('Budget Investimenti'!$F5:S5)-SUM(Ammortamenti!$E49:Q49))&gt;0,(SUM('Budget Investimenti'!$F5:S5))*$D49,0)</f>
        <v>1500</v>
      </c>
      <c r="S49" s="22">
        <f>IF((SUM('Budget Investimenti'!$F5:T5)-SUM(Ammortamenti!$E49:R49))&gt;0,(SUM('Budget Investimenti'!$F5:T5))*$D49,0)</f>
        <v>1500</v>
      </c>
      <c r="T49" s="22">
        <f>IF((SUM('Budget Investimenti'!$F5:U5)-SUM(Ammortamenti!$E49:S49))&gt;0,(SUM('Budget Investimenti'!$F5:U5))*$D49,0)</f>
        <v>1500</v>
      </c>
      <c r="U49" s="22">
        <f>IF((SUM('Budget Investimenti'!$F5:V5)-SUM(Ammortamenti!$E49:T49))&gt;0,(SUM('Budget Investimenti'!$F5:V5))*$D49,0)</f>
        <v>1500</v>
      </c>
      <c r="V49" s="22">
        <f>IF((SUM('Budget Investimenti'!$F5:W5)-SUM(Ammortamenti!$E49:U49))&gt;0,(SUM('Budget Investimenti'!$F5:W5))*$D49,0)</f>
        <v>1500</v>
      </c>
      <c r="W49" s="22">
        <f>IF((SUM('Budget Investimenti'!$F5:X5)-SUM(Ammortamenti!$E49:V49))&gt;0,(SUM('Budget Investimenti'!$F5:X5))*$D49,0)</f>
        <v>1500</v>
      </c>
      <c r="X49" s="22">
        <f>IF((SUM('Budget Investimenti'!$F5:Y5)-SUM(Ammortamenti!$E49:W49))&gt;0,(SUM('Budget Investimenti'!$F5:Y5))*$D49,0)</f>
        <v>1500</v>
      </c>
      <c r="Y49" s="22">
        <f>IF((SUM('Budget Investimenti'!$F5:Z5)-SUM(Ammortamenti!$E49:X49))&gt;0,(SUM('Budget Investimenti'!$F5:Z5))*$D49,0)</f>
        <v>0</v>
      </c>
      <c r="Z49" s="22">
        <f>IF((SUM('Budget Investimenti'!$F5:AA5)-SUM(Ammortamenti!$E49:Y49))&gt;0,(SUM('Budget Investimenti'!$F5:AA5))*$D49,0)</f>
        <v>0</v>
      </c>
      <c r="AA49" s="22">
        <f>IF((SUM('Budget Investimenti'!$F5:AB5)-SUM(Ammortamenti!$E49:Z49))&gt;0,(SUM('Budget Investimenti'!$F5:AB5))*$D49,0)</f>
        <v>0</v>
      </c>
      <c r="AB49" s="22">
        <f>IF((SUM('Budget Investimenti'!$F5:AC5)-SUM(Ammortamenti!$E49:AA49))&gt;0,(SUM('Budget Investimenti'!$F5:AC5))*$D49,0)</f>
        <v>0</v>
      </c>
      <c r="AC49" s="22">
        <f>IF((SUM('Budget Investimenti'!$F5:AD5)-SUM(Ammortamenti!$E49:AB49))&gt;0,(SUM('Budget Investimenti'!$F5:AD5))*$D49,0)</f>
        <v>0</v>
      </c>
      <c r="AD49" s="22">
        <f>IF((SUM('Budget Investimenti'!$F5:AE5)-SUM(Ammortamenti!$E49:AC49))&gt;0,(SUM('Budget Investimenti'!$F5:AE5))*$D49,0)</f>
        <v>0</v>
      </c>
      <c r="AE49" s="22">
        <f>IF((SUM('Budget Investimenti'!$F5:AF5)-SUM(Ammortamenti!$E49:AD49))&gt;0,(SUM('Budget Investimenti'!$F5:AF5))*$D49,0)</f>
        <v>0</v>
      </c>
      <c r="AF49" s="22">
        <f>IF((SUM('Budget Investimenti'!$F5:AG5)-SUM(Ammortamenti!$E49:AE49))&gt;0,(SUM('Budget Investimenti'!$F5:AG5))*$D49,0)</f>
        <v>0</v>
      </c>
      <c r="AG49" s="22">
        <f>IF((SUM('Budget Investimenti'!$F5:AH5)-SUM(Ammortamenti!$E49:AF49))&gt;0,(SUM('Budget Investimenti'!$F5:AH5))*$D49,0)</f>
        <v>0</v>
      </c>
      <c r="AH49" s="22">
        <f>IF((SUM('Budget Investimenti'!$F5:AI5)-SUM(Ammortamenti!$E49:AG49))&gt;0,(SUM('Budget Investimenti'!$F5:AI5))*$D49,0)</f>
        <v>0</v>
      </c>
      <c r="AI49" s="22">
        <f>IF((SUM('Budget Investimenti'!$F5:AJ5)-SUM(Ammortamenti!$E49:AH49))&gt;0,(SUM('Budget Investimenti'!$F5:AJ5))*$D49,0)</f>
        <v>0</v>
      </c>
      <c r="AJ49" s="22">
        <f>IF((SUM('Budget Investimenti'!$F5:AK5)-SUM(Ammortamenti!$E49:AI49))&gt;0,(SUM('Budget Investimenti'!$F5:AK5))*$D49,0)</f>
        <v>0</v>
      </c>
      <c r="AK49" s="22">
        <f>IF((SUM('Budget Investimenti'!$F5:AL5)-SUM(Ammortamenti!$E49:AJ49))&gt;0,(SUM('Budget Investimenti'!$F5:AL5))*$D49,0)</f>
        <v>0</v>
      </c>
      <c r="AL49" s="22">
        <f>IF((SUM('Budget Investimenti'!$F5:AM5)-SUM(Ammortamenti!$E49:AK49))&gt;0,(SUM('Budget Investimenti'!$F5:AM5))*$D49,0)</f>
        <v>0</v>
      </c>
      <c r="AM49" s="22">
        <f>IF((SUM('Budget Investimenti'!$F5:AN5)-SUM(Ammortamenti!$E49:AL49))&gt;0,(SUM('Budget Investimenti'!$F5:AN5))*$D49,0)</f>
        <v>0</v>
      </c>
      <c r="AN49" s="22">
        <f>IF((SUM('Budget Investimenti'!$F5:AO5)-SUM(Ammortamenti!$E49:AM49))&gt;0,(SUM('Budget Investimenti'!$F5:AO5))*$D49,0)</f>
        <v>0</v>
      </c>
    </row>
    <row r="50" spans="2:40" s="16" customFormat="1" ht="15">
      <c r="B50" s="50" t="str">
        <f t="shared" si="24"/>
        <v>Attrezzature 1</v>
      </c>
      <c r="C50" s="50" t="str">
        <f t="shared" si="24"/>
        <v>Attrezzature Industriali e commerciali</v>
      </c>
      <c r="D50" s="52">
        <v>0.1</v>
      </c>
      <c r="E50" s="22">
        <f>+'Budget Investimenti'!F6*Ammortamenti!D50</f>
        <v>500</v>
      </c>
      <c r="F50" s="22">
        <f>IF((SUM('Budget Investimenti'!$F6:G6)-Ammortamenti!E50)&gt;0,(SUM('Budget Investimenti'!$F6:G6))*$D50,0)</f>
        <v>500</v>
      </c>
      <c r="G50" s="22">
        <f>IF((SUM('Budget Investimenti'!$F6:H6)-SUM(Ammortamenti!$E50:F50))&gt;0,(SUM('Budget Investimenti'!$F6:H6))*$D50,0)</f>
        <v>500</v>
      </c>
      <c r="H50" s="22">
        <f>IF((SUM('Budget Investimenti'!$F6:I6)-SUM(Ammortamenti!$E50:G50))&gt;0,(SUM('Budget Investimenti'!$F6:I6))*$D50,0)</f>
        <v>500</v>
      </c>
      <c r="I50" s="22">
        <f>IF((SUM('Budget Investimenti'!$F6:J6)-SUM(Ammortamenti!$E50:H50))&gt;0,(SUM('Budget Investimenti'!$F6:J6))*$D50,0)</f>
        <v>500</v>
      </c>
      <c r="J50" s="22">
        <f>IF((SUM('Budget Investimenti'!$F6:K6)-SUM(Ammortamenti!$E50:I50))&gt;0,(SUM('Budget Investimenti'!$F6:K6))*$D50,0)</f>
        <v>500</v>
      </c>
      <c r="K50" s="22">
        <f>IF((SUM('Budget Investimenti'!$F6:L6)-SUM(Ammortamenti!$E50:J50))&gt;0,(SUM('Budget Investimenti'!$F6:L6))*$D50,0)</f>
        <v>500</v>
      </c>
      <c r="L50" s="22">
        <f>IF((SUM('Budget Investimenti'!$F6:M6)-SUM(Ammortamenti!$E50:K50))&gt;0,(SUM('Budget Investimenti'!$F6:M6))*$D50,0)</f>
        <v>500</v>
      </c>
      <c r="M50" s="22">
        <f>IF((SUM('Budget Investimenti'!$F6:N6)-SUM(Ammortamenti!$E50:L50))&gt;0,(SUM('Budget Investimenti'!$F6:N6))*$D50,0)</f>
        <v>500</v>
      </c>
      <c r="N50" s="22">
        <f>IF((SUM('Budget Investimenti'!$F6:O6)-SUM(Ammortamenti!$E50:M50))&gt;0,(SUM('Budget Investimenti'!$F6:O6))*$D50,0)</f>
        <v>500</v>
      </c>
      <c r="O50" s="22">
        <f>IF((SUM('Budget Investimenti'!$F6:P6)-SUM(Ammortamenti!$E50:N50))&gt;0,(SUM('Budget Investimenti'!$F6:P6))*$D50,0)</f>
        <v>0</v>
      </c>
      <c r="P50" s="22">
        <f>IF((SUM('Budget Investimenti'!$F6:Q6)-SUM(Ammortamenti!$E50:O50))&gt;0,(SUM('Budget Investimenti'!$F6:Q6))*$D50,0)</f>
        <v>0</v>
      </c>
      <c r="Q50" s="22">
        <f>IF((SUM('Budget Investimenti'!$F6:R6)-SUM(Ammortamenti!$E50:P50))&gt;0,(SUM('Budget Investimenti'!$F6:R6))*$D50,0)</f>
        <v>0</v>
      </c>
      <c r="R50" s="22">
        <f>IF((SUM('Budget Investimenti'!$F6:S6)-SUM(Ammortamenti!$E50:Q50))&gt;0,(SUM('Budget Investimenti'!$F6:S6))*$D50,0)</f>
        <v>0</v>
      </c>
      <c r="S50" s="22">
        <f>IF((SUM('Budget Investimenti'!$F6:T6)-SUM(Ammortamenti!$E50:R50))&gt;0,(SUM('Budget Investimenti'!$F6:T6))*$D50,0)</f>
        <v>0</v>
      </c>
      <c r="T50" s="22">
        <f>IF((SUM('Budget Investimenti'!$F6:U6)-SUM(Ammortamenti!$E50:S50))&gt;0,(SUM('Budget Investimenti'!$F6:U6))*$D50,0)</f>
        <v>0</v>
      </c>
      <c r="U50" s="22">
        <f>IF((SUM('Budget Investimenti'!$F6:V6)-SUM(Ammortamenti!$E50:T50))&gt;0,(SUM('Budget Investimenti'!$F6:V6))*$D50,0)</f>
        <v>0</v>
      </c>
      <c r="V50" s="22">
        <f>IF((SUM('Budget Investimenti'!$F6:W6)-SUM(Ammortamenti!$E50:U50))&gt;0,(SUM('Budget Investimenti'!$F6:W6))*$D50,0)</f>
        <v>0</v>
      </c>
      <c r="W50" s="22">
        <f>IF((SUM('Budget Investimenti'!$F6:X6)-SUM(Ammortamenti!$E50:V50))&gt;0,(SUM('Budget Investimenti'!$F6:X6))*$D50,0)</f>
        <v>0</v>
      </c>
      <c r="X50" s="22">
        <f>IF((SUM('Budget Investimenti'!$F6:Y6)-SUM(Ammortamenti!$E50:W50))&gt;0,(SUM('Budget Investimenti'!$F6:Y6))*$D50,0)</f>
        <v>0</v>
      </c>
      <c r="Y50" s="22">
        <f>IF((SUM('Budget Investimenti'!$F6:Z6)-SUM(Ammortamenti!$E50:X50))&gt;0,(SUM('Budget Investimenti'!$F6:Z6))*$D50,0)</f>
        <v>0</v>
      </c>
      <c r="Z50" s="22">
        <f>IF((SUM('Budget Investimenti'!$F6:AA6)-SUM(Ammortamenti!$E50:Y50))&gt;0,(SUM('Budget Investimenti'!$F6:AA6))*$D50,0)</f>
        <v>0</v>
      </c>
      <c r="AA50" s="22">
        <f>IF((SUM('Budget Investimenti'!$F6:AB6)-SUM(Ammortamenti!$E50:Z50))&gt;0,(SUM('Budget Investimenti'!$F6:AB6))*$D50,0)</f>
        <v>0</v>
      </c>
      <c r="AB50" s="22">
        <f>IF((SUM('Budget Investimenti'!$F6:AC6)-SUM(Ammortamenti!$E50:AA50))&gt;0,(SUM('Budget Investimenti'!$F6:AC6))*$D50,0)</f>
        <v>0</v>
      </c>
      <c r="AC50" s="22">
        <f>IF((SUM('Budget Investimenti'!$F6:AD6)-SUM(Ammortamenti!$E50:AB50))&gt;0,(SUM('Budget Investimenti'!$F6:AD6))*$D50,0)</f>
        <v>0</v>
      </c>
      <c r="AD50" s="22">
        <f>IF((SUM('Budget Investimenti'!$F6:AE6)-SUM(Ammortamenti!$E50:AC50))&gt;0,(SUM('Budget Investimenti'!$F6:AE6))*$D50,0)</f>
        <v>0</v>
      </c>
      <c r="AE50" s="22">
        <f>IF((SUM('Budget Investimenti'!$F6:AF6)-SUM(Ammortamenti!$E50:AD50))&gt;0,(SUM('Budget Investimenti'!$F6:AF6))*$D50,0)</f>
        <v>0</v>
      </c>
      <c r="AF50" s="22">
        <f>IF((SUM('Budget Investimenti'!$F6:AG6)-SUM(Ammortamenti!$E50:AE50))&gt;0,(SUM('Budget Investimenti'!$F6:AG6))*$D50,0)</f>
        <v>0</v>
      </c>
      <c r="AG50" s="22">
        <f>IF((SUM('Budget Investimenti'!$F6:AH6)-SUM(Ammortamenti!$E50:AF50))&gt;0,(SUM('Budget Investimenti'!$F6:AH6))*$D50,0)</f>
        <v>0</v>
      </c>
      <c r="AH50" s="22">
        <f>IF((SUM('Budget Investimenti'!$F6:AI6)-SUM(Ammortamenti!$E50:AG50))&gt;0,(SUM('Budget Investimenti'!$F6:AI6))*$D50,0)</f>
        <v>0</v>
      </c>
      <c r="AI50" s="22">
        <f>IF((SUM('Budget Investimenti'!$F6:AJ6)-SUM(Ammortamenti!$E50:AH50))&gt;0,(SUM('Budget Investimenti'!$F6:AJ6))*$D50,0)</f>
        <v>0</v>
      </c>
      <c r="AJ50" s="22">
        <f>IF((SUM('Budget Investimenti'!$F6:AK6)-SUM(Ammortamenti!$E50:AI50))&gt;0,(SUM('Budget Investimenti'!$F6:AK6))*$D50,0)</f>
        <v>0</v>
      </c>
      <c r="AK50" s="22">
        <f>IF((SUM('Budget Investimenti'!$F6:AL6)-SUM(Ammortamenti!$E50:AJ50))&gt;0,(SUM('Budget Investimenti'!$F6:AL6))*$D50,0)</f>
        <v>0</v>
      </c>
      <c r="AL50" s="22">
        <f>IF((SUM('Budget Investimenti'!$F6:AM6)-SUM(Ammortamenti!$E50:AK50))&gt;0,(SUM('Budget Investimenti'!$F6:AM6))*$D50,0)</f>
        <v>0</v>
      </c>
      <c r="AM50" s="22">
        <f>IF((SUM('Budget Investimenti'!$F6:AN6)-SUM(Ammortamenti!$E50:AL50))&gt;0,(SUM('Budget Investimenti'!$F6:AN6))*$D50,0)</f>
        <v>0</v>
      </c>
      <c r="AN50" s="22">
        <f>IF((SUM('Budget Investimenti'!$F6:AO6)-SUM(Ammortamenti!$E50:AM50))&gt;0,(SUM('Budget Investimenti'!$F6:AO6))*$D50,0)</f>
        <v>0</v>
      </c>
    </row>
    <row r="51" spans="2:40" s="16" customFormat="1" ht="15">
      <c r="B51" s="50" t="str">
        <f t="shared" si="24"/>
        <v>Altri costi pluriennali 1</v>
      </c>
      <c r="C51" s="50" t="str">
        <f t="shared" si="24"/>
        <v>Ricerca&amp; Sviluppo</v>
      </c>
      <c r="D51" s="52">
        <v>0.1</v>
      </c>
      <c r="E51" s="22">
        <f>+'Budget Investimenti'!F7*Ammortamenti!D51</f>
        <v>500</v>
      </c>
      <c r="F51" s="22">
        <f>IF((SUM('Budget Investimenti'!$F7:G7)-Ammortamenti!E51)&gt;0,(SUM('Budget Investimenti'!$F7:G7))*$D51,0)</f>
        <v>500</v>
      </c>
      <c r="G51" s="22">
        <f>IF((SUM('Budget Investimenti'!$F7:H7)-SUM(Ammortamenti!$E51:F51))&gt;0,(SUM('Budget Investimenti'!$F7:H7))*$D51,0)</f>
        <v>500</v>
      </c>
      <c r="H51" s="22">
        <f>IF((SUM('Budget Investimenti'!$F7:I7)-SUM(Ammortamenti!$E51:G51))&gt;0,(SUM('Budget Investimenti'!$F7:I7))*$D51,0)</f>
        <v>500</v>
      </c>
      <c r="I51" s="22">
        <f>IF((SUM('Budget Investimenti'!$F7:J7)-SUM(Ammortamenti!$E51:H51))&gt;0,(SUM('Budget Investimenti'!$F7:J7))*$D51,0)</f>
        <v>500</v>
      </c>
      <c r="J51" s="22">
        <f>IF((SUM('Budget Investimenti'!$F7:K7)-SUM(Ammortamenti!$E51:I51))&gt;0,(SUM('Budget Investimenti'!$F7:K7))*$D51,0)</f>
        <v>500</v>
      </c>
      <c r="K51" s="22">
        <f>IF((SUM('Budget Investimenti'!$F7:L7)-SUM(Ammortamenti!$E51:J51))&gt;0,(SUM('Budget Investimenti'!$F7:L7))*$D51,0)</f>
        <v>500</v>
      </c>
      <c r="L51" s="22">
        <f>IF((SUM('Budget Investimenti'!$F7:M7)-SUM(Ammortamenti!$E51:K51))&gt;0,(SUM('Budget Investimenti'!$F7:M7))*$D51,0)</f>
        <v>500</v>
      </c>
      <c r="M51" s="22">
        <f>IF((SUM('Budget Investimenti'!$F7:N7)-SUM(Ammortamenti!$E51:L51))&gt;0,(SUM('Budget Investimenti'!$F7:N7))*$D51,0)</f>
        <v>500</v>
      </c>
      <c r="N51" s="22">
        <f>IF((SUM('Budget Investimenti'!$F7:O7)-SUM(Ammortamenti!$E51:M51))&gt;0,(SUM('Budget Investimenti'!$F7:O7))*$D51,0)</f>
        <v>500</v>
      </c>
      <c r="O51" s="22">
        <f>IF((SUM('Budget Investimenti'!$F7:P7)-SUM(Ammortamenti!$E51:N51))&gt;0,(SUM('Budget Investimenti'!$F7:P7))*$D51,0)</f>
        <v>0</v>
      </c>
      <c r="P51" s="22">
        <f>IF((SUM('Budget Investimenti'!$F7:Q7)-SUM(Ammortamenti!$E51:O51))&gt;0,(SUM('Budget Investimenti'!$F7:Q7))*$D51,0)</f>
        <v>0</v>
      </c>
      <c r="Q51" s="22">
        <f>IF((SUM('Budget Investimenti'!$F7:R7)-SUM(Ammortamenti!$E51:P51))&gt;0,(SUM('Budget Investimenti'!$F7:R7))*$D51,0)</f>
        <v>0</v>
      </c>
      <c r="R51" s="22">
        <f>IF((SUM('Budget Investimenti'!$F7:S7)-SUM(Ammortamenti!$E51:Q51))&gt;0,(SUM('Budget Investimenti'!$F7:S7))*$D51,0)</f>
        <v>0</v>
      </c>
      <c r="S51" s="22">
        <f>IF((SUM('Budget Investimenti'!$F7:T7)-SUM(Ammortamenti!$E51:R51))&gt;0,(SUM('Budget Investimenti'!$F7:T7))*$D51,0)</f>
        <v>0</v>
      </c>
      <c r="T51" s="22">
        <f>IF((SUM('Budget Investimenti'!$F7:U7)-SUM(Ammortamenti!$E51:S51))&gt;0,(SUM('Budget Investimenti'!$F7:U7))*$D51,0)</f>
        <v>0</v>
      </c>
      <c r="U51" s="22">
        <f>IF((SUM('Budget Investimenti'!$F7:V7)-SUM(Ammortamenti!$E51:T51))&gt;0,(SUM('Budget Investimenti'!$F7:V7))*$D51,0)</f>
        <v>0</v>
      </c>
      <c r="V51" s="22">
        <f>IF((SUM('Budget Investimenti'!$F7:W7)-SUM(Ammortamenti!$E51:U51))&gt;0,(SUM('Budget Investimenti'!$F7:W7))*$D51,0)</f>
        <v>0</v>
      </c>
      <c r="W51" s="22">
        <f>IF((SUM('Budget Investimenti'!$F7:X7)-SUM(Ammortamenti!$E51:V51))&gt;0,(SUM('Budget Investimenti'!$F7:X7))*$D51,0)</f>
        <v>0</v>
      </c>
      <c r="X51" s="22">
        <f>IF((SUM('Budget Investimenti'!$F7:Y7)-SUM(Ammortamenti!$E51:W51))&gt;0,(SUM('Budget Investimenti'!$F7:Y7))*$D51,0)</f>
        <v>0</v>
      </c>
      <c r="Y51" s="22">
        <f>IF((SUM('Budget Investimenti'!$F7:Z7)-SUM(Ammortamenti!$E51:X51))&gt;0,(SUM('Budget Investimenti'!$F7:Z7))*$D51,0)</f>
        <v>0</v>
      </c>
      <c r="Z51" s="22">
        <f>IF((SUM('Budget Investimenti'!$F7:AA7)-SUM(Ammortamenti!$E51:Y51))&gt;0,(SUM('Budget Investimenti'!$F7:AA7))*$D51,0)</f>
        <v>0</v>
      </c>
      <c r="AA51" s="22">
        <f>IF((SUM('Budget Investimenti'!$F7:AB7)-SUM(Ammortamenti!$E51:Z51))&gt;0,(SUM('Budget Investimenti'!$F7:AB7))*$D51,0)</f>
        <v>0</v>
      </c>
      <c r="AB51" s="22">
        <f>IF((SUM('Budget Investimenti'!$F7:AC7)-SUM(Ammortamenti!$E51:AA51))&gt;0,(SUM('Budget Investimenti'!$F7:AC7))*$D51,0)</f>
        <v>0</v>
      </c>
      <c r="AC51" s="22">
        <f>IF((SUM('Budget Investimenti'!$F7:AD7)-SUM(Ammortamenti!$E51:AB51))&gt;0,(SUM('Budget Investimenti'!$F7:AD7))*$D51,0)</f>
        <v>0</v>
      </c>
      <c r="AD51" s="22">
        <f>IF((SUM('Budget Investimenti'!$F7:AE7)-SUM(Ammortamenti!$E51:AC51))&gt;0,(SUM('Budget Investimenti'!$F7:AE7))*$D51,0)</f>
        <v>0</v>
      </c>
      <c r="AE51" s="22">
        <f>IF((SUM('Budget Investimenti'!$F7:AF7)-SUM(Ammortamenti!$E51:AD51))&gt;0,(SUM('Budget Investimenti'!$F7:AF7))*$D51,0)</f>
        <v>0</v>
      </c>
      <c r="AF51" s="22">
        <f>IF((SUM('Budget Investimenti'!$F7:AG7)-SUM(Ammortamenti!$E51:AE51))&gt;0,(SUM('Budget Investimenti'!$F7:AG7))*$D51,0)</f>
        <v>0</v>
      </c>
      <c r="AG51" s="22">
        <f>IF((SUM('Budget Investimenti'!$F7:AH7)-SUM(Ammortamenti!$E51:AF51))&gt;0,(SUM('Budget Investimenti'!$F7:AH7))*$D51,0)</f>
        <v>0</v>
      </c>
      <c r="AH51" s="22">
        <f>IF((SUM('Budget Investimenti'!$F7:AI7)-SUM(Ammortamenti!$E51:AG51))&gt;0,(SUM('Budget Investimenti'!$F7:AI7))*$D51,0)</f>
        <v>0</v>
      </c>
      <c r="AI51" s="22">
        <f>IF((SUM('Budget Investimenti'!$F7:AJ7)-SUM(Ammortamenti!$E51:AH51))&gt;0,(SUM('Budget Investimenti'!$F7:AJ7))*$D51,0)</f>
        <v>0</v>
      </c>
      <c r="AJ51" s="22">
        <f>IF((SUM('Budget Investimenti'!$F7:AK7)-SUM(Ammortamenti!$E51:AI51))&gt;0,(SUM('Budget Investimenti'!$F7:AK7))*$D51,0)</f>
        <v>0</v>
      </c>
      <c r="AK51" s="22">
        <f>IF((SUM('Budget Investimenti'!$F7:AL7)-SUM(Ammortamenti!$E51:AJ51))&gt;0,(SUM('Budget Investimenti'!$F7:AL7))*$D51,0)</f>
        <v>0</v>
      </c>
      <c r="AL51" s="22">
        <f>IF((SUM('Budget Investimenti'!$F7:AM7)-SUM(Ammortamenti!$E51:AK51))&gt;0,(SUM('Budget Investimenti'!$F7:AM7))*$D51,0)</f>
        <v>0</v>
      </c>
      <c r="AM51" s="22">
        <f>IF((SUM('Budget Investimenti'!$F7:AN7)-SUM(Ammortamenti!$E51:AL51))&gt;0,(SUM('Budget Investimenti'!$F7:AN7))*$D51,0)</f>
        <v>0</v>
      </c>
      <c r="AN51" s="22">
        <f>IF((SUM('Budget Investimenti'!$F7:AO7)-SUM(Ammortamenti!$E51:AM51))&gt;0,(SUM('Budget Investimenti'!$F7:AO7))*$D51,0)</f>
        <v>0</v>
      </c>
    </row>
    <row r="52" spans="2:40" s="16" customFormat="1" ht="15">
      <c r="B52" s="50" t="str">
        <f t="shared" si="24"/>
        <v>Macchinario 1</v>
      </c>
      <c r="C52" s="50" t="str">
        <f t="shared" si="24"/>
        <v>Impianti e Macchinari</v>
      </c>
      <c r="D52" s="52">
        <v>0.05</v>
      </c>
      <c r="E52" s="22">
        <f>+'Budget Investimenti'!F8*Ammortamenti!D52</f>
        <v>750</v>
      </c>
      <c r="F52" s="22">
        <f>IF((SUM('Budget Investimenti'!$F8:G8)-Ammortamenti!E52)&gt;0,(SUM('Budget Investimenti'!$F8:G8))*$D52,0)</f>
        <v>750</v>
      </c>
      <c r="G52" s="22">
        <f>IF((SUM('Budget Investimenti'!$F8:H8)-SUM(Ammortamenti!$E52:F52))&gt;0,(SUM('Budget Investimenti'!$F8:H8))*$D52,0)</f>
        <v>750</v>
      </c>
      <c r="H52" s="22">
        <f>IF((SUM('Budget Investimenti'!$F8:I8)-SUM(Ammortamenti!$E52:G52))&gt;0,(SUM('Budget Investimenti'!$F8:I8))*$D52,0)</f>
        <v>750</v>
      </c>
      <c r="I52" s="22">
        <f>IF((SUM('Budget Investimenti'!$F8:J8)-SUM(Ammortamenti!$E52:H52))&gt;0,(SUM('Budget Investimenti'!$F8:J8))*$D52,0)</f>
        <v>750</v>
      </c>
      <c r="J52" s="22">
        <f>IF((SUM('Budget Investimenti'!$F8:K8)-SUM(Ammortamenti!$E52:I52))&gt;0,(SUM('Budget Investimenti'!$F8:K8))*$D52,0)</f>
        <v>750</v>
      </c>
      <c r="K52" s="22">
        <f>IF((SUM('Budget Investimenti'!$F8:L8)-SUM(Ammortamenti!$E52:J52))&gt;0,(SUM('Budget Investimenti'!$F8:L8))*$D52,0)</f>
        <v>750</v>
      </c>
      <c r="L52" s="22">
        <f>IF((SUM('Budget Investimenti'!$F8:M8)-SUM(Ammortamenti!$E52:K52))&gt;0,(SUM('Budget Investimenti'!$F8:M8))*$D52,0)</f>
        <v>750</v>
      </c>
      <c r="M52" s="22">
        <f>IF((SUM('Budget Investimenti'!$F8:N8)-SUM(Ammortamenti!$E52:L52))&gt;0,(SUM('Budget Investimenti'!$F8:N8))*$D52,0)</f>
        <v>750</v>
      </c>
      <c r="N52" s="22">
        <f>IF((SUM('Budget Investimenti'!$F8:O8)-SUM(Ammortamenti!$E52:M52))&gt;0,(SUM('Budget Investimenti'!$F8:O8))*$D52,0)</f>
        <v>750</v>
      </c>
      <c r="O52" s="22">
        <f>IF((SUM('Budget Investimenti'!$F8:P8)-SUM(Ammortamenti!$E52:N52))&gt;0,(SUM('Budget Investimenti'!$F8:P8))*$D52,0)</f>
        <v>750</v>
      </c>
      <c r="P52" s="22">
        <f>IF((SUM('Budget Investimenti'!$F8:Q8)-SUM(Ammortamenti!$E52:O52))&gt;0,(SUM('Budget Investimenti'!$F8:Q8))*$D52,0)</f>
        <v>750</v>
      </c>
      <c r="Q52" s="22">
        <f>IF((SUM('Budget Investimenti'!$F8:R8)-SUM(Ammortamenti!$E52:P52))&gt;0,(SUM('Budget Investimenti'!$F8:R8))*$D52,0)</f>
        <v>750</v>
      </c>
      <c r="R52" s="22">
        <f>IF((SUM('Budget Investimenti'!$F8:S8)-SUM(Ammortamenti!$E52:Q52))&gt;0,(SUM('Budget Investimenti'!$F8:S8))*$D52,0)</f>
        <v>750</v>
      </c>
      <c r="S52" s="22">
        <f>IF((SUM('Budget Investimenti'!$F8:T8)-SUM(Ammortamenti!$E52:R52))&gt;0,(SUM('Budget Investimenti'!$F8:T8))*$D52,0)</f>
        <v>750</v>
      </c>
      <c r="T52" s="22">
        <f>IF((SUM('Budget Investimenti'!$F8:U8)-SUM(Ammortamenti!$E52:S52))&gt;0,(SUM('Budget Investimenti'!$F8:U8))*$D52,0)</f>
        <v>750</v>
      </c>
      <c r="U52" s="22">
        <f>IF((SUM('Budget Investimenti'!$F8:V8)-SUM(Ammortamenti!$E52:T52))&gt;0,(SUM('Budget Investimenti'!$F8:V8))*$D52,0)</f>
        <v>750</v>
      </c>
      <c r="V52" s="22">
        <f>IF((SUM('Budget Investimenti'!$F8:W8)-SUM(Ammortamenti!$E52:U52))&gt;0,(SUM('Budget Investimenti'!$F8:W8))*$D52,0)</f>
        <v>750</v>
      </c>
      <c r="W52" s="22">
        <f>IF((SUM('Budget Investimenti'!$F8:X8)-SUM(Ammortamenti!$E52:V52))&gt;0,(SUM('Budget Investimenti'!$F8:X8))*$D52,0)</f>
        <v>750</v>
      </c>
      <c r="X52" s="22">
        <f>IF((SUM('Budget Investimenti'!$F8:Y8)-SUM(Ammortamenti!$E52:W52))&gt;0,(SUM('Budget Investimenti'!$F8:Y8))*$D52,0)</f>
        <v>750</v>
      </c>
      <c r="Y52" s="22">
        <f>IF((SUM('Budget Investimenti'!$F8:Z8)-SUM(Ammortamenti!$E52:X52))&gt;0,(SUM('Budget Investimenti'!$F8:Z8))*$D52,0)</f>
        <v>0</v>
      </c>
      <c r="Z52" s="22">
        <f>IF((SUM('Budget Investimenti'!$F8:AA8)-SUM(Ammortamenti!$E52:Y52))&gt;0,(SUM('Budget Investimenti'!$F8:AA8))*$D52,0)</f>
        <v>0</v>
      </c>
      <c r="AA52" s="22">
        <f>IF((SUM('Budget Investimenti'!$F8:AB8)-SUM(Ammortamenti!$E52:Z52))&gt;0,(SUM('Budget Investimenti'!$F8:AB8))*$D52,0)</f>
        <v>0</v>
      </c>
      <c r="AB52" s="22">
        <f>IF((SUM('Budget Investimenti'!$F8:AC8)-SUM(Ammortamenti!$E52:AA52))&gt;0,(SUM('Budget Investimenti'!$F8:AC8))*$D52,0)</f>
        <v>0</v>
      </c>
      <c r="AC52" s="22">
        <f>IF((SUM('Budget Investimenti'!$F8:AD8)-SUM(Ammortamenti!$E52:AB52))&gt;0,(SUM('Budget Investimenti'!$F8:AD8))*$D52,0)</f>
        <v>0</v>
      </c>
      <c r="AD52" s="22">
        <f>IF((SUM('Budget Investimenti'!$F8:AE8)-SUM(Ammortamenti!$E52:AC52))&gt;0,(SUM('Budget Investimenti'!$F8:AE8))*$D52,0)</f>
        <v>0</v>
      </c>
      <c r="AE52" s="22">
        <f>IF((SUM('Budget Investimenti'!$F8:AF8)-SUM(Ammortamenti!$E52:AD52))&gt;0,(SUM('Budget Investimenti'!$F8:AF8))*$D52,0)</f>
        <v>0</v>
      </c>
      <c r="AF52" s="22">
        <f>IF((SUM('Budget Investimenti'!$F8:AG8)-SUM(Ammortamenti!$E52:AE52))&gt;0,(SUM('Budget Investimenti'!$F8:AG8))*$D52,0)</f>
        <v>0</v>
      </c>
      <c r="AG52" s="22">
        <f>IF((SUM('Budget Investimenti'!$F8:AH8)-SUM(Ammortamenti!$E52:AF52))&gt;0,(SUM('Budget Investimenti'!$F8:AH8))*$D52,0)</f>
        <v>0</v>
      </c>
      <c r="AH52" s="22">
        <f>IF((SUM('Budget Investimenti'!$F8:AI8)-SUM(Ammortamenti!$E52:AG52))&gt;0,(SUM('Budget Investimenti'!$F8:AI8))*$D52,0)</f>
        <v>0</v>
      </c>
      <c r="AI52" s="22">
        <f>IF((SUM('Budget Investimenti'!$F8:AJ8)-SUM(Ammortamenti!$E52:AH52))&gt;0,(SUM('Budget Investimenti'!$F8:AJ8))*$D52,0)</f>
        <v>0</v>
      </c>
      <c r="AJ52" s="22">
        <f>IF((SUM('Budget Investimenti'!$F8:AK8)-SUM(Ammortamenti!$E52:AI52))&gt;0,(SUM('Budget Investimenti'!$F8:AK8))*$D52,0)</f>
        <v>0</v>
      </c>
      <c r="AK52" s="22">
        <f>IF((SUM('Budget Investimenti'!$F8:AL8)-SUM(Ammortamenti!$E52:AJ52))&gt;0,(SUM('Budget Investimenti'!$F8:AL8))*$D52,0)</f>
        <v>0</v>
      </c>
      <c r="AL52" s="22">
        <f>IF((SUM('Budget Investimenti'!$F8:AM8)-SUM(Ammortamenti!$E52:AK52))&gt;0,(SUM('Budget Investimenti'!$F8:AM8))*$D52,0)</f>
        <v>0</v>
      </c>
      <c r="AM52" s="22">
        <f>IF((SUM('Budget Investimenti'!$F8:AN8)-SUM(Ammortamenti!$E52:AL52))&gt;0,(SUM('Budget Investimenti'!$F8:AN8))*$D52,0)</f>
        <v>0</v>
      </c>
      <c r="AN52" s="22">
        <f>IF((SUM('Budget Investimenti'!$F8:AO8)-SUM(Ammortamenti!$E52:AM52))&gt;0,(SUM('Budget Investimenti'!$F8:AO8))*$D52,0)</f>
        <v>0</v>
      </c>
    </row>
    <row r="53" spans="2:40" s="16" customFormat="1" ht="15">
      <c r="B53" s="50" t="str">
        <f t="shared" si="24"/>
        <v>Impianto 2</v>
      </c>
      <c r="C53" s="50" t="str">
        <f t="shared" si="24"/>
        <v>Impianti e Macchinari</v>
      </c>
      <c r="D53" s="52">
        <v>0.05</v>
      </c>
      <c r="E53" s="22">
        <f>+'Budget Investimenti'!F9*Ammortamenti!D53</f>
        <v>500</v>
      </c>
      <c r="F53" s="22">
        <f>IF((SUM('Budget Investimenti'!$F9:G9)-Ammortamenti!E53)&gt;0,(SUM('Budget Investimenti'!$F9:G9))*$D53,0)</f>
        <v>500</v>
      </c>
      <c r="G53" s="22">
        <f>IF((SUM('Budget Investimenti'!$F9:H9)-SUM(Ammortamenti!$E53:F53))&gt;0,(SUM('Budget Investimenti'!$F9:H9))*$D53,0)</f>
        <v>500</v>
      </c>
      <c r="H53" s="22">
        <f>IF((SUM('Budget Investimenti'!$F9:I9)-SUM(Ammortamenti!$E53:G53))&gt;0,(SUM('Budget Investimenti'!$F9:I9))*$D53,0)</f>
        <v>500</v>
      </c>
      <c r="I53" s="22">
        <f>IF((SUM('Budget Investimenti'!$F9:J9)-SUM(Ammortamenti!$E53:H53))&gt;0,(SUM('Budget Investimenti'!$F9:J9))*$D53,0)</f>
        <v>500</v>
      </c>
      <c r="J53" s="22">
        <f>IF((SUM('Budget Investimenti'!$F9:K9)-SUM(Ammortamenti!$E53:I53))&gt;0,(SUM('Budget Investimenti'!$F9:K9))*$D53,0)</f>
        <v>500</v>
      </c>
      <c r="K53" s="22">
        <f>IF((SUM('Budget Investimenti'!$F9:L9)-SUM(Ammortamenti!$E53:J53))&gt;0,(SUM('Budget Investimenti'!$F9:L9))*$D53,0)</f>
        <v>500</v>
      </c>
      <c r="L53" s="22">
        <f>IF((SUM('Budget Investimenti'!$F9:M9)-SUM(Ammortamenti!$E53:K53))&gt;0,(SUM('Budget Investimenti'!$F9:M9))*$D53,0)</f>
        <v>500</v>
      </c>
      <c r="M53" s="22">
        <f>IF((SUM('Budget Investimenti'!$F9:N9)-SUM(Ammortamenti!$E53:L53))&gt;0,(SUM('Budget Investimenti'!$F9:N9))*$D53,0)</f>
        <v>500</v>
      </c>
      <c r="N53" s="22">
        <f>IF((SUM('Budget Investimenti'!$F9:O9)-SUM(Ammortamenti!$E53:M53))&gt;0,(SUM('Budget Investimenti'!$F9:O9))*$D53,0)</f>
        <v>500</v>
      </c>
      <c r="O53" s="22">
        <f>IF((SUM('Budget Investimenti'!$F9:P9)-SUM(Ammortamenti!$E53:N53))&gt;0,(SUM('Budget Investimenti'!$F9:P9))*$D53,0)</f>
        <v>500</v>
      </c>
      <c r="P53" s="22">
        <f>IF((SUM('Budget Investimenti'!$F9:Q9)-SUM(Ammortamenti!$E53:O53))&gt;0,(SUM('Budget Investimenti'!$F9:Q9))*$D53,0)</f>
        <v>500</v>
      </c>
      <c r="Q53" s="22">
        <f>IF((SUM('Budget Investimenti'!$F9:R9)-SUM(Ammortamenti!$E53:P53))&gt;0,(SUM('Budget Investimenti'!$F9:R9))*$D53,0)</f>
        <v>500</v>
      </c>
      <c r="R53" s="22">
        <f>IF((SUM('Budget Investimenti'!$F9:S9)-SUM(Ammortamenti!$E53:Q53))&gt;0,(SUM('Budget Investimenti'!$F9:S9))*$D53,0)</f>
        <v>500</v>
      </c>
      <c r="S53" s="22">
        <f>IF((SUM('Budget Investimenti'!$F9:T9)-SUM(Ammortamenti!$E53:R53))&gt;0,(SUM('Budget Investimenti'!$F9:T9))*$D53,0)</f>
        <v>500</v>
      </c>
      <c r="T53" s="22">
        <f>IF((SUM('Budget Investimenti'!$F9:U9)-SUM(Ammortamenti!$E53:S53))&gt;0,(SUM('Budget Investimenti'!$F9:U9))*$D53,0)</f>
        <v>500</v>
      </c>
      <c r="U53" s="22">
        <f>IF((SUM('Budget Investimenti'!$F9:V9)-SUM(Ammortamenti!$E53:T53))&gt;0,(SUM('Budget Investimenti'!$F9:V9))*$D53,0)</f>
        <v>500</v>
      </c>
      <c r="V53" s="22">
        <f>IF((SUM('Budget Investimenti'!$F9:W9)-SUM(Ammortamenti!$E53:U53))&gt;0,(SUM('Budget Investimenti'!$F9:W9))*$D53,0)</f>
        <v>500</v>
      </c>
      <c r="W53" s="22">
        <f>IF((SUM('Budget Investimenti'!$F9:X9)-SUM(Ammortamenti!$E53:V53))&gt;0,(SUM('Budget Investimenti'!$F9:X9))*$D53,0)</f>
        <v>500</v>
      </c>
      <c r="X53" s="22">
        <f>IF((SUM('Budget Investimenti'!$F9:Y9)-SUM(Ammortamenti!$E53:W53))&gt;0,(SUM('Budget Investimenti'!$F9:Y9))*$D53,0)</f>
        <v>500</v>
      </c>
      <c r="Y53" s="22">
        <f>IF((SUM('Budget Investimenti'!$F9:Z9)-SUM(Ammortamenti!$E53:X53))&gt;0,(SUM('Budget Investimenti'!$F9:Z9))*$D53,0)</f>
        <v>0</v>
      </c>
      <c r="Z53" s="22">
        <f>IF((SUM('Budget Investimenti'!$F9:AA9)-SUM(Ammortamenti!$E53:Y53))&gt;0,(SUM('Budget Investimenti'!$F9:AA9))*$D53,0)</f>
        <v>0</v>
      </c>
      <c r="AA53" s="22">
        <f>IF((SUM('Budget Investimenti'!$F9:AB9)-SUM(Ammortamenti!$E53:Z53))&gt;0,(SUM('Budget Investimenti'!$F9:AB9))*$D53,0)</f>
        <v>0</v>
      </c>
      <c r="AB53" s="22">
        <f>IF((SUM('Budget Investimenti'!$F9:AC9)-SUM(Ammortamenti!$E53:AA53))&gt;0,(SUM('Budget Investimenti'!$F9:AC9))*$D53,0)</f>
        <v>0</v>
      </c>
      <c r="AC53" s="22">
        <f>IF((SUM('Budget Investimenti'!$F9:AD9)-SUM(Ammortamenti!$E53:AB53))&gt;0,(SUM('Budget Investimenti'!$F9:AD9))*$D53,0)</f>
        <v>0</v>
      </c>
      <c r="AD53" s="22">
        <f>IF((SUM('Budget Investimenti'!$F9:AE9)-SUM(Ammortamenti!$E53:AC53))&gt;0,(SUM('Budget Investimenti'!$F9:AE9))*$D53,0)</f>
        <v>0</v>
      </c>
      <c r="AE53" s="22">
        <f>IF((SUM('Budget Investimenti'!$F9:AF9)-SUM(Ammortamenti!$E53:AD53))&gt;0,(SUM('Budget Investimenti'!$F9:AF9))*$D53,0)</f>
        <v>0</v>
      </c>
      <c r="AF53" s="22">
        <f>IF((SUM('Budget Investimenti'!$F9:AG9)-SUM(Ammortamenti!$E53:AE53))&gt;0,(SUM('Budget Investimenti'!$F9:AG9))*$D53,0)</f>
        <v>0</v>
      </c>
      <c r="AG53" s="22">
        <f>IF((SUM('Budget Investimenti'!$F9:AH9)-SUM(Ammortamenti!$E53:AF53))&gt;0,(SUM('Budget Investimenti'!$F9:AH9))*$D53,0)</f>
        <v>0</v>
      </c>
      <c r="AH53" s="22">
        <f>IF((SUM('Budget Investimenti'!$F9:AI9)-SUM(Ammortamenti!$E53:AG53))&gt;0,(SUM('Budget Investimenti'!$F9:AI9))*$D53,0)</f>
        <v>0</v>
      </c>
      <c r="AI53" s="22">
        <f>IF((SUM('Budget Investimenti'!$F9:AJ9)-SUM(Ammortamenti!$E53:AH53))&gt;0,(SUM('Budget Investimenti'!$F9:AJ9))*$D53,0)</f>
        <v>0</v>
      </c>
      <c r="AJ53" s="22">
        <f>IF((SUM('Budget Investimenti'!$F9:AK9)-SUM(Ammortamenti!$E53:AI53))&gt;0,(SUM('Budget Investimenti'!$F9:AK9))*$D53,0)</f>
        <v>0</v>
      </c>
      <c r="AK53" s="22">
        <f>IF((SUM('Budget Investimenti'!$F9:AL9)-SUM(Ammortamenti!$E53:AJ53))&gt;0,(SUM('Budget Investimenti'!$F9:AL9))*$D53,0)</f>
        <v>0</v>
      </c>
      <c r="AL53" s="22">
        <f>IF((SUM('Budget Investimenti'!$F9:AM9)-SUM(Ammortamenti!$E53:AK53))&gt;0,(SUM('Budget Investimenti'!$F9:AM9))*$D53,0)</f>
        <v>0</v>
      </c>
      <c r="AM53" s="22">
        <f>IF((SUM('Budget Investimenti'!$F9:AN9)-SUM(Ammortamenti!$E53:AL53))&gt;0,(SUM('Budget Investimenti'!$F9:AN9))*$D53,0)</f>
        <v>0</v>
      </c>
      <c r="AN53" s="22">
        <f>IF((SUM('Budget Investimenti'!$F9:AO9)-SUM(Ammortamenti!$E53:AM53))&gt;0,(SUM('Budget Investimenti'!$F9:AO9))*$D53,0)</f>
        <v>0</v>
      </c>
    </row>
    <row r="54" spans="2:40" s="16" customFormat="1" ht="15">
      <c r="B54" s="50" t="str">
        <f t="shared" si="24"/>
        <v>Attrezzature 2</v>
      </c>
      <c r="C54" s="50" t="str">
        <f t="shared" si="24"/>
        <v>Attrezzature Industriali e commerciali</v>
      </c>
      <c r="D54" s="52">
        <v>0.1</v>
      </c>
      <c r="E54" s="22">
        <f>+'Budget Investimenti'!F10*Ammortamenti!D54</f>
        <v>500</v>
      </c>
      <c r="F54" s="22">
        <f>IF((SUM('Budget Investimenti'!$F10:G10)-Ammortamenti!E54)&gt;0,(SUM('Budget Investimenti'!$F10:G10))*$D54,0)</f>
        <v>500</v>
      </c>
      <c r="G54" s="22">
        <f>IF((SUM('Budget Investimenti'!$F10:H10)-SUM(Ammortamenti!$E54:F54))&gt;0,(SUM('Budget Investimenti'!$F10:H10))*$D54,0)</f>
        <v>500</v>
      </c>
      <c r="H54" s="22">
        <f>IF((SUM('Budget Investimenti'!$F10:I10)-SUM(Ammortamenti!$E54:G54))&gt;0,(SUM('Budget Investimenti'!$F10:I10))*$D54,0)</f>
        <v>500</v>
      </c>
      <c r="I54" s="22">
        <f>IF((SUM('Budget Investimenti'!$F10:J10)-SUM(Ammortamenti!$E54:H54))&gt;0,(SUM('Budget Investimenti'!$F10:J10))*$D54,0)</f>
        <v>500</v>
      </c>
      <c r="J54" s="22">
        <f>IF((SUM('Budget Investimenti'!$F10:K10)-SUM(Ammortamenti!$E54:I54))&gt;0,(SUM('Budget Investimenti'!$F10:K10))*$D54,0)</f>
        <v>500</v>
      </c>
      <c r="K54" s="22">
        <f>IF((SUM('Budget Investimenti'!$F10:L10)-SUM(Ammortamenti!$E54:J54))&gt;0,(SUM('Budget Investimenti'!$F10:L10))*$D54,0)</f>
        <v>500</v>
      </c>
      <c r="L54" s="22">
        <f>IF((SUM('Budget Investimenti'!$F10:M10)-SUM(Ammortamenti!$E54:K54))&gt;0,(SUM('Budget Investimenti'!$F10:M10))*$D54,0)</f>
        <v>500</v>
      </c>
      <c r="M54" s="22">
        <f>IF((SUM('Budget Investimenti'!$F10:N10)-SUM(Ammortamenti!$E54:L54))&gt;0,(SUM('Budget Investimenti'!$F10:N10))*$D54,0)</f>
        <v>500</v>
      </c>
      <c r="N54" s="22">
        <f>IF((SUM('Budget Investimenti'!$F10:O10)-SUM(Ammortamenti!$E54:M54))&gt;0,(SUM('Budget Investimenti'!$F10:O10))*$D54,0)</f>
        <v>500</v>
      </c>
      <c r="O54" s="22">
        <f>IF((SUM('Budget Investimenti'!$F10:P10)-SUM(Ammortamenti!$E54:N54))&gt;0,(SUM('Budget Investimenti'!$F10:P10))*$D54,0)</f>
        <v>0</v>
      </c>
      <c r="P54" s="22">
        <f>IF((SUM('Budget Investimenti'!$F10:Q10)-SUM(Ammortamenti!$E54:O54))&gt;0,(SUM('Budget Investimenti'!$F10:Q10))*$D54,0)</f>
        <v>0</v>
      </c>
      <c r="Q54" s="22">
        <f>IF((SUM('Budget Investimenti'!$F10:R10)-SUM(Ammortamenti!$E54:P54))&gt;0,(SUM('Budget Investimenti'!$F10:R10))*$D54,0)</f>
        <v>0</v>
      </c>
      <c r="R54" s="22">
        <f>IF((SUM('Budget Investimenti'!$F10:S10)-SUM(Ammortamenti!$E54:Q54))&gt;0,(SUM('Budget Investimenti'!$F10:S10))*$D54,0)</f>
        <v>0</v>
      </c>
      <c r="S54" s="22">
        <f>IF((SUM('Budget Investimenti'!$F10:T10)-SUM(Ammortamenti!$E54:R54))&gt;0,(SUM('Budget Investimenti'!$F10:T10))*$D54,0)</f>
        <v>0</v>
      </c>
      <c r="T54" s="22">
        <f>IF((SUM('Budget Investimenti'!$F10:U10)-SUM(Ammortamenti!$E54:S54))&gt;0,(SUM('Budget Investimenti'!$F10:U10))*$D54,0)</f>
        <v>0</v>
      </c>
      <c r="U54" s="22">
        <f>IF((SUM('Budget Investimenti'!$F10:V10)-SUM(Ammortamenti!$E54:T54))&gt;0,(SUM('Budget Investimenti'!$F10:V10))*$D54,0)</f>
        <v>0</v>
      </c>
      <c r="V54" s="22">
        <f>IF((SUM('Budget Investimenti'!$F10:W10)-SUM(Ammortamenti!$E54:U54))&gt;0,(SUM('Budget Investimenti'!$F10:W10))*$D54,0)</f>
        <v>0</v>
      </c>
      <c r="W54" s="22">
        <f>IF((SUM('Budget Investimenti'!$F10:X10)-SUM(Ammortamenti!$E54:V54))&gt;0,(SUM('Budget Investimenti'!$F10:X10))*$D54,0)</f>
        <v>0</v>
      </c>
      <c r="X54" s="22">
        <f>IF((SUM('Budget Investimenti'!$F10:Y10)-SUM(Ammortamenti!$E54:W54))&gt;0,(SUM('Budget Investimenti'!$F10:Y10))*$D54,0)</f>
        <v>0</v>
      </c>
      <c r="Y54" s="22">
        <f>IF((SUM('Budget Investimenti'!$F10:Z10)-SUM(Ammortamenti!$E54:X54))&gt;0,(SUM('Budget Investimenti'!$F10:Z10))*$D54,0)</f>
        <v>0</v>
      </c>
      <c r="Z54" s="22">
        <f>IF((SUM('Budget Investimenti'!$F10:AA10)-SUM(Ammortamenti!$E54:Y54))&gt;0,(SUM('Budget Investimenti'!$F10:AA10))*$D54,0)</f>
        <v>0</v>
      </c>
      <c r="AA54" s="22">
        <f>IF((SUM('Budget Investimenti'!$F10:AB10)-SUM(Ammortamenti!$E54:Z54))&gt;0,(SUM('Budget Investimenti'!$F10:AB10))*$D54,0)</f>
        <v>0</v>
      </c>
      <c r="AB54" s="22">
        <f>IF((SUM('Budget Investimenti'!$F10:AC10)-SUM(Ammortamenti!$E54:AA54))&gt;0,(SUM('Budget Investimenti'!$F10:AC10))*$D54,0)</f>
        <v>0</v>
      </c>
      <c r="AC54" s="22">
        <f>IF((SUM('Budget Investimenti'!$F10:AD10)-SUM(Ammortamenti!$E54:AB54))&gt;0,(SUM('Budget Investimenti'!$F10:AD10))*$D54,0)</f>
        <v>0</v>
      </c>
      <c r="AD54" s="22">
        <f>IF((SUM('Budget Investimenti'!$F10:AE10)-SUM(Ammortamenti!$E54:AC54))&gt;0,(SUM('Budget Investimenti'!$F10:AE10))*$D54,0)</f>
        <v>0</v>
      </c>
      <c r="AE54" s="22">
        <f>IF((SUM('Budget Investimenti'!$F10:AF10)-SUM(Ammortamenti!$E54:AD54))&gt;0,(SUM('Budget Investimenti'!$F10:AF10))*$D54,0)</f>
        <v>0</v>
      </c>
      <c r="AF54" s="22">
        <f>IF((SUM('Budget Investimenti'!$F10:AG10)-SUM(Ammortamenti!$E54:AE54))&gt;0,(SUM('Budget Investimenti'!$F10:AG10))*$D54,0)</f>
        <v>0</v>
      </c>
      <c r="AG54" s="22">
        <f>IF((SUM('Budget Investimenti'!$F10:AH10)-SUM(Ammortamenti!$E54:AF54))&gt;0,(SUM('Budget Investimenti'!$F10:AH10))*$D54,0)</f>
        <v>0</v>
      </c>
      <c r="AH54" s="22">
        <f>IF((SUM('Budget Investimenti'!$F10:AI10)-SUM(Ammortamenti!$E54:AG54))&gt;0,(SUM('Budget Investimenti'!$F10:AI10))*$D54,0)</f>
        <v>0</v>
      </c>
      <c r="AI54" s="22">
        <f>IF((SUM('Budget Investimenti'!$F10:AJ10)-SUM(Ammortamenti!$E54:AH54))&gt;0,(SUM('Budget Investimenti'!$F10:AJ10))*$D54,0)</f>
        <v>0</v>
      </c>
      <c r="AJ54" s="22">
        <f>IF((SUM('Budget Investimenti'!$F10:AK10)-SUM(Ammortamenti!$E54:AI54))&gt;0,(SUM('Budget Investimenti'!$F10:AK10))*$D54,0)</f>
        <v>0</v>
      </c>
      <c r="AK54" s="22">
        <f>IF((SUM('Budget Investimenti'!$F10:AL10)-SUM(Ammortamenti!$E54:AJ54))&gt;0,(SUM('Budget Investimenti'!$F10:AL10))*$D54,0)</f>
        <v>0</v>
      </c>
      <c r="AL54" s="22">
        <f>IF((SUM('Budget Investimenti'!$F10:AM10)-SUM(Ammortamenti!$E54:AK54))&gt;0,(SUM('Budget Investimenti'!$F10:AM10))*$D54,0)</f>
        <v>0</v>
      </c>
      <c r="AM54" s="22">
        <f>IF((SUM('Budget Investimenti'!$F10:AN10)-SUM(Ammortamenti!$E54:AL54))&gt;0,(SUM('Budget Investimenti'!$F10:AN10))*$D54,0)</f>
        <v>0</v>
      </c>
      <c r="AN54" s="22">
        <f>IF((SUM('Budget Investimenti'!$F10:AO10)-SUM(Ammortamenti!$E54:AM54))&gt;0,(SUM('Budget Investimenti'!$F10:AO10))*$D54,0)</f>
        <v>0</v>
      </c>
    </row>
    <row r="55" spans="2:40" s="16" customFormat="1" ht="15">
      <c r="B55" s="50" t="str">
        <f t="shared" si="24"/>
        <v>Impianto 3</v>
      </c>
      <c r="C55" s="50" t="str">
        <f t="shared" si="24"/>
        <v>Impianti e Macchinari</v>
      </c>
      <c r="D55" s="52">
        <v>0.05</v>
      </c>
      <c r="E55" s="22">
        <f>+'Budget Investimenti'!F11*Ammortamenti!D55</f>
        <v>600</v>
      </c>
      <c r="F55" s="22">
        <f>IF((SUM('Budget Investimenti'!$F11:G11)-Ammortamenti!E55)&gt;0,(SUM('Budget Investimenti'!$F11:G11))*$D55,0)</f>
        <v>600</v>
      </c>
      <c r="G55" s="22">
        <f>IF((SUM('Budget Investimenti'!$F11:H11)-SUM(Ammortamenti!$E55:F55))&gt;0,(SUM('Budget Investimenti'!$F11:H11))*$D55,0)</f>
        <v>600</v>
      </c>
      <c r="H55" s="22">
        <f>IF((SUM('Budget Investimenti'!$F11:I11)-SUM(Ammortamenti!$E55:G55))&gt;0,(SUM('Budget Investimenti'!$F11:I11))*$D55,0)</f>
        <v>600</v>
      </c>
      <c r="I55" s="22">
        <f>IF((SUM('Budget Investimenti'!$F11:J11)-SUM(Ammortamenti!$E55:H55))&gt;0,(SUM('Budget Investimenti'!$F11:J11))*$D55,0)</f>
        <v>600</v>
      </c>
      <c r="J55" s="22">
        <f>IF((SUM('Budget Investimenti'!$F11:K11)-SUM(Ammortamenti!$E55:I55))&gt;0,(SUM('Budget Investimenti'!$F11:K11))*$D55,0)</f>
        <v>600</v>
      </c>
      <c r="K55" s="22">
        <f>IF((SUM('Budget Investimenti'!$F11:L11)-SUM(Ammortamenti!$E55:J55))&gt;0,(SUM('Budget Investimenti'!$F11:L11))*$D55,0)</f>
        <v>600</v>
      </c>
      <c r="L55" s="22">
        <f>IF((SUM('Budget Investimenti'!$F11:M11)-SUM(Ammortamenti!$E55:K55))&gt;0,(SUM('Budget Investimenti'!$F11:M11))*$D55,0)</f>
        <v>600</v>
      </c>
      <c r="M55" s="22">
        <f>IF((SUM('Budget Investimenti'!$F11:N11)-SUM(Ammortamenti!$E55:L55))&gt;0,(SUM('Budget Investimenti'!$F11:N11))*$D55,0)</f>
        <v>600</v>
      </c>
      <c r="N55" s="22">
        <f>IF((SUM('Budget Investimenti'!$F11:O11)-SUM(Ammortamenti!$E55:M55))&gt;0,(SUM('Budget Investimenti'!$F11:O11))*$D55,0)</f>
        <v>600</v>
      </c>
      <c r="O55" s="22">
        <f>IF((SUM('Budget Investimenti'!$F11:P11)-SUM(Ammortamenti!$E55:N55))&gt;0,(SUM('Budget Investimenti'!$F11:P11))*$D55,0)</f>
        <v>600</v>
      </c>
      <c r="P55" s="22">
        <f>IF((SUM('Budget Investimenti'!$F11:Q11)-SUM(Ammortamenti!$E55:O55))&gt;0,(SUM('Budget Investimenti'!$F11:Q11))*$D55,0)</f>
        <v>600</v>
      </c>
      <c r="Q55" s="22">
        <f>IF((SUM('Budget Investimenti'!$F11:R11)-SUM(Ammortamenti!$E55:P55))&gt;0,(SUM('Budget Investimenti'!$F11:R11))*$D55,0)</f>
        <v>600</v>
      </c>
      <c r="R55" s="22">
        <f>IF((SUM('Budget Investimenti'!$F11:S11)-SUM(Ammortamenti!$E55:Q55))&gt;0,(SUM('Budget Investimenti'!$F11:S11))*$D55,0)</f>
        <v>600</v>
      </c>
      <c r="S55" s="22">
        <f>IF((SUM('Budget Investimenti'!$F11:T11)-SUM(Ammortamenti!$E55:R55))&gt;0,(SUM('Budget Investimenti'!$F11:T11))*$D55,0)</f>
        <v>600</v>
      </c>
      <c r="T55" s="22">
        <f>IF((SUM('Budget Investimenti'!$F11:U11)-SUM(Ammortamenti!$E55:S55))&gt;0,(SUM('Budget Investimenti'!$F11:U11))*$D55,0)</f>
        <v>600</v>
      </c>
      <c r="U55" s="22">
        <f>IF((SUM('Budget Investimenti'!$F11:V11)-SUM(Ammortamenti!$E55:T55))&gt;0,(SUM('Budget Investimenti'!$F11:V11))*$D55,0)</f>
        <v>600</v>
      </c>
      <c r="V55" s="22">
        <f>IF((SUM('Budget Investimenti'!$F11:W11)-SUM(Ammortamenti!$E55:U55))&gt;0,(SUM('Budget Investimenti'!$F11:W11))*$D55,0)</f>
        <v>600</v>
      </c>
      <c r="W55" s="22">
        <f>IF((SUM('Budget Investimenti'!$F11:X11)-SUM(Ammortamenti!$E55:V55))&gt;0,(SUM('Budget Investimenti'!$F11:X11))*$D55,0)</f>
        <v>600</v>
      </c>
      <c r="X55" s="22">
        <f>IF((SUM('Budget Investimenti'!$F11:Y11)-SUM(Ammortamenti!$E55:W55))&gt;0,(SUM('Budget Investimenti'!$F11:Y11))*$D55,0)</f>
        <v>600</v>
      </c>
      <c r="Y55" s="22">
        <f>IF((SUM('Budget Investimenti'!$F11:Z11)-SUM(Ammortamenti!$E55:X55))&gt;0,(SUM('Budget Investimenti'!$F11:Z11))*$D55,0)</f>
        <v>0</v>
      </c>
      <c r="Z55" s="22">
        <f>IF((SUM('Budget Investimenti'!$F11:AA11)-SUM(Ammortamenti!$E55:Y55))&gt;0,(SUM('Budget Investimenti'!$F11:AA11))*$D55,0)</f>
        <v>0</v>
      </c>
      <c r="AA55" s="22">
        <f>IF((SUM('Budget Investimenti'!$F11:AB11)-SUM(Ammortamenti!$E55:Z55))&gt;0,(SUM('Budget Investimenti'!$F11:AB11))*$D55,0)</f>
        <v>0</v>
      </c>
      <c r="AB55" s="22">
        <f>IF((SUM('Budget Investimenti'!$F11:AC11)-SUM(Ammortamenti!$E55:AA55))&gt;0,(SUM('Budget Investimenti'!$F11:AC11))*$D55,0)</f>
        <v>0</v>
      </c>
      <c r="AC55" s="22">
        <f>IF((SUM('Budget Investimenti'!$F11:AD11)-SUM(Ammortamenti!$E55:AB55))&gt;0,(SUM('Budget Investimenti'!$F11:AD11))*$D55,0)</f>
        <v>0</v>
      </c>
      <c r="AD55" s="22">
        <f>IF((SUM('Budget Investimenti'!$F11:AE11)-SUM(Ammortamenti!$E55:AC55))&gt;0,(SUM('Budget Investimenti'!$F11:AE11))*$D55,0)</f>
        <v>0</v>
      </c>
      <c r="AE55" s="22">
        <f>IF((SUM('Budget Investimenti'!$F11:AF11)-SUM(Ammortamenti!$E55:AD55))&gt;0,(SUM('Budget Investimenti'!$F11:AF11))*$D55,0)</f>
        <v>0</v>
      </c>
      <c r="AF55" s="22">
        <f>IF((SUM('Budget Investimenti'!$F11:AG11)-SUM(Ammortamenti!$E55:AE55))&gt;0,(SUM('Budget Investimenti'!$F11:AG11))*$D55,0)</f>
        <v>0</v>
      </c>
      <c r="AG55" s="22">
        <f>IF((SUM('Budget Investimenti'!$F11:AH11)-SUM(Ammortamenti!$E55:AF55))&gt;0,(SUM('Budget Investimenti'!$F11:AH11))*$D55,0)</f>
        <v>0</v>
      </c>
      <c r="AH55" s="22">
        <f>IF((SUM('Budget Investimenti'!$F11:AI11)-SUM(Ammortamenti!$E55:AG55))&gt;0,(SUM('Budget Investimenti'!$F11:AI11))*$D55,0)</f>
        <v>0</v>
      </c>
      <c r="AI55" s="22">
        <f>IF((SUM('Budget Investimenti'!$F11:AJ11)-SUM(Ammortamenti!$E55:AH55))&gt;0,(SUM('Budget Investimenti'!$F11:AJ11))*$D55,0)</f>
        <v>0</v>
      </c>
      <c r="AJ55" s="22">
        <f>IF((SUM('Budget Investimenti'!$F11:AK11)-SUM(Ammortamenti!$E55:AI55))&gt;0,(SUM('Budget Investimenti'!$F11:AK11))*$D55,0)</f>
        <v>0</v>
      </c>
      <c r="AK55" s="22">
        <f>IF((SUM('Budget Investimenti'!$F11:AL11)-SUM(Ammortamenti!$E55:AJ55))&gt;0,(SUM('Budget Investimenti'!$F11:AL11))*$D55,0)</f>
        <v>0</v>
      </c>
      <c r="AL55" s="22">
        <f>IF((SUM('Budget Investimenti'!$F11:AM11)-SUM(Ammortamenti!$E55:AK55))&gt;0,(SUM('Budget Investimenti'!$F11:AM11))*$D55,0)</f>
        <v>0</v>
      </c>
      <c r="AM55" s="22">
        <f>IF((SUM('Budget Investimenti'!$F11:AN11)-SUM(Ammortamenti!$E55:AL55))&gt;0,(SUM('Budget Investimenti'!$F11:AN11))*$D55,0)</f>
        <v>0</v>
      </c>
      <c r="AN55" s="22">
        <f>IF((SUM('Budget Investimenti'!$F11:AO11)-SUM(Ammortamenti!$E55:AM55))&gt;0,(SUM('Budget Investimenti'!$F11:AO11))*$D55,0)</f>
        <v>0</v>
      </c>
    </row>
    <row r="56" spans="2:40" s="16" customFormat="1" ht="15">
      <c r="B56" s="50" t="str">
        <f t="shared" si="24"/>
        <v>Macchinario 2</v>
      </c>
      <c r="C56" s="50" t="str">
        <f t="shared" si="24"/>
        <v>Impianti e Macchinari</v>
      </c>
      <c r="D56" s="52">
        <v>0.05</v>
      </c>
      <c r="E56" s="22">
        <f>+'Budget Investimenti'!F12*Ammortamenti!D56</f>
        <v>0</v>
      </c>
      <c r="F56" s="22">
        <f>IF((SUM('Budget Investimenti'!$F12:G12)-Ammortamenti!E56)&gt;0,(SUM('Budget Investimenti'!$F12:G12))*$D56,0)</f>
        <v>500</v>
      </c>
      <c r="G56" s="22">
        <f>IF((SUM('Budget Investimenti'!$F12:H12)-SUM(Ammortamenti!$E56:F56))&gt;0,(SUM('Budget Investimenti'!$F12:H12))*$D56,0)</f>
        <v>500</v>
      </c>
      <c r="H56" s="22">
        <f>IF((SUM('Budget Investimenti'!$F12:I12)-SUM(Ammortamenti!$E56:G56))&gt;0,(SUM('Budget Investimenti'!$F12:I12))*$D56,0)</f>
        <v>500</v>
      </c>
      <c r="I56" s="22">
        <f>IF((SUM('Budget Investimenti'!$F12:J12)-SUM(Ammortamenti!$E56:H56))&gt;0,(SUM('Budget Investimenti'!$F12:J12))*$D56,0)</f>
        <v>500</v>
      </c>
      <c r="J56" s="22">
        <f>IF((SUM('Budget Investimenti'!$F12:K12)-SUM(Ammortamenti!$E56:I56))&gt;0,(SUM('Budget Investimenti'!$F12:K12))*$D56,0)</f>
        <v>500</v>
      </c>
      <c r="K56" s="22">
        <f>IF((SUM('Budget Investimenti'!$F12:L12)-SUM(Ammortamenti!$E56:J56))&gt;0,(SUM('Budget Investimenti'!$F12:L12))*$D56,0)</f>
        <v>500</v>
      </c>
      <c r="L56" s="22">
        <f>IF((SUM('Budget Investimenti'!$F12:M12)-SUM(Ammortamenti!$E56:K56))&gt;0,(SUM('Budget Investimenti'!$F12:M12))*$D56,0)</f>
        <v>500</v>
      </c>
      <c r="M56" s="22">
        <f>IF((SUM('Budget Investimenti'!$F12:N12)-SUM(Ammortamenti!$E56:L56))&gt;0,(SUM('Budget Investimenti'!$F12:N12))*$D56,0)</f>
        <v>500</v>
      </c>
      <c r="N56" s="22">
        <f>IF((SUM('Budget Investimenti'!$F12:O12)-SUM(Ammortamenti!$E56:M56))&gt;0,(SUM('Budget Investimenti'!$F12:O12))*$D56,0)</f>
        <v>500</v>
      </c>
      <c r="O56" s="22">
        <f>IF((SUM('Budget Investimenti'!$F12:P12)-SUM(Ammortamenti!$E56:N56))&gt;0,(SUM('Budget Investimenti'!$F12:P12))*$D56,0)</f>
        <v>500</v>
      </c>
      <c r="P56" s="22">
        <f>IF((SUM('Budget Investimenti'!$F12:Q12)-SUM(Ammortamenti!$E56:O56))&gt;0,(SUM('Budget Investimenti'!$F12:Q12))*$D56,0)</f>
        <v>500</v>
      </c>
      <c r="Q56" s="22">
        <f>IF((SUM('Budget Investimenti'!$F12:R12)-SUM(Ammortamenti!$E56:P56))&gt;0,(SUM('Budget Investimenti'!$F12:R12))*$D56,0)</f>
        <v>500</v>
      </c>
      <c r="R56" s="22">
        <f>IF((SUM('Budget Investimenti'!$F12:S12)-SUM(Ammortamenti!$E56:Q56))&gt;0,(SUM('Budget Investimenti'!$F12:S12))*$D56,0)</f>
        <v>500</v>
      </c>
      <c r="S56" s="22">
        <f>IF((SUM('Budget Investimenti'!$F12:T12)-SUM(Ammortamenti!$E56:R56))&gt;0,(SUM('Budget Investimenti'!$F12:T12))*$D56,0)</f>
        <v>500</v>
      </c>
      <c r="T56" s="22">
        <f>IF((SUM('Budget Investimenti'!$F12:U12)-SUM(Ammortamenti!$E56:S56))&gt;0,(SUM('Budget Investimenti'!$F12:U12))*$D56,0)</f>
        <v>500</v>
      </c>
      <c r="U56" s="22">
        <f>IF((SUM('Budget Investimenti'!$F12:V12)-SUM(Ammortamenti!$E56:T56))&gt;0,(SUM('Budget Investimenti'!$F12:V12))*$D56,0)</f>
        <v>500</v>
      </c>
      <c r="V56" s="22">
        <f>IF((SUM('Budget Investimenti'!$F12:W12)-SUM(Ammortamenti!$E56:U56))&gt;0,(SUM('Budget Investimenti'!$F12:W12))*$D56,0)</f>
        <v>500</v>
      </c>
      <c r="W56" s="22">
        <f>IF((SUM('Budget Investimenti'!$F12:X12)-SUM(Ammortamenti!$E56:V56))&gt;0,(SUM('Budget Investimenti'!$F12:X12))*$D56,0)</f>
        <v>500</v>
      </c>
      <c r="X56" s="22">
        <f>IF((SUM('Budget Investimenti'!$F12:Y12)-SUM(Ammortamenti!$E56:W56))&gt;0,(SUM('Budget Investimenti'!$F12:Y12))*$D56,0)</f>
        <v>500</v>
      </c>
      <c r="Y56" s="22">
        <f>IF((SUM('Budget Investimenti'!$F12:Z12)-SUM(Ammortamenti!$E56:X56))&gt;0,(SUM('Budget Investimenti'!$F12:Z12))*$D56,0)</f>
        <v>500</v>
      </c>
      <c r="Z56" s="22">
        <f>IF((SUM('Budget Investimenti'!$F12:AA12)-SUM(Ammortamenti!$E56:Y56))&gt;0,(SUM('Budget Investimenti'!$F12:AA12))*$D56,0)</f>
        <v>0</v>
      </c>
      <c r="AA56" s="22">
        <f>IF((SUM('Budget Investimenti'!$F12:AB12)-SUM(Ammortamenti!$E56:Z56))&gt;0,(SUM('Budget Investimenti'!$F12:AB12))*$D56,0)</f>
        <v>0</v>
      </c>
      <c r="AB56" s="22">
        <f>IF((SUM('Budget Investimenti'!$F12:AC12)-SUM(Ammortamenti!$E56:AA56))&gt;0,(SUM('Budget Investimenti'!$F12:AC12))*$D56,0)</f>
        <v>0</v>
      </c>
      <c r="AC56" s="22">
        <f>IF((SUM('Budget Investimenti'!$F12:AD12)-SUM(Ammortamenti!$E56:AB56))&gt;0,(SUM('Budget Investimenti'!$F12:AD12))*$D56,0)</f>
        <v>0</v>
      </c>
      <c r="AD56" s="22">
        <f>IF((SUM('Budget Investimenti'!$F12:AE12)-SUM(Ammortamenti!$E56:AC56))&gt;0,(SUM('Budget Investimenti'!$F12:AE12))*$D56,0)</f>
        <v>0</v>
      </c>
      <c r="AE56" s="22">
        <f>IF((SUM('Budget Investimenti'!$F12:AF12)-SUM(Ammortamenti!$E56:AD56))&gt;0,(SUM('Budget Investimenti'!$F12:AF12))*$D56,0)</f>
        <v>0</v>
      </c>
      <c r="AF56" s="22">
        <f>IF((SUM('Budget Investimenti'!$F12:AG12)-SUM(Ammortamenti!$E56:AE56))&gt;0,(SUM('Budget Investimenti'!$F12:AG12))*$D56,0)</f>
        <v>0</v>
      </c>
      <c r="AG56" s="22">
        <f>IF((SUM('Budget Investimenti'!$F12:AH12)-SUM(Ammortamenti!$E56:AF56))&gt;0,(SUM('Budget Investimenti'!$F12:AH12))*$D56,0)</f>
        <v>0</v>
      </c>
      <c r="AH56" s="22">
        <f>IF((SUM('Budget Investimenti'!$F12:AI12)-SUM(Ammortamenti!$E56:AG56))&gt;0,(SUM('Budget Investimenti'!$F12:AI12))*$D56,0)</f>
        <v>0</v>
      </c>
      <c r="AI56" s="22">
        <f>IF((SUM('Budget Investimenti'!$F12:AJ12)-SUM(Ammortamenti!$E56:AH56))&gt;0,(SUM('Budget Investimenti'!$F12:AJ12))*$D56,0)</f>
        <v>0</v>
      </c>
      <c r="AJ56" s="22">
        <f>IF((SUM('Budget Investimenti'!$F12:AK12)-SUM(Ammortamenti!$E56:AI56))&gt;0,(SUM('Budget Investimenti'!$F12:AK12))*$D56,0)</f>
        <v>0</v>
      </c>
      <c r="AK56" s="22">
        <f>IF((SUM('Budget Investimenti'!$F12:AL12)-SUM(Ammortamenti!$E56:AJ56))&gt;0,(SUM('Budget Investimenti'!$F12:AL12))*$D56,0)</f>
        <v>0</v>
      </c>
      <c r="AL56" s="22">
        <f>IF((SUM('Budget Investimenti'!$F12:AM12)-SUM(Ammortamenti!$E56:AK56))&gt;0,(SUM('Budget Investimenti'!$F12:AM12))*$D56,0)</f>
        <v>0</v>
      </c>
      <c r="AM56" s="22">
        <f>IF((SUM('Budget Investimenti'!$F12:AN12)-SUM(Ammortamenti!$E56:AL56))&gt;0,(SUM('Budget Investimenti'!$F12:AN12))*$D56,0)</f>
        <v>0</v>
      </c>
      <c r="AN56" s="22">
        <f>IF((SUM('Budget Investimenti'!$F12:AO12)-SUM(Ammortamenti!$E56:AM56))&gt;0,(SUM('Budget Investimenti'!$F12:AO12))*$D56,0)</f>
        <v>0</v>
      </c>
    </row>
    <row r="57" spans="2:40" s="16" customFormat="1" ht="15">
      <c r="B57" s="50" t="str">
        <f t="shared" si="24"/>
        <v>Attrezature 3</v>
      </c>
      <c r="C57" s="50" t="str">
        <f t="shared" si="24"/>
        <v>Attrezzature Industriali e commerciali</v>
      </c>
      <c r="D57" s="52">
        <v>0.1</v>
      </c>
      <c r="E57" s="22">
        <f>+'Budget Investimenti'!F13*Ammortamenti!D57</f>
        <v>0</v>
      </c>
      <c r="F57" s="22">
        <f>IF((SUM('Budget Investimenti'!$F13:G13)-Ammortamenti!E57)&gt;0,(SUM('Budget Investimenti'!$F13:G13))*$D57,0)</f>
        <v>0</v>
      </c>
      <c r="G57" s="22">
        <f>IF((SUM('Budget Investimenti'!$F13:H13)-SUM(Ammortamenti!$E57:F57))&gt;0,(SUM('Budget Investimenti'!$F13:H13))*$D57,0)</f>
        <v>3000</v>
      </c>
      <c r="H57" s="22">
        <f>IF((SUM('Budget Investimenti'!$F13:I13)-SUM(Ammortamenti!$E57:G57))&gt;0,(SUM('Budget Investimenti'!$F13:I13))*$D57,0)</f>
        <v>3000</v>
      </c>
      <c r="I57" s="22">
        <f>IF((SUM('Budget Investimenti'!$F13:J13)-SUM(Ammortamenti!$E57:H57))&gt;0,(SUM('Budget Investimenti'!$F13:J13))*$D57,0)</f>
        <v>3000</v>
      </c>
      <c r="J57" s="22">
        <f>IF((SUM('Budget Investimenti'!$F13:K13)-SUM(Ammortamenti!$E57:I57))&gt;0,(SUM('Budget Investimenti'!$F13:K13))*$D57,0)</f>
        <v>3000</v>
      </c>
      <c r="K57" s="22">
        <f>IF((SUM('Budget Investimenti'!$F13:L13)-SUM(Ammortamenti!$E57:J57))&gt;0,(SUM('Budget Investimenti'!$F13:L13))*$D57,0)</f>
        <v>3000</v>
      </c>
      <c r="L57" s="22">
        <f>IF((SUM('Budget Investimenti'!$F13:M13)-SUM(Ammortamenti!$E57:K57))&gt;0,(SUM('Budget Investimenti'!$F13:M13))*$D57,0)</f>
        <v>3000</v>
      </c>
      <c r="M57" s="22">
        <f>IF((SUM('Budget Investimenti'!$F13:N13)-SUM(Ammortamenti!$E57:L57))&gt;0,(SUM('Budget Investimenti'!$F13:N13))*$D57,0)</f>
        <v>3000</v>
      </c>
      <c r="N57" s="22">
        <f>IF((SUM('Budget Investimenti'!$F13:O13)-SUM(Ammortamenti!$E57:M57))&gt;0,(SUM('Budget Investimenti'!$F13:O13))*$D57,0)</f>
        <v>3000</v>
      </c>
      <c r="O57" s="22">
        <f>IF((SUM('Budget Investimenti'!$F13:P13)-SUM(Ammortamenti!$E57:N57))&gt;0,(SUM('Budget Investimenti'!$F13:P13))*$D57,0)</f>
        <v>3000</v>
      </c>
      <c r="P57" s="22">
        <f>IF((SUM('Budget Investimenti'!$F13:Q13)-SUM(Ammortamenti!$E57:O57))&gt;0,(SUM('Budget Investimenti'!$F13:Q13))*$D57,0)</f>
        <v>3000</v>
      </c>
      <c r="Q57" s="22">
        <f>IF((SUM('Budget Investimenti'!$F13:R13)-SUM(Ammortamenti!$E57:P57))&gt;0,(SUM('Budget Investimenti'!$F13:R13))*$D57,0)</f>
        <v>0</v>
      </c>
      <c r="R57" s="22">
        <f>IF((SUM('Budget Investimenti'!$F13:S13)-SUM(Ammortamenti!$E57:Q57))&gt;0,(SUM('Budget Investimenti'!$F13:S13))*$D57,0)</f>
        <v>0</v>
      </c>
      <c r="S57" s="22">
        <f>IF((SUM('Budget Investimenti'!$F13:T13)-SUM(Ammortamenti!$E57:R57))&gt;0,(SUM('Budget Investimenti'!$F13:T13))*$D57,0)</f>
        <v>0</v>
      </c>
      <c r="T57" s="22">
        <f>IF((SUM('Budget Investimenti'!$F13:U13)-SUM(Ammortamenti!$E57:S57))&gt;0,(SUM('Budget Investimenti'!$F13:U13))*$D57,0)</f>
        <v>0</v>
      </c>
      <c r="U57" s="22">
        <f>IF((SUM('Budget Investimenti'!$F13:V13)-SUM(Ammortamenti!$E57:T57))&gt;0,(SUM('Budget Investimenti'!$F13:V13))*$D57,0)</f>
        <v>0</v>
      </c>
      <c r="V57" s="22">
        <f>IF((SUM('Budget Investimenti'!$F13:W13)-SUM(Ammortamenti!$E57:U57))&gt;0,(SUM('Budget Investimenti'!$F13:W13))*$D57,0)</f>
        <v>0</v>
      </c>
      <c r="W57" s="22">
        <f>IF((SUM('Budget Investimenti'!$F13:X13)-SUM(Ammortamenti!$E57:V57))&gt;0,(SUM('Budget Investimenti'!$F13:X13))*$D57,0)</f>
        <v>0</v>
      </c>
      <c r="X57" s="22">
        <f>IF((SUM('Budget Investimenti'!$F13:Y13)-SUM(Ammortamenti!$E57:W57))&gt;0,(SUM('Budget Investimenti'!$F13:Y13))*$D57,0)</f>
        <v>0</v>
      </c>
      <c r="Y57" s="22">
        <f>IF((SUM('Budget Investimenti'!$F13:Z13)-SUM(Ammortamenti!$E57:X57))&gt;0,(SUM('Budget Investimenti'!$F13:Z13))*$D57,0)</f>
        <v>0</v>
      </c>
      <c r="Z57" s="22">
        <f>IF((SUM('Budget Investimenti'!$F13:AA13)-SUM(Ammortamenti!$E57:Y57))&gt;0,(SUM('Budget Investimenti'!$F13:AA13))*$D57,0)</f>
        <v>0</v>
      </c>
      <c r="AA57" s="22">
        <f>IF((SUM('Budget Investimenti'!$F13:AB13)-SUM(Ammortamenti!$E57:Z57))&gt;0,(SUM('Budget Investimenti'!$F13:AB13))*$D57,0)</f>
        <v>0</v>
      </c>
      <c r="AB57" s="22">
        <f>IF((SUM('Budget Investimenti'!$F13:AC13)-SUM(Ammortamenti!$E57:AA57))&gt;0,(SUM('Budget Investimenti'!$F13:AC13))*$D57,0)</f>
        <v>0</v>
      </c>
      <c r="AC57" s="22">
        <f>IF((SUM('Budget Investimenti'!$F13:AD13)-SUM(Ammortamenti!$E57:AB57))&gt;0,(SUM('Budget Investimenti'!$F13:AD13))*$D57,0)</f>
        <v>0</v>
      </c>
      <c r="AD57" s="22">
        <f>IF((SUM('Budget Investimenti'!$F13:AE13)-SUM(Ammortamenti!$E57:AC57))&gt;0,(SUM('Budget Investimenti'!$F13:AE13))*$D57,0)</f>
        <v>0</v>
      </c>
      <c r="AE57" s="22">
        <f>IF((SUM('Budget Investimenti'!$F13:AF13)-SUM(Ammortamenti!$E57:AD57))&gt;0,(SUM('Budget Investimenti'!$F13:AF13))*$D57,0)</f>
        <v>0</v>
      </c>
      <c r="AF57" s="22">
        <f>IF((SUM('Budget Investimenti'!$F13:AG13)-SUM(Ammortamenti!$E57:AE57))&gt;0,(SUM('Budget Investimenti'!$F13:AG13))*$D57,0)</f>
        <v>0</v>
      </c>
      <c r="AG57" s="22">
        <f>IF((SUM('Budget Investimenti'!$F13:AH13)-SUM(Ammortamenti!$E57:AF57))&gt;0,(SUM('Budget Investimenti'!$F13:AH13))*$D57,0)</f>
        <v>0</v>
      </c>
      <c r="AH57" s="22">
        <f>IF((SUM('Budget Investimenti'!$F13:AI13)-SUM(Ammortamenti!$E57:AG57))&gt;0,(SUM('Budget Investimenti'!$F13:AI13))*$D57,0)</f>
        <v>0</v>
      </c>
      <c r="AI57" s="22">
        <f>IF((SUM('Budget Investimenti'!$F13:AJ13)-SUM(Ammortamenti!$E57:AH57))&gt;0,(SUM('Budget Investimenti'!$F13:AJ13))*$D57,0)</f>
        <v>0</v>
      </c>
      <c r="AJ57" s="22">
        <f>IF((SUM('Budget Investimenti'!$F13:AK13)-SUM(Ammortamenti!$E57:AI57))&gt;0,(SUM('Budget Investimenti'!$F13:AK13))*$D57,0)</f>
        <v>0</v>
      </c>
      <c r="AK57" s="22">
        <f>IF((SUM('Budget Investimenti'!$F13:AL13)-SUM(Ammortamenti!$E57:AJ57))&gt;0,(SUM('Budget Investimenti'!$F13:AL13))*$D57,0)</f>
        <v>0</v>
      </c>
      <c r="AL57" s="22">
        <f>IF((SUM('Budget Investimenti'!$F13:AM13)-SUM(Ammortamenti!$E57:AK57))&gt;0,(SUM('Budget Investimenti'!$F13:AM13))*$D57,0)</f>
        <v>0</v>
      </c>
      <c r="AM57" s="22">
        <f>IF((SUM('Budget Investimenti'!$F13:AN13)-SUM(Ammortamenti!$E57:AL57))&gt;0,(SUM('Budget Investimenti'!$F13:AN13))*$D57,0)</f>
        <v>0</v>
      </c>
      <c r="AN57" s="22">
        <f>IF((SUM('Budget Investimenti'!$F13:AO13)-SUM(Ammortamenti!$E57:AM57))&gt;0,(SUM('Budget Investimenti'!$F13:AO13))*$D57,0)</f>
        <v>0</v>
      </c>
    </row>
    <row r="58" spans="2:40" s="16" customFormat="1" ht="15">
      <c r="B58" s="50" t="str">
        <f t="shared" si="24"/>
        <v>Altri costi pluriennali 2</v>
      </c>
      <c r="C58" s="50" t="str">
        <f t="shared" si="24"/>
        <v>Altre immobilizzazioni immateriali</v>
      </c>
      <c r="D58" s="52">
        <v>0.05</v>
      </c>
      <c r="E58" s="22">
        <f>+'Budget Investimenti'!F14*Ammortamenti!D58</f>
        <v>250</v>
      </c>
      <c r="F58" s="22">
        <f>IF((SUM('Budget Investimenti'!$F14:G14)-Ammortamenti!E58)&gt;0,(SUM('Budget Investimenti'!$F14:G14))*$D58,0)</f>
        <v>250</v>
      </c>
      <c r="G58" s="22">
        <f>IF((SUM('Budget Investimenti'!$F14:H14)-SUM(Ammortamenti!$E58:F58))&gt;0,(SUM('Budget Investimenti'!$F14:H14))*$D58,0)</f>
        <v>250</v>
      </c>
      <c r="H58" s="22">
        <f>IF((SUM('Budget Investimenti'!$F14:I14)-SUM(Ammortamenti!$E58:G58))&gt;0,(SUM('Budget Investimenti'!$F14:I14))*$D58,0)</f>
        <v>250</v>
      </c>
      <c r="I58" s="22">
        <f>IF((SUM('Budget Investimenti'!$F14:J14)-SUM(Ammortamenti!$E58:H58))&gt;0,(SUM('Budget Investimenti'!$F14:J14))*$D58,0)</f>
        <v>250</v>
      </c>
      <c r="J58" s="22">
        <f>IF((SUM('Budget Investimenti'!$F14:K14)-SUM(Ammortamenti!$E58:I58))&gt;0,(SUM('Budget Investimenti'!$F14:K14))*$D58,0)</f>
        <v>250</v>
      </c>
      <c r="K58" s="22">
        <f>IF((SUM('Budget Investimenti'!$F14:L14)-SUM(Ammortamenti!$E58:J58))&gt;0,(SUM('Budget Investimenti'!$F14:L14))*$D58,0)</f>
        <v>250</v>
      </c>
      <c r="L58" s="22">
        <f>IF((SUM('Budget Investimenti'!$F14:M14)-SUM(Ammortamenti!$E58:K58))&gt;0,(SUM('Budget Investimenti'!$F14:M14))*$D58,0)</f>
        <v>250</v>
      </c>
      <c r="M58" s="22">
        <f>IF((SUM('Budget Investimenti'!$F14:N14)-SUM(Ammortamenti!$E58:L58))&gt;0,(SUM('Budget Investimenti'!$F14:N14))*$D58,0)</f>
        <v>250</v>
      </c>
      <c r="N58" s="22">
        <f>IF((SUM('Budget Investimenti'!$F14:O14)-SUM(Ammortamenti!$E58:M58))&gt;0,(SUM('Budget Investimenti'!$F14:O14))*$D58,0)</f>
        <v>250</v>
      </c>
      <c r="O58" s="22">
        <f>IF((SUM('Budget Investimenti'!$F14:P14)-SUM(Ammortamenti!$E58:N58))&gt;0,(SUM('Budget Investimenti'!$F14:P14))*$D58,0)</f>
        <v>250</v>
      </c>
      <c r="P58" s="22">
        <f>IF((SUM('Budget Investimenti'!$F14:Q14)-SUM(Ammortamenti!$E58:O58))&gt;0,(SUM('Budget Investimenti'!$F14:Q14))*$D58,0)</f>
        <v>250</v>
      </c>
      <c r="Q58" s="22">
        <f>IF((SUM('Budget Investimenti'!$F14:R14)-SUM(Ammortamenti!$E58:P58))&gt;0,(SUM('Budget Investimenti'!$F14:R14))*$D58,0)</f>
        <v>250</v>
      </c>
      <c r="R58" s="22">
        <f>IF((SUM('Budget Investimenti'!$F14:S14)-SUM(Ammortamenti!$E58:Q58))&gt;0,(SUM('Budget Investimenti'!$F14:S14))*$D58,0)</f>
        <v>250</v>
      </c>
      <c r="S58" s="22">
        <f>IF((SUM('Budget Investimenti'!$F14:T14)-SUM(Ammortamenti!$E58:R58))&gt;0,(SUM('Budget Investimenti'!$F14:T14))*$D58,0)</f>
        <v>250</v>
      </c>
      <c r="T58" s="22">
        <f>IF((SUM('Budget Investimenti'!$F14:U14)-SUM(Ammortamenti!$E58:S58))&gt;0,(SUM('Budget Investimenti'!$F14:U14))*$D58,0)</f>
        <v>250</v>
      </c>
      <c r="U58" s="22">
        <f>IF((SUM('Budget Investimenti'!$F14:V14)-SUM(Ammortamenti!$E58:T58))&gt;0,(SUM('Budget Investimenti'!$F14:V14))*$D58,0)</f>
        <v>250</v>
      </c>
      <c r="V58" s="22">
        <f>IF((SUM('Budget Investimenti'!$F14:W14)-SUM(Ammortamenti!$E58:U58))&gt;0,(SUM('Budget Investimenti'!$F14:W14))*$D58,0)</f>
        <v>250</v>
      </c>
      <c r="W58" s="22">
        <f>IF((SUM('Budget Investimenti'!$F14:X14)-SUM(Ammortamenti!$E58:V58))&gt;0,(SUM('Budget Investimenti'!$F14:X14))*$D58,0)</f>
        <v>250</v>
      </c>
      <c r="X58" s="22">
        <f>IF((SUM('Budget Investimenti'!$F14:Y14)-SUM(Ammortamenti!$E58:W58))&gt;0,(SUM('Budget Investimenti'!$F14:Y14))*$D58,0)</f>
        <v>250</v>
      </c>
      <c r="Y58" s="22">
        <f>IF((SUM('Budget Investimenti'!$F14:Z14)-SUM(Ammortamenti!$E58:X58))&gt;0,(SUM('Budget Investimenti'!$F14:Z14))*$D58,0)</f>
        <v>0</v>
      </c>
      <c r="Z58" s="22">
        <f>IF((SUM('Budget Investimenti'!$F14:AA14)-SUM(Ammortamenti!$E58:Y58))&gt;0,(SUM('Budget Investimenti'!$F14:AA14))*$D58,0)</f>
        <v>0</v>
      </c>
      <c r="AA58" s="22">
        <f>IF((SUM('Budget Investimenti'!$F14:AB14)-SUM(Ammortamenti!$E58:Z58))&gt;0,(SUM('Budget Investimenti'!$F14:AB14))*$D58,0)</f>
        <v>0</v>
      </c>
      <c r="AB58" s="22">
        <f>IF((SUM('Budget Investimenti'!$F14:AC14)-SUM(Ammortamenti!$E58:AA58))&gt;0,(SUM('Budget Investimenti'!$F14:AC14))*$D58,0)</f>
        <v>0</v>
      </c>
      <c r="AC58" s="22">
        <f>IF((SUM('Budget Investimenti'!$F14:AD14)-SUM(Ammortamenti!$E58:AB58))&gt;0,(SUM('Budget Investimenti'!$F14:AD14))*$D58,0)</f>
        <v>0</v>
      </c>
      <c r="AD58" s="22">
        <f>IF((SUM('Budget Investimenti'!$F14:AE14)-SUM(Ammortamenti!$E58:AC58))&gt;0,(SUM('Budget Investimenti'!$F14:AE14))*$D58,0)</f>
        <v>0</v>
      </c>
      <c r="AE58" s="22">
        <f>IF((SUM('Budget Investimenti'!$F14:AF14)-SUM(Ammortamenti!$E58:AD58))&gt;0,(SUM('Budget Investimenti'!$F14:AF14))*$D58,0)</f>
        <v>0</v>
      </c>
      <c r="AF58" s="22">
        <f>IF((SUM('Budget Investimenti'!$F14:AG14)-SUM(Ammortamenti!$E58:AE58))&gt;0,(SUM('Budget Investimenti'!$F14:AG14))*$D58,0)</f>
        <v>0</v>
      </c>
      <c r="AG58" s="22">
        <f>IF((SUM('Budget Investimenti'!$F14:AH14)-SUM(Ammortamenti!$E58:AF58))&gt;0,(SUM('Budget Investimenti'!$F14:AH14))*$D58,0)</f>
        <v>0</v>
      </c>
      <c r="AH58" s="22">
        <f>IF((SUM('Budget Investimenti'!$F14:AI14)-SUM(Ammortamenti!$E58:AG58))&gt;0,(SUM('Budget Investimenti'!$F14:AI14))*$D58,0)</f>
        <v>0</v>
      </c>
      <c r="AI58" s="22">
        <f>IF((SUM('Budget Investimenti'!$F14:AJ14)-SUM(Ammortamenti!$E58:AH58))&gt;0,(SUM('Budget Investimenti'!$F14:AJ14))*$D58,0)</f>
        <v>0</v>
      </c>
      <c r="AJ58" s="22">
        <f>IF((SUM('Budget Investimenti'!$F14:AK14)-SUM(Ammortamenti!$E58:AI58))&gt;0,(SUM('Budget Investimenti'!$F14:AK14))*$D58,0)</f>
        <v>0</v>
      </c>
      <c r="AK58" s="22">
        <f>IF((SUM('Budget Investimenti'!$F14:AL14)-SUM(Ammortamenti!$E58:AJ58))&gt;0,(SUM('Budget Investimenti'!$F14:AL14))*$D58,0)</f>
        <v>0</v>
      </c>
      <c r="AL58" s="22">
        <f>IF((SUM('Budget Investimenti'!$F14:AM14)-SUM(Ammortamenti!$E58:AK58))&gt;0,(SUM('Budget Investimenti'!$F14:AM14))*$D58,0)</f>
        <v>0</v>
      </c>
      <c r="AM58" s="22">
        <f>IF((SUM('Budget Investimenti'!$F14:AN14)-SUM(Ammortamenti!$E58:AL58))&gt;0,(SUM('Budget Investimenti'!$F14:AN14))*$D58,0)</f>
        <v>0</v>
      </c>
      <c r="AN58" s="22">
        <f>IF((SUM('Budget Investimenti'!$F14:AO14)-SUM(Ammortamenti!$E58:AM58))&gt;0,(SUM('Budget Investimenti'!$F14:AO14))*$D58,0)</f>
        <v>0</v>
      </c>
    </row>
    <row r="59" spans="2:40" s="16" customFormat="1" ht="15">
      <c r="B59" s="50" t="str">
        <f t="shared" si="24"/>
        <v>Altri costi pluriennali 3</v>
      </c>
      <c r="C59" s="50" t="str">
        <f t="shared" si="24"/>
        <v>Altre immobilizzazioni immateriali</v>
      </c>
      <c r="D59" s="52">
        <v>0.05</v>
      </c>
      <c r="E59" s="22">
        <f>+'Budget Investimenti'!F15*Ammortamenti!D59</f>
        <v>0</v>
      </c>
      <c r="F59" s="22">
        <f>IF((SUM('Budget Investimenti'!$F15:G15)-Ammortamenti!E59)&gt;0,(SUM('Budget Investimenti'!$F15:G15))*$D59,0)</f>
        <v>250</v>
      </c>
      <c r="G59" s="22">
        <f>IF((SUM('Budget Investimenti'!$F15:H15)-SUM(Ammortamenti!$E59:F59))&gt;0,(SUM('Budget Investimenti'!$F15:H15))*$D59,0)</f>
        <v>250</v>
      </c>
      <c r="H59" s="22">
        <f>IF((SUM('Budget Investimenti'!$F15:I15)-SUM(Ammortamenti!$E59:G59))&gt;0,(SUM('Budget Investimenti'!$F15:I15))*$D59,0)</f>
        <v>250</v>
      </c>
      <c r="I59" s="22">
        <f>IF((SUM('Budget Investimenti'!$F15:J15)-SUM(Ammortamenti!$E59:H59))&gt;0,(SUM('Budget Investimenti'!$F15:J15))*$D59,0)</f>
        <v>250</v>
      </c>
      <c r="J59" s="22">
        <f>IF((SUM('Budget Investimenti'!$F15:K15)-SUM(Ammortamenti!$E59:I59))&gt;0,(SUM('Budget Investimenti'!$F15:K15))*$D59,0)</f>
        <v>250</v>
      </c>
      <c r="K59" s="22">
        <f>IF((SUM('Budget Investimenti'!$F15:L15)-SUM(Ammortamenti!$E59:J59))&gt;0,(SUM('Budget Investimenti'!$F15:L15))*$D59,0)</f>
        <v>250</v>
      </c>
      <c r="L59" s="22">
        <f>IF((SUM('Budget Investimenti'!$F15:M15)-SUM(Ammortamenti!$E59:K59))&gt;0,(SUM('Budget Investimenti'!$F15:M15))*$D59,0)</f>
        <v>250</v>
      </c>
      <c r="M59" s="22">
        <f>IF((SUM('Budget Investimenti'!$F15:N15)-SUM(Ammortamenti!$E59:L59))&gt;0,(SUM('Budget Investimenti'!$F15:N15))*$D59,0)</f>
        <v>250</v>
      </c>
      <c r="N59" s="22">
        <f>IF((SUM('Budget Investimenti'!$F15:O15)-SUM(Ammortamenti!$E59:M59))&gt;0,(SUM('Budget Investimenti'!$F15:O15))*$D59,0)</f>
        <v>250</v>
      </c>
      <c r="O59" s="22">
        <f>IF((SUM('Budget Investimenti'!$F15:P15)-SUM(Ammortamenti!$E59:N59))&gt;0,(SUM('Budget Investimenti'!$F15:P15))*$D59,0)</f>
        <v>250</v>
      </c>
      <c r="P59" s="22">
        <f>IF((SUM('Budget Investimenti'!$F15:Q15)-SUM(Ammortamenti!$E59:O59))&gt;0,(SUM('Budget Investimenti'!$F15:Q15))*$D59,0)</f>
        <v>250</v>
      </c>
      <c r="Q59" s="22">
        <f>IF((SUM('Budget Investimenti'!$F15:R15)-SUM(Ammortamenti!$E59:P59))&gt;0,(SUM('Budget Investimenti'!$F15:R15))*$D59,0)</f>
        <v>250</v>
      </c>
      <c r="R59" s="22">
        <f>IF((SUM('Budget Investimenti'!$F15:S15)-SUM(Ammortamenti!$E59:Q59))&gt;0,(SUM('Budget Investimenti'!$F15:S15))*$D59,0)</f>
        <v>250</v>
      </c>
      <c r="S59" s="22">
        <f>IF((SUM('Budget Investimenti'!$F15:T15)-SUM(Ammortamenti!$E59:R59))&gt;0,(SUM('Budget Investimenti'!$F15:T15))*$D59,0)</f>
        <v>250</v>
      </c>
      <c r="T59" s="22">
        <f>IF((SUM('Budget Investimenti'!$F15:U15)-SUM(Ammortamenti!$E59:S59))&gt;0,(SUM('Budget Investimenti'!$F15:U15))*$D59,0)</f>
        <v>250</v>
      </c>
      <c r="U59" s="22">
        <f>IF((SUM('Budget Investimenti'!$F15:V15)-SUM(Ammortamenti!$E59:T59))&gt;0,(SUM('Budget Investimenti'!$F15:V15))*$D59,0)</f>
        <v>250</v>
      </c>
      <c r="V59" s="22">
        <f>IF((SUM('Budget Investimenti'!$F15:W15)-SUM(Ammortamenti!$E59:U59))&gt;0,(SUM('Budget Investimenti'!$F15:W15))*$D59,0)</f>
        <v>250</v>
      </c>
      <c r="W59" s="22">
        <f>IF((SUM('Budget Investimenti'!$F15:X15)-SUM(Ammortamenti!$E59:V59))&gt;0,(SUM('Budget Investimenti'!$F15:X15))*$D59,0)</f>
        <v>250</v>
      </c>
      <c r="X59" s="22">
        <f>IF((SUM('Budget Investimenti'!$F15:Y15)-SUM(Ammortamenti!$E59:W59))&gt;0,(SUM('Budget Investimenti'!$F15:Y15))*$D59,0)</f>
        <v>250</v>
      </c>
      <c r="Y59" s="22">
        <f>IF((SUM('Budget Investimenti'!$F15:Z15)-SUM(Ammortamenti!$E59:X59))&gt;0,(SUM('Budget Investimenti'!$F15:Z15))*$D59,0)</f>
        <v>250</v>
      </c>
      <c r="Z59" s="22">
        <f>IF((SUM('Budget Investimenti'!$F15:AA15)-SUM(Ammortamenti!$E59:Y59))&gt;0,(SUM('Budget Investimenti'!$F15:AA15))*$D59,0)</f>
        <v>0</v>
      </c>
      <c r="AA59" s="22">
        <f>IF((SUM('Budget Investimenti'!$F15:AB15)-SUM(Ammortamenti!$E59:Z59))&gt;0,(SUM('Budget Investimenti'!$F15:AB15))*$D59,0)</f>
        <v>0</v>
      </c>
      <c r="AB59" s="22">
        <f>IF((SUM('Budget Investimenti'!$F15:AC15)-SUM(Ammortamenti!$E59:AA59))&gt;0,(SUM('Budget Investimenti'!$F15:AC15))*$D59,0)</f>
        <v>0</v>
      </c>
      <c r="AC59" s="22">
        <f>IF((SUM('Budget Investimenti'!$F15:AD15)-SUM(Ammortamenti!$E59:AB59))&gt;0,(SUM('Budget Investimenti'!$F15:AD15))*$D59,0)</f>
        <v>0</v>
      </c>
      <c r="AD59" s="22">
        <f>IF((SUM('Budget Investimenti'!$F15:AE15)-SUM(Ammortamenti!$E59:AC59))&gt;0,(SUM('Budget Investimenti'!$F15:AE15))*$D59,0)</f>
        <v>0</v>
      </c>
      <c r="AE59" s="22">
        <f>IF((SUM('Budget Investimenti'!$F15:AF15)-SUM(Ammortamenti!$E59:AD59))&gt;0,(SUM('Budget Investimenti'!$F15:AF15))*$D59,0)</f>
        <v>0</v>
      </c>
      <c r="AF59" s="22">
        <f>IF((SUM('Budget Investimenti'!$F15:AG15)-SUM(Ammortamenti!$E59:AE59))&gt;0,(SUM('Budget Investimenti'!$F15:AG15))*$D59,0)</f>
        <v>0</v>
      </c>
      <c r="AG59" s="22">
        <f>IF((SUM('Budget Investimenti'!$F15:AH15)-SUM(Ammortamenti!$E59:AF59))&gt;0,(SUM('Budget Investimenti'!$F15:AH15))*$D59,0)</f>
        <v>0</v>
      </c>
      <c r="AH59" s="22">
        <f>IF((SUM('Budget Investimenti'!$F15:AI15)-SUM(Ammortamenti!$E59:AG59))&gt;0,(SUM('Budget Investimenti'!$F15:AI15))*$D59,0)</f>
        <v>0</v>
      </c>
      <c r="AI59" s="22">
        <f>IF((SUM('Budget Investimenti'!$F15:AJ15)-SUM(Ammortamenti!$E59:AH59))&gt;0,(SUM('Budget Investimenti'!$F15:AJ15))*$D59,0)</f>
        <v>0</v>
      </c>
      <c r="AJ59" s="22">
        <f>IF((SUM('Budget Investimenti'!$F15:AK15)-SUM(Ammortamenti!$E59:AI59))&gt;0,(SUM('Budget Investimenti'!$F15:AK15))*$D59,0)</f>
        <v>0</v>
      </c>
      <c r="AK59" s="22">
        <f>IF((SUM('Budget Investimenti'!$F15:AL15)-SUM(Ammortamenti!$E59:AJ59))&gt;0,(SUM('Budget Investimenti'!$F15:AL15))*$D59,0)</f>
        <v>0</v>
      </c>
      <c r="AL59" s="22">
        <f>IF((SUM('Budget Investimenti'!$F15:AM15)-SUM(Ammortamenti!$E59:AK59))&gt;0,(SUM('Budget Investimenti'!$F15:AM15))*$D59,0)</f>
        <v>0</v>
      </c>
      <c r="AM59" s="22">
        <f>IF((SUM('Budget Investimenti'!$F15:AN15)-SUM(Ammortamenti!$E59:AL59))&gt;0,(SUM('Budget Investimenti'!$F15:AN15))*$D59,0)</f>
        <v>0</v>
      </c>
      <c r="AN59" s="22">
        <f>IF((SUM('Budget Investimenti'!$F15:AO15)-SUM(Ammortamenti!$E59:AM59))&gt;0,(SUM('Budget Investimenti'!$F15:AO15))*$D59,0)</f>
        <v>0</v>
      </c>
    </row>
    <row r="60" spans="2:40" s="16" customFormat="1" ht="15">
      <c r="B60" s="50" t="str">
        <f t="shared" si="24"/>
        <v>Altri costi pluriennali 4</v>
      </c>
      <c r="C60" s="50" t="str">
        <f t="shared" si="24"/>
        <v>Ricerca&amp; Sviluppo</v>
      </c>
      <c r="D60" s="52">
        <v>0.1</v>
      </c>
      <c r="E60" s="22">
        <f>+'Budget Investimenti'!F16*Ammortamenti!D60</f>
        <v>0</v>
      </c>
      <c r="F60" s="22">
        <f>IF((SUM('Budget Investimenti'!$F16:G16)-Ammortamenti!E60)&gt;0,(SUM('Budget Investimenti'!$F16:G16))*$D60,0)</f>
        <v>700</v>
      </c>
      <c r="G60" s="22">
        <f>IF((SUM('Budget Investimenti'!$F16:H16)-SUM(Ammortamenti!$E60:F60))&gt;0,(SUM('Budget Investimenti'!$F16:H16))*$D60,0)</f>
        <v>700</v>
      </c>
      <c r="H60" s="22">
        <f>IF((SUM('Budget Investimenti'!$F16:I16)-SUM(Ammortamenti!$E60:G60))&gt;0,(SUM('Budget Investimenti'!$F16:I16))*$D60,0)</f>
        <v>700</v>
      </c>
      <c r="I60" s="22">
        <f>IF((SUM('Budget Investimenti'!$F16:J16)-SUM(Ammortamenti!$E60:H60))&gt;0,(SUM('Budget Investimenti'!$F16:J16))*$D60,0)</f>
        <v>700</v>
      </c>
      <c r="J60" s="22">
        <f>IF((SUM('Budget Investimenti'!$F16:K16)-SUM(Ammortamenti!$E60:I60))&gt;0,(SUM('Budget Investimenti'!$F16:K16))*$D60,0)</f>
        <v>700</v>
      </c>
      <c r="K60" s="22">
        <f>IF((SUM('Budget Investimenti'!$F16:L16)-SUM(Ammortamenti!$E60:J60))&gt;0,(SUM('Budget Investimenti'!$F16:L16))*$D60,0)</f>
        <v>700</v>
      </c>
      <c r="L60" s="22">
        <f>IF((SUM('Budget Investimenti'!$F16:M16)-SUM(Ammortamenti!$E60:K60))&gt;0,(SUM('Budget Investimenti'!$F16:M16))*$D60,0)</f>
        <v>700</v>
      </c>
      <c r="M60" s="22">
        <f>IF((SUM('Budget Investimenti'!$F16:N16)-SUM(Ammortamenti!$E60:L60))&gt;0,(SUM('Budget Investimenti'!$F16:N16))*$D60,0)</f>
        <v>700</v>
      </c>
      <c r="N60" s="22">
        <f>IF((SUM('Budget Investimenti'!$F16:O16)-SUM(Ammortamenti!$E60:M60))&gt;0,(SUM('Budget Investimenti'!$F16:O16))*$D60,0)</f>
        <v>700</v>
      </c>
      <c r="O60" s="22">
        <f>IF((SUM('Budget Investimenti'!$F16:P16)-SUM(Ammortamenti!$E60:N60))&gt;0,(SUM('Budget Investimenti'!$F16:P16))*$D60,0)</f>
        <v>700</v>
      </c>
      <c r="P60" s="22">
        <f>IF((SUM('Budget Investimenti'!$F16:Q16)-SUM(Ammortamenti!$E60:O60))&gt;0,(SUM('Budget Investimenti'!$F16:Q16))*$D60,0)</f>
        <v>0</v>
      </c>
      <c r="Q60" s="22">
        <f>IF((SUM('Budget Investimenti'!$F16:R16)-SUM(Ammortamenti!$E60:P60))&gt;0,(SUM('Budget Investimenti'!$F16:R16))*$D60,0)</f>
        <v>0</v>
      </c>
      <c r="R60" s="22">
        <f>IF((SUM('Budget Investimenti'!$F16:S16)-SUM(Ammortamenti!$E60:Q60))&gt;0,(SUM('Budget Investimenti'!$F16:S16))*$D60,0)</f>
        <v>0</v>
      </c>
      <c r="S60" s="22">
        <f>IF((SUM('Budget Investimenti'!$F16:T16)-SUM(Ammortamenti!$E60:R60))&gt;0,(SUM('Budget Investimenti'!$F16:T16))*$D60,0)</f>
        <v>0</v>
      </c>
      <c r="T60" s="22">
        <f>IF((SUM('Budget Investimenti'!$F16:U16)-SUM(Ammortamenti!$E60:S60))&gt;0,(SUM('Budget Investimenti'!$F16:U16))*$D60,0)</f>
        <v>0</v>
      </c>
      <c r="U60" s="22">
        <f>IF((SUM('Budget Investimenti'!$F16:V16)-SUM(Ammortamenti!$E60:T60))&gt;0,(SUM('Budget Investimenti'!$F16:V16))*$D60,0)</f>
        <v>0</v>
      </c>
      <c r="V60" s="22">
        <f>IF((SUM('Budget Investimenti'!$F16:W16)-SUM(Ammortamenti!$E60:U60))&gt;0,(SUM('Budget Investimenti'!$F16:W16))*$D60,0)</f>
        <v>0</v>
      </c>
      <c r="W60" s="22">
        <f>IF((SUM('Budget Investimenti'!$F16:X16)-SUM(Ammortamenti!$E60:V60))&gt;0,(SUM('Budget Investimenti'!$F16:X16))*$D60,0)</f>
        <v>0</v>
      </c>
      <c r="X60" s="22">
        <f>IF((SUM('Budget Investimenti'!$F16:Y16)-SUM(Ammortamenti!$E60:W60))&gt;0,(SUM('Budget Investimenti'!$F16:Y16))*$D60,0)</f>
        <v>0</v>
      </c>
      <c r="Y60" s="22">
        <f>IF((SUM('Budget Investimenti'!$F16:Z16)-SUM(Ammortamenti!$E60:X60))&gt;0,(SUM('Budget Investimenti'!$F16:Z16))*$D60,0)</f>
        <v>0</v>
      </c>
      <c r="Z60" s="22">
        <f>IF((SUM('Budget Investimenti'!$F16:AA16)-SUM(Ammortamenti!$E60:Y60))&gt;0,(SUM('Budget Investimenti'!$F16:AA16))*$D60,0)</f>
        <v>0</v>
      </c>
      <c r="AA60" s="22">
        <f>IF((SUM('Budget Investimenti'!$F16:AB16)-SUM(Ammortamenti!$E60:Z60))&gt;0,(SUM('Budget Investimenti'!$F16:AB16))*$D60,0)</f>
        <v>0</v>
      </c>
      <c r="AB60" s="22">
        <f>IF((SUM('Budget Investimenti'!$F16:AC16)-SUM(Ammortamenti!$E60:AA60))&gt;0,(SUM('Budget Investimenti'!$F16:AC16))*$D60,0)</f>
        <v>0</v>
      </c>
      <c r="AC60" s="22">
        <f>IF((SUM('Budget Investimenti'!$F16:AD16)-SUM(Ammortamenti!$E60:AB60))&gt;0,(SUM('Budget Investimenti'!$F16:AD16))*$D60,0)</f>
        <v>0</v>
      </c>
      <c r="AD60" s="22">
        <f>IF((SUM('Budget Investimenti'!$F16:AE16)-SUM(Ammortamenti!$E60:AC60))&gt;0,(SUM('Budget Investimenti'!$F16:AE16))*$D60,0)</f>
        <v>0</v>
      </c>
      <c r="AE60" s="22">
        <f>IF((SUM('Budget Investimenti'!$F16:AF16)-SUM(Ammortamenti!$E60:AD60))&gt;0,(SUM('Budget Investimenti'!$F16:AF16))*$D60,0)</f>
        <v>0</v>
      </c>
      <c r="AF60" s="22">
        <f>IF((SUM('Budget Investimenti'!$F16:AG16)-SUM(Ammortamenti!$E60:AE60))&gt;0,(SUM('Budget Investimenti'!$F16:AG16))*$D60,0)</f>
        <v>0</v>
      </c>
      <c r="AG60" s="22">
        <f>IF((SUM('Budget Investimenti'!$F16:AH16)-SUM(Ammortamenti!$E60:AF60))&gt;0,(SUM('Budget Investimenti'!$F16:AH16))*$D60,0)</f>
        <v>0</v>
      </c>
      <c r="AH60" s="22">
        <f>IF((SUM('Budget Investimenti'!$F16:AI16)-SUM(Ammortamenti!$E60:AG60))&gt;0,(SUM('Budget Investimenti'!$F16:AI16))*$D60,0)</f>
        <v>0</v>
      </c>
      <c r="AI60" s="22">
        <f>IF((SUM('Budget Investimenti'!$F16:AJ16)-SUM(Ammortamenti!$E60:AH60))&gt;0,(SUM('Budget Investimenti'!$F16:AJ16))*$D60,0)</f>
        <v>0</v>
      </c>
      <c r="AJ60" s="22">
        <f>IF((SUM('Budget Investimenti'!$F16:AK16)-SUM(Ammortamenti!$E60:AI60))&gt;0,(SUM('Budget Investimenti'!$F16:AK16))*$D60,0)</f>
        <v>0</v>
      </c>
      <c r="AK60" s="22">
        <f>IF((SUM('Budget Investimenti'!$F16:AL16)-SUM(Ammortamenti!$E60:AJ60))&gt;0,(SUM('Budget Investimenti'!$F16:AL16))*$D60,0)</f>
        <v>0</v>
      </c>
      <c r="AL60" s="22">
        <f>IF((SUM('Budget Investimenti'!$F16:AM16)-SUM(Ammortamenti!$E60:AK60))&gt;0,(SUM('Budget Investimenti'!$F16:AM16))*$D60,0)</f>
        <v>0</v>
      </c>
      <c r="AM60" s="22">
        <f>IF((SUM('Budget Investimenti'!$F16:AN16)-SUM(Ammortamenti!$E60:AL60))&gt;0,(SUM('Budget Investimenti'!$F16:AN16))*$D60,0)</f>
        <v>0</v>
      </c>
      <c r="AN60" s="22">
        <f>IF((SUM('Budget Investimenti'!$F16:AO16)-SUM(Ammortamenti!$E60:AM60))&gt;0,(SUM('Budget Investimenti'!$F16:AO16))*$D60,0)</f>
        <v>0</v>
      </c>
    </row>
    <row r="61" spans="2:40" s="16" customFormat="1" ht="15">
      <c r="B61" s="50" t="str">
        <f>+B17</f>
        <v>Altri costi pluriennali 5</v>
      </c>
      <c r="C61" s="50" t="str">
        <f>+C17</f>
        <v>Ricerca&amp; Sviluppo</v>
      </c>
      <c r="D61" s="52">
        <v>0.1</v>
      </c>
      <c r="E61" s="22">
        <f>+'Budget Investimenti'!F17*Ammortamenti!D61</f>
        <v>0</v>
      </c>
      <c r="F61" s="22">
        <f>IF((SUM('Budget Investimenti'!$F17:G17)-Ammortamenti!E61)&gt;0,(SUM('Budget Investimenti'!$F17:G17))*$D61,0)</f>
        <v>1000</v>
      </c>
      <c r="G61" s="22">
        <f>IF((SUM('Budget Investimenti'!$F17:H17)-SUM(Ammortamenti!$E61:F61))&gt;0,(SUM('Budget Investimenti'!$F17:H17))*$D61,0)</f>
        <v>1000</v>
      </c>
      <c r="H61" s="22">
        <f>IF((SUM('Budget Investimenti'!$F17:I17)-SUM(Ammortamenti!$E61:G61))&gt;0,(SUM('Budget Investimenti'!$F17:I17))*$D61,0)</f>
        <v>1000</v>
      </c>
      <c r="I61" s="22">
        <f>IF((SUM('Budget Investimenti'!$F17:J17)-SUM(Ammortamenti!$E61:H61))&gt;0,(SUM('Budget Investimenti'!$F17:J17))*$D61,0)</f>
        <v>1000</v>
      </c>
      <c r="J61" s="22">
        <f>IF((SUM('Budget Investimenti'!$F17:K17)-SUM(Ammortamenti!$E61:I61))&gt;0,(SUM('Budget Investimenti'!$F17:K17))*$D61,0)</f>
        <v>1000</v>
      </c>
      <c r="K61" s="22">
        <f>IF((SUM('Budget Investimenti'!$F17:L17)-SUM(Ammortamenti!$E61:J61))&gt;0,(SUM('Budget Investimenti'!$F17:L17))*$D61,0)</f>
        <v>1000</v>
      </c>
      <c r="L61" s="22">
        <f>IF((SUM('Budget Investimenti'!$F17:M17)-SUM(Ammortamenti!$E61:K61))&gt;0,(SUM('Budget Investimenti'!$F17:M17))*$D61,0)</f>
        <v>1000</v>
      </c>
      <c r="M61" s="22">
        <f>IF((SUM('Budget Investimenti'!$F17:N17)-SUM(Ammortamenti!$E61:L61))&gt;0,(SUM('Budget Investimenti'!$F17:N17))*$D61,0)</f>
        <v>1000</v>
      </c>
      <c r="N61" s="22">
        <f>IF((SUM('Budget Investimenti'!$F17:O17)-SUM(Ammortamenti!$E61:M61))&gt;0,(SUM('Budget Investimenti'!$F17:O17))*$D61,0)</f>
        <v>1000</v>
      </c>
      <c r="O61" s="22">
        <f>IF((SUM('Budget Investimenti'!$F17:P17)-SUM(Ammortamenti!$E61:N61))&gt;0,(SUM('Budget Investimenti'!$F17:P17))*$D61,0)</f>
        <v>1000</v>
      </c>
      <c r="P61" s="22">
        <f>IF((SUM('Budget Investimenti'!$F17:Q17)-SUM(Ammortamenti!$E61:O61))&gt;0,(SUM('Budget Investimenti'!$F17:Q17))*$D61,0)</f>
        <v>0</v>
      </c>
      <c r="Q61" s="22">
        <f>IF((SUM('Budget Investimenti'!$F17:R17)-SUM(Ammortamenti!$E61:P61))&gt;0,(SUM('Budget Investimenti'!$F17:R17))*$D61,0)</f>
        <v>0</v>
      </c>
      <c r="R61" s="22">
        <f>IF((SUM('Budget Investimenti'!$F17:S17)-SUM(Ammortamenti!$E61:Q61))&gt;0,(SUM('Budget Investimenti'!$F17:S17))*$D61,0)</f>
        <v>0</v>
      </c>
      <c r="S61" s="22">
        <f>IF((SUM('Budget Investimenti'!$F17:T17)-SUM(Ammortamenti!$E61:R61))&gt;0,(SUM('Budget Investimenti'!$F17:T17))*$D61,0)</f>
        <v>0</v>
      </c>
      <c r="T61" s="22">
        <f>IF((SUM('Budget Investimenti'!$F17:U17)-SUM(Ammortamenti!$E61:S61))&gt;0,(SUM('Budget Investimenti'!$F17:U17))*$D61,0)</f>
        <v>0</v>
      </c>
      <c r="U61" s="22">
        <f>IF((SUM('Budget Investimenti'!$F17:V17)-SUM(Ammortamenti!$E61:T61))&gt;0,(SUM('Budget Investimenti'!$F17:V17))*$D61,0)</f>
        <v>0</v>
      </c>
      <c r="V61" s="22">
        <f>IF((SUM('Budget Investimenti'!$F17:W17)-SUM(Ammortamenti!$E61:U61))&gt;0,(SUM('Budget Investimenti'!$F17:W17))*$D61,0)</f>
        <v>0</v>
      </c>
      <c r="W61" s="22">
        <f>IF((SUM('Budget Investimenti'!$F17:X17)-SUM(Ammortamenti!$E61:V61))&gt;0,(SUM('Budget Investimenti'!$F17:X17))*$D61,0)</f>
        <v>0</v>
      </c>
      <c r="X61" s="22">
        <f>IF((SUM('Budget Investimenti'!$F17:Y17)-SUM(Ammortamenti!$E61:W61))&gt;0,(SUM('Budget Investimenti'!$F17:Y17))*$D61,0)</f>
        <v>0</v>
      </c>
      <c r="Y61" s="22">
        <f>IF((SUM('Budget Investimenti'!$F17:Z17)-SUM(Ammortamenti!$E61:X61))&gt;0,(SUM('Budget Investimenti'!$F17:Z17))*$D61,0)</f>
        <v>0</v>
      </c>
      <c r="Z61" s="22">
        <f>IF((SUM('Budget Investimenti'!$F17:AA17)-SUM(Ammortamenti!$E61:Y61))&gt;0,(SUM('Budget Investimenti'!$F17:AA17))*$D61,0)</f>
        <v>0</v>
      </c>
      <c r="AA61" s="22">
        <f>IF((SUM('Budget Investimenti'!$F17:AB17)-SUM(Ammortamenti!$E61:Z61))&gt;0,(SUM('Budget Investimenti'!$F17:AB17))*$D61,0)</f>
        <v>0</v>
      </c>
      <c r="AB61" s="22">
        <f>IF((SUM('Budget Investimenti'!$F17:AC17)-SUM(Ammortamenti!$E61:AA61))&gt;0,(SUM('Budget Investimenti'!$F17:AC17))*$D61,0)</f>
        <v>0</v>
      </c>
      <c r="AC61" s="22">
        <f>IF((SUM('Budget Investimenti'!$F17:AD17)-SUM(Ammortamenti!$E61:AB61))&gt;0,(SUM('Budget Investimenti'!$F17:AD17))*$D61,0)</f>
        <v>0</v>
      </c>
      <c r="AD61" s="22">
        <f>IF((SUM('Budget Investimenti'!$F17:AE17)-SUM(Ammortamenti!$E61:AC61))&gt;0,(SUM('Budget Investimenti'!$F17:AE17))*$D61,0)</f>
        <v>0</v>
      </c>
      <c r="AE61" s="22">
        <f>IF((SUM('Budget Investimenti'!$F17:AF17)-SUM(Ammortamenti!$E61:AD61))&gt;0,(SUM('Budget Investimenti'!$F17:AF17))*$D61,0)</f>
        <v>0</v>
      </c>
      <c r="AF61" s="22">
        <f>IF((SUM('Budget Investimenti'!$F17:AG17)-SUM(Ammortamenti!$E61:AE61))&gt;0,(SUM('Budget Investimenti'!$F17:AG17))*$D61,0)</f>
        <v>0</v>
      </c>
      <c r="AG61" s="22">
        <f>IF((SUM('Budget Investimenti'!$F17:AH17)-SUM(Ammortamenti!$E61:AF61))&gt;0,(SUM('Budget Investimenti'!$F17:AH17))*$D61,0)</f>
        <v>0</v>
      </c>
      <c r="AH61" s="22">
        <f>IF((SUM('Budget Investimenti'!$F17:AI17)-SUM(Ammortamenti!$E61:AG61))&gt;0,(SUM('Budget Investimenti'!$F17:AI17))*$D61,0)</f>
        <v>0</v>
      </c>
      <c r="AI61" s="22">
        <f>IF((SUM('Budget Investimenti'!$F17:AJ17)-SUM(Ammortamenti!$E61:AH61))&gt;0,(SUM('Budget Investimenti'!$F17:AJ17))*$D61,0)</f>
        <v>0</v>
      </c>
      <c r="AJ61" s="22">
        <f>IF((SUM('Budget Investimenti'!$F17:AK17)-SUM(Ammortamenti!$E61:AI61))&gt;0,(SUM('Budget Investimenti'!$F17:AK17))*$D61,0)</f>
        <v>0</v>
      </c>
      <c r="AK61" s="22">
        <f>IF((SUM('Budget Investimenti'!$F17:AL17)-SUM(Ammortamenti!$E61:AJ61))&gt;0,(SUM('Budget Investimenti'!$F17:AL17))*$D61,0)</f>
        <v>0</v>
      </c>
      <c r="AL61" s="22">
        <f>IF((SUM('Budget Investimenti'!$F17:AM17)-SUM(Ammortamenti!$E61:AK61))&gt;0,(SUM('Budget Investimenti'!$F17:AM17))*$D61,0)</f>
        <v>0</v>
      </c>
      <c r="AM61" s="22">
        <f>IF((SUM('Budget Investimenti'!$F17:AN17)-SUM(Ammortamenti!$E61:AL61))&gt;0,(SUM('Budget Investimenti'!$F17:AN17))*$D61,0)</f>
        <v>0</v>
      </c>
      <c r="AN61" s="22">
        <f>IF((SUM('Budget Investimenti'!$F17:AO17)-SUM(Ammortamenti!$E61:AM61))&gt;0,(SUM('Budget Investimenti'!$F17:AO17))*$D61,0)</f>
        <v>0</v>
      </c>
    </row>
    <row r="62" spans="2:40" s="16" customFormat="1" ht="15">
      <c r="B62" s="50" t="str">
        <f t="shared" si="24"/>
        <v>Fabbricato 4</v>
      </c>
      <c r="C62" s="50" t="str">
        <f t="shared" si="24"/>
        <v>Immobili</v>
      </c>
      <c r="D62" s="52">
        <v>0.05</v>
      </c>
      <c r="E62" s="22">
        <f>+'Budget Investimenti'!F18*Ammortamenti!D62</f>
        <v>0</v>
      </c>
      <c r="F62" s="22">
        <f>IF((SUM('Budget Investimenti'!$F18:G18)-Ammortamenti!E62)&gt;0,(SUM('Budget Investimenti'!$F18:G18))*$D62,0)</f>
        <v>0</v>
      </c>
      <c r="G62" s="22">
        <f>IF((SUM('Budget Investimenti'!$F18:H18)-SUM(Ammortamenti!$E62:F62))&gt;0,(SUM('Budget Investimenti'!$F18:H18))*$D62,0)</f>
        <v>2000</v>
      </c>
      <c r="H62" s="22">
        <f>IF((SUM('Budget Investimenti'!$F18:I18)-SUM(Ammortamenti!$E62:G62))&gt;0,(SUM('Budget Investimenti'!$F18:I18))*$D62,0)</f>
        <v>2000</v>
      </c>
      <c r="I62" s="22">
        <f>IF((SUM('Budget Investimenti'!$F18:J18)-SUM(Ammortamenti!$E62:H62))&gt;0,(SUM('Budget Investimenti'!$F18:J18))*$D62,0)</f>
        <v>2000</v>
      </c>
      <c r="J62" s="22">
        <f>IF((SUM('Budget Investimenti'!$F18:K18)-SUM(Ammortamenti!$E62:I62))&gt;0,(SUM('Budget Investimenti'!$F18:K18))*$D62,0)</f>
        <v>2000</v>
      </c>
      <c r="K62" s="22">
        <f>IF((SUM('Budget Investimenti'!$F18:L18)-SUM(Ammortamenti!$E62:J62))&gt;0,(SUM('Budget Investimenti'!$F18:L18))*$D62,0)</f>
        <v>2000</v>
      </c>
      <c r="L62" s="22">
        <f>IF((SUM('Budget Investimenti'!$F18:M18)-SUM(Ammortamenti!$E62:K62))&gt;0,(SUM('Budget Investimenti'!$F18:M18))*$D62,0)</f>
        <v>2000</v>
      </c>
      <c r="M62" s="22">
        <f>IF((SUM('Budget Investimenti'!$F18:N18)-SUM(Ammortamenti!$E62:L62))&gt;0,(SUM('Budget Investimenti'!$F18:N18))*$D62,0)</f>
        <v>2000</v>
      </c>
      <c r="N62" s="22">
        <f>IF((SUM('Budget Investimenti'!$F18:O18)-SUM(Ammortamenti!$E62:M62))&gt;0,(SUM('Budget Investimenti'!$F18:O18))*$D62,0)</f>
        <v>2000</v>
      </c>
      <c r="O62" s="22">
        <f>IF((SUM('Budget Investimenti'!$F18:P18)-SUM(Ammortamenti!$E62:N62))&gt;0,(SUM('Budget Investimenti'!$F18:P18))*$D62,0)</f>
        <v>2000</v>
      </c>
      <c r="P62" s="22">
        <f>IF((SUM('Budget Investimenti'!$F18:Q18)-SUM(Ammortamenti!$E62:O62))&gt;0,(SUM('Budget Investimenti'!$F18:Q18))*$D62,0)</f>
        <v>2000</v>
      </c>
      <c r="Q62" s="22">
        <f>IF((SUM('Budget Investimenti'!$F18:R18)-SUM(Ammortamenti!$E62:P62))&gt;0,(SUM('Budget Investimenti'!$F18:R18))*$D62,0)</f>
        <v>2000</v>
      </c>
      <c r="R62" s="22">
        <f>IF((SUM('Budget Investimenti'!$F18:S18)-SUM(Ammortamenti!$E62:Q62))&gt;0,(SUM('Budget Investimenti'!$F18:S18))*$D62,0)</f>
        <v>2000</v>
      </c>
      <c r="S62" s="22">
        <f>IF((SUM('Budget Investimenti'!$F18:T18)-SUM(Ammortamenti!$E62:R62))&gt;0,(SUM('Budget Investimenti'!$F18:T18))*$D62,0)</f>
        <v>2000</v>
      </c>
      <c r="T62" s="22">
        <f>IF((SUM('Budget Investimenti'!$F18:U18)-SUM(Ammortamenti!$E62:S62))&gt;0,(SUM('Budget Investimenti'!$F18:U18))*$D62,0)</f>
        <v>2000</v>
      </c>
      <c r="U62" s="22">
        <f>IF((SUM('Budget Investimenti'!$F18:V18)-SUM(Ammortamenti!$E62:T62))&gt;0,(SUM('Budget Investimenti'!$F18:V18))*$D62,0)</f>
        <v>2000</v>
      </c>
      <c r="V62" s="22">
        <f>IF((SUM('Budget Investimenti'!$F18:W18)-SUM(Ammortamenti!$E62:U62))&gt;0,(SUM('Budget Investimenti'!$F18:W18))*$D62,0)</f>
        <v>2000</v>
      </c>
      <c r="W62" s="22">
        <f>IF((SUM('Budget Investimenti'!$F18:X18)-SUM(Ammortamenti!$E62:V62))&gt;0,(SUM('Budget Investimenti'!$F18:X18))*$D62,0)</f>
        <v>2000</v>
      </c>
      <c r="X62" s="22">
        <f>IF((SUM('Budget Investimenti'!$F18:Y18)-SUM(Ammortamenti!$E62:W62))&gt;0,(SUM('Budget Investimenti'!$F18:Y18))*$D62,0)</f>
        <v>2000</v>
      </c>
      <c r="Y62" s="22">
        <f>IF((SUM('Budget Investimenti'!$F18:Z18)-SUM(Ammortamenti!$E62:X62))&gt;0,(SUM('Budget Investimenti'!$F18:Z18))*$D62,0)</f>
        <v>2000</v>
      </c>
      <c r="Z62" s="22">
        <f>IF((SUM('Budget Investimenti'!$F18:AA18)-SUM(Ammortamenti!$E62:Y62))&gt;0,(SUM('Budget Investimenti'!$F18:AA18))*$D62,0)</f>
        <v>2000</v>
      </c>
      <c r="AA62" s="22">
        <f>IF((SUM('Budget Investimenti'!$F18:AB18)-SUM(Ammortamenti!$E62:Z62))&gt;0,(SUM('Budget Investimenti'!$F18:AB18))*$D62,0)</f>
        <v>0</v>
      </c>
      <c r="AB62" s="22">
        <f>IF((SUM('Budget Investimenti'!$F18:AC18)-SUM(Ammortamenti!$E62:AA62))&gt;0,(SUM('Budget Investimenti'!$F18:AC18))*$D62,0)</f>
        <v>0</v>
      </c>
      <c r="AC62" s="22">
        <f>IF((SUM('Budget Investimenti'!$F18:AD18)-SUM(Ammortamenti!$E62:AB62))&gt;0,(SUM('Budget Investimenti'!$F18:AD18))*$D62,0)</f>
        <v>0</v>
      </c>
      <c r="AD62" s="22">
        <f>IF((SUM('Budget Investimenti'!$F18:AE18)-SUM(Ammortamenti!$E62:AC62))&gt;0,(SUM('Budget Investimenti'!$F18:AE18))*$D62,0)</f>
        <v>0</v>
      </c>
      <c r="AE62" s="22">
        <f>IF((SUM('Budget Investimenti'!$F18:AF18)-SUM(Ammortamenti!$E62:AD62))&gt;0,(SUM('Budget Investimenti'!$F18:AF18))*$D62,0)</f>
        <v>0</v>
      </c>
      <c r="AF62" s="22">
        <f>IF((SUM('Budget Investimenti'!$F18:AG18)-SUM(Ammortamenti!$E62:AE62))&gt;0,(SUM('Budget Investimenti'!$F18:AG18))*$D62,0)</f>
        <v>0</v>
      </c>
      <c r="AG62" s="22">
        <f>IF((SUM('Budget Investimenti'!$F18:AH18)-SUM(Ammortamenti!$E62:AF62))&gt;0,(SUM('Budget Investimenti'!$F18:AH18))*$D62,0)</f>
        <v>0</v>
      </c>
      <c r="AH62" s="22">
        <f>IF((SUM('Budget Investimenti'!$F18:AI18)-SUM(Ammortamenti!$E62:AG62))&gt;0,(SUM('Budget Investimenti'!$F18:AI18))*$D62,0)</f>
        <v>0</v>
      </c>
      <c r="AI62" s="22">
        <f>IF((SUM('Budget Investimenti'!$F18:AJ18)-SUM(Ammortamenti!$E62:AH62))&gt;0,(SUM('Budget Investimenti'!$F18:AJ18))*$D62,0)</f>
        <v>0</v>
      </c>
      <c r="AJ62" s="22">
        <f>IF((SUM('Budget Investimenti'!$F18:AK18)-SUM(Ammortamenti!$E62:AI62))&gt;0,(SUM('Budget Investimenti'!$F18:AK18))*$D62,0)</f>
        <v>0</v>
      </c>
      <c r="AK62" s="22">
        <f>IF((SUM('Budget Investimenti'!$F18:AL18)-SUM(Ammortamenti!$E62:AJ62))&gt;0,(SUM('Budget Investimenti'!$F18:AL18))*$D62,0)</f>
        <v>0</v>
      </c>
      <c r="AL62" s="22">
        <f>IF((SUM('Budget Investimenti'!$F18:AM18)-SUM(Ammortamenti!$E62:AK62))&gt;0,(SUM('Budget Investimenti'!$F18:AM18))*$D62,0)</f>
        <v>0</v>
      </c>
      <c r="AM62" s="22">
        <f>IF((SUM('Budget Investimenti'!$F18:AN18)-SUM(Ammortamenti!$E62:AL62))&gt;0,(SUM('Budget Investimenti'!$F18:AN18))*$D62,0)</f>
        <v>0</v>
      </c>
      <c r="AN62" s="22">
        <f>IF((SUM('Budget Investimenti'!$F18:AO18)-SUM(Ammortamenti!$E62:AM62))&gt;0,(SUM('Budget Investimenti'!$F18:AO18))*$D62,0)</f>
        <v>0</v>
      </c>
    </row>
    <row r="63" spans="2:40" s="16" customFormat="1" ht="15">
      <c r="B63" s="50" t="str">
        <f>+B19</f>
        <v>Attrezature 3</v>
      </c>
      <c r="C63" s="50" t="str">
        <f>+C19</f>
        <v>Attrezzature Industriali e commerciali</v>
      </c>
      <c r="D63" s="52">
        <v>0.1</v>
      </c>
      <c r="E63" s="22">
        <f>+'Budget Investimenti'!F19*Ammortamenti!D63</f>
        <v>0</v>
      </c>
      <c r="F63" s="22">
        <f>IF((SUM('Budget Investimenti'!$F19:G19)-Ammortamenti!E63)&gt;0,(SUM('Budget Investimenti'!$F19:G19))*$D63,0)</f>
        <v>0</v>
      </c>
      <c r="G63" s="22">
        <f>IF((SUM('Budget Investimenti'!$F19:H19)-SUM(Ammortamenti!$E63:F63))&gt;0,(SUM('Budget Investimenti'!$F19:H19))*$D63,0)</f>
        <v>500</v>
      </c>
      <c r="H63" s="22">
        <f>IF((SUM('Budget Investimenti'!$F19:I19)-SUM(Ammortamenti!$E63:G63))&gt;0,(SUM('Budget Investimenti'!$F19:I19))*$D63,0)</f>
        <v>500</v>
      </c>
      <c r="I63" s="22">
        <f>IF((SUM('Budget Investimenti'!$F19:J19)-SUM(Ammortamenti!$E63:H63))&gt;0,(SUM('Budget Investimenti'!$F19:J19))*$D63,0)</f>
        <v>500</v>
      </c>
      <c r="J63" s="22">
        <f>IF((SUM('Budget Investimenti'!$F19:K19)-SUM(Ammortamenti!$E63:I63))&gt;0,(SUM('Budget Investimenti'!$F19:K19))*$D63,0)</f>
        <v>500</v>
      </c>
      <c r="K63" s="22">
        <f>IF((SUM('Budget Investimenti'!$F19:L19)-SUM(Ammortamenti!$E63:J63))&gt;0,(SUM('Budget Investimenti'!$F19:L19))*$D63,0)</f>
        <v>500</v>
      </c>
      <c r="L63" s="22">
        <f>IF((SUM('Budget Investimenti'!$F19:M19)-SUM(Ammortamenti!$E63:K63))&gt;0,(SUM('Budget Investimenti'!$F19:M19))*$D63,0)</f>
        <v>500</v>
      </c>
      <c r="M63" s="22">
        <f>IF((SUM('Budget Investimenti'!$F19:N19)-SUM(Ammortamenti!$E63:L63))&gt;0,(SUM('Budget Investimenti'!$F19:N19))*$D63,0)</f>
        <v>500</v>
      </c>
      <c r="N63" s="22">
        <f>IF((SUM('Budget Investimenti'!$F19:O19)-SUM(Ammortamenti!$E63:M63))&gt;0,(SUM('Budget Investimenti'!$F19:O19))*$D63,0)</f>
        <v>500</v>
      </c>
      <c r="O63" s="22">
        <f>IF((SUM('Budget Investimenti'!$F19:P19)-SUM(Ammortamenti!$E63:N63))&gt;0,(SUM('Budget Investimenti'!$F19:P19))*$D63,0)</f>
        <v>500</v>
      </c>
      <c r="P63" s="22">
        <f>IF((SUM('Budget Investimenti'!$F19:Q19)-SUM(Ammortamenti!$E63:O63))&gt;0,(SUM('Budget Investimenti'!$F19:Q19))*$D63,0)</f>
        <v>500</v>
      </c>
      <c r="Q63" s="22">
        <f>IF((SUM('Budget Investimenti'!$F19:R19)-SUM(Ammortamenti!$E63:P63))&gt;0,(SUM('Budget Investimenti'!$F19:R19))*$D63,0)</f>
        <v>0</v>
      </c>
      <c r="R63" s="22">
        <f>IF((SUM('Budget Investimenti'!$F19:S19)-SUM(Ammortamenti!$E63:Q63))&gt;0,(SUM('Budget Investimenti'!$F19:S19))*$D63,0)</f>
        <v>0</v>
      </c>
      <c r="S63" s="22">
        <f>IF((SUM('Budget Investimenti'!$F19:T19)-SUM(Ammortamenti!$E63:R63))&gt;0,(SUM('Budget Investimenti'!$F19:T19))*$D63,0)</f>
        <v>0</v>
      </c>
      <c r="T63" s="22">
        <f>IF((SUM('Budget Investimenti'!$F19:U19)-SUM(Ammortamenti!$E63:S63))&gt;0,(SUM('Budget Investimenti'!$F19:U19))*$D63,0)</f>
        <v>0</v>
      </c>
      <c r="U63" s="22">
        <f>IF((SUM('Budget Investimenti'!$F19:V19)-SUM(Ammortamenti!$E63:T63))&gt;0,(SUM('Budget Investimenti'!$F19:V19))*$D63,0)</f>
        <v>0</v>
      </c>
      <c r="V63" s="22">
        <f>IF((SUM('Budget Investimenti'!$F19:W19)-SUM(Ammortamenti!$E63:U63))&gt;0,(SUM('Budget Investimenti'!$F19:W19))*$D63,0)</f>
        <v>0</v>
      </c>
      <c r="W63" s="22">
        <f>IF((SUM('Budget Investimenti'!$F19:X19)-SUM(Ammortamenti!$E63:V63))&gt;0,(SUM('Budget Investimenti'!$F19:X19))*$D63,0)</f>
        <v>0</v>
      </c>
      <c r="X63" s="22">
        <f>IF((SUM('Budget Investimenti'!$F19:Y19)-SUM(Ammortamenti!$E63:W63))&gt;0,(SUM('Budget Investimenti'!$F19:Y19))*$D63,0)</f>
        <v>0</v>
      </c>
      <c r="Y63" s="22">
        <f>IF((SUM('Budget Investimenti'!$F19:Z19)-SUM(Ammortamenti!$E63:X63))&gt;0,(SUM('Budget Investimenti'!$F19:Z19))*$D63,0)</f>
        <v>0</v>
      </c>
      <c r="Z63" s="22">
        <f>IF((SUM('Budget Investimenti'!$F19:AA19)-SUM(Ammortamenti!$E63:Y63))&gt;0,(SUM('Budget Investimenti'!$F19:AA19))*$D63,0)</f>
        <v>0</v>
      </c>
      <c r="AA63" s="22">
        <f>IF((SUM('Budget Investimenti'!$F19:AB19)-SUM(Ammortamenti!$E63:Z63))&gt;0,(SUM('Budget Investimenti'!$F19:AB19))*$D63,0)</f>
        <v>0</v>
      </c>
      <c r="AB63" s="22">
        <f>IF((SUM('Budget Investimenti'!$F19:AC19)-SUM(Ammortamenti!$E63:AA63))&gt;0,(SUM('Budget Investimenti'!$F19:AC19))*$D63,0)</f>
        <v>0</v>
      </c>
      <c r="AC63" s="22">
        <f>IF((SUM('Budget Investimenti'!$F19:AD19)-SUM(Ammortamenti!$E63:AB63))&gt;0,(SUM('Budget Investimenti'!$F19:AD19))*$D63,0)</f>
        <v>0</v>
      </c>
      <c r="AD63" s="22">
        <f>IF((SUM('Budget Investimenti'!$F19:AE19)-SUM(Ammortamenti!$E63:AC63))&gt;0,(SUM('Budget Investimenti'!$F19:AE19))*$D63,0)</f>
        <v>0</v>
      </c>
      <c r="AE63" s="22">
        <f>IF((SUM('Budget Investimenti'!$F19:AF19)-SUM(Ammortamenti!$E63:AD63))&gt;0,(SUM('Budget Investimenti'!$F19:AF19))*$D63,0)</f>
        <v>0</v>
      </c>
      <c r="AF63" s="22">
        <f>IF((SUM('Budget Investimenti'!$F19:AG19)-SUM(Ammortamenti!$E63:AE63))&gt;0,(SUM('Budget Investimenti'!$F19:AG19))*$D63,0)</f>
        <v>0</v>
      </c>
      <c r="AG63" s="22">
        <f>IF((SUM('Budget Investimenti'!$F19:AH19)-SUM(Ammortamenti!$E63:AF63))&gt;0,(SUM('Budget Investimenti'!$F19:AH19))*$D63,0)</f>
        <v>0</v>
      </c>
      <c r="AH63" s="22">
        <f>IF((SUM('Budget Investimenti'!$F19:AI19)-SUM(Ammortamenti!$E63:AG63))&gt;0,(SUM('Budget Investimenti'!$F19:AI19))*$D63,0)</f>
        <v>0</v>
      </c>
      <c r="AI63" s="22">
        <f>IF((SUM('Budget Investimenti'!$F19:AJ19)-SUM(Ammortamenti!$E63:AH63))&gt;0,(SUM('Budget Investimenti'!$F19:AJ19))*$D63,0)</f>
        <v>0</v>
      </c>
      <c r="AJ63" s="22">
        <f>IF((SUM('Budget Investimenti'!$F19:AK19)-SUM(Ammortamenti!$E63:AI63))&gt;0,(SUM('Budget Investimenti'!$F19:AK19))*$D63,0)</f>
        <v>0</v>
      </c>
      <c r="AK63" s="22">
        <f>IF((SUM('Budget Investimenti'!$F19:AL19)-SUM(Ammortamenti!$E63:AJ63))&gt;0,(SUM('Budget Investimenti'!$F19:AL19))*$D63,0)</f>
        <v>0</v>
      </c>
      <c r="AL63" s="22">
        <f>IF((SUM('Budget Investimenti'!$F19:AM19)-SUM(Ammortamenti!$E63:AK63))&gt;0,(SUM('Budget Investimenti'!$F19:AM19))*$D63,0)</f>
        <v>0</v>
      </c>
      <c r="AM63" s="22">
        <f>IF((SUM('Budget Investimenti'!$F19:AN19)-SUM(Ammortamenti!$E63:AL63))&gt;0,(SUM('Budget Investimenti'!$F19:AN19))*$D63,0)</f>
        <v>0</v>
      </c>
      <c r="AN63" s="22">
        <f>IF((SUM('Budget Investimenti'!$F19:AO19)-SUM(Ammortamenti!$E63:AM63))&gt;0,(SUM('Budget Investimenti'!$F19:AO19))*$D63,0)</f>
        <v>0</v>
      </c>
    </row>
    <row r="64" spans="2:40" s="16" customFormat="1" ht="15">
      <c r="B64" s="50" t="str">
        <f t="shared" si="24"/>
        <v>Macchinario 4</v>
      </c>
      <c r="C64" s="50" t="str">
        <f t="shared" si="24"/>
        <v>Impianti e Macchinari</v>
      </c>
      <c r="D64" s="52">
        <v>0.05</v>
      </c>
      <c r="E64" s="22">
        <f>+'Budget Investimenti'!F20*Ammortamenti!D64</f>
        <v>0</v>
      </c>
      <c r="F64" s="22">
        <f>IF((SUM('Budget Investimenti'!$F20:G20)-Ammortamenti!E64)&gt;0,(SUM('Budget Investimenti'!$F20:G20))*$D64,0)</f>
        <v>0</v>
      </c>
      <c r="G64" s="22">
        <f>IF((SUM('Budget Investimenti'!$F20:H20)-SUM(Ammortamenti!$E64:F64))&gt;0,(SUM('Budget Investimenti'!$F20:H20))*$D64,0)</f>
        <v>1500</v>
      </c>
      <c r="H64" s="22">
        <f>IF((SUM('Budget Investimenti'!$F20:I20)-SUM(Ammortamenti!$E64:G64))&gt;0,(SUM('Budget Investimenti'!$F20:I20))*$D64,0)</f>
        <v>1500</v>
      </c>
      <c r="I64" s="22">
        <f>IF((SUM('Budget Investimenti'!$F20:J20)-SUM(Ammortamenti!$E64:H64))&gt;0,(SUM('Budget Investimenti'!$F20:J20))*$D64,0)</f>
        <v>1500</v>
      </c>
      <c r="J64" s="22">
        <f>IF((SUM('Budget Investimenti'!$F20:K20)-SUM(Ammortamenti!$E64:I64))&gt;0,(SUM('Budget Investimenti'!$F20:K20))*$D64,0)</f>
        <v>1500</v>
      </c>
      <c r="K64" s="22">
        <f>IF((SUM('Budget Investimenti'!$F20:L20)-SUM(Ammortamenti!$E64:J64))&gt;0,(SUM('Budget Investimenti'!$F20:L20))*$D64,0)</f>
        <v>1500</v>
      </c>
      <c r="L64" s="22">
        <f>IF((SUM('Budget Investimenti'!$F20:M20)-SUM(Ammortamenti!$E64:K64))&gt;0,(SUM('Budget Investimenti'!$F20:M20))*$D64,0)</f>
        <v>1500</v>
      </c>
      <c r="M64" s="22">
        <f>IF((SUM('Budget Investimenti'!$F20:N20)-SUM(Ammortamenti!$E64:L64))&gt;0,(SUM('Budget Investimenti'!$F20:N20))*$D64,0)</f>
        <v>1500</v>
      </c>
      <c r="N64" s="22">
        <f>IF((SUM('Budget Investimenti'!$F20:O20)-SUM(Ammortamenti!$E64:M64))&gt;0,(SUM('Budget Investimenti'!$F20:O20))*$D64,0)</f>
        <v>1500</v>
      </c>
      <c r="O64" s="22">
        <f>IF((SUM('Budget Investimenti'!$F20:P20)-SUM(Ammortamenti!$E64:N64))&gt;0,(SUM('Budget Investimenti'!$F20:P20))*$D64,0)</f>
        <v>1500</v>
      </c>
      <c r="P64" s="22">
        <f>IF((SUM('Budget Investimenti'!$F20:Q20)-SUM(Ammortamenti!$E64:O64))&gt;0,(SUM('Budget Investimenti'!$F20:Q20))*$D64,0)</f>
        <v>1500</v>
      </c>
      <c r="Q64" s="22">
        <f>IF((SUM('Budget Investimenti'!$F20:R20)-SUM(Ammortamenti!$E64:P64))&gt;0,(SUM('Budget Investimenti'!$F20:R20))*$D64,0)</f>
        <v>1500</v>
      </c>
      <c r="R64" s="22">
        <f>IF((SUM('Budget Investimenti'!$F20:S20)-SUM(Ammortamenti!$E64:Q64))&gt;0,(SUM('Budget Investimenti'!$F20:S20))*$D64,0)</f>
        <v>1500</v>
      </c>
      <c r="S64" s="22">
        <f>IF((SUM('Budget Investimenti'!$F20:T20)-SUM(Ammortamenti!$E64:R64))&gt;0,(SUM('Budget Investimenti'!$F20:T20))*$D64,0)</f>
        <v>1500</v>
      </c>
      <c r="T64" s="22">
        <f>IF((SUM('Budget Investimenti'!$F20:U20)-SUM(Ammortamenti!$E64:S64))&gt;0,(SUM('Budget Investimenti'!$F20:U20))*$D64,0)</f>
        <v>1500</v>
      </c>
      <c r="U64" s="22">
        <f>IF((SUM('Budget Investimenti'!$F20:V20)-SUM(Ammortamenti!$E64:T64))&gt;0,(SUM('Budget Investimenti'!$F20:V20))*$D64,0)</f>
        <v>1500</v>
      </c>
      <c r="V64" s="22">
        <f>IF((SUM('Budget Investimenti'!$F20:W20)-SUM(Ammortamenti!$E64:U64))&gt;0,(SUM('Budget Investimenti'!$F20:W20))*$D64,0)</f>
        <v>1500</v>
      </c>
      <c r="W64" s="22">
        <f>IF((SUM('Budget Investimenti'!$F20:X20)-SUM(Ammortamenti!$E64:V64))&gt;0,(SUM('Budget Investimenti'!$F20:X20))*$D64,0)</f>
        <v>1500</v>
      </c>
      <c r="X64" s="22">
        <f>IF((SUM('Budget Investimenti'!$F20:Y20)-SUM(Ammortamenti!$E64:W64))&gt;0,(SUM('Budget Investimenti'!$F20:Y20))*$D64,0)</f>
        <v>1500</v>
      </c>
      <c r="Y64" s="22">
        <f>IF((SUM('Budget Investimenti'!$F20:Z20)-SUM(Ammortamenti!$E64:X64))&gt;0,(SUM('Budget Investimenti'!$F20:Z20))*$D64,0)</f>
        <v>1500</v>
      </c>
      <c r="Z64" s="22">
        <f>IF((SUM('Budget Investimenti'!$F20:AA20)-SUM(Ammortamenti!$E64:Y64))&gt;0,(SUM('Budget Investimenti'!$F20:AA20))*$D64,0)</f>
        <v>1500</v>
      </c>
      <c r="AA64" s="22">
        <f>IF((SUM('Budget Investimenti'!$F20:AB20)-SUM(Ammortamenti!$E64:Z64))&gt;0,(SUM('Budget Investimenti'!$F20:AB20))*$D64,0)</f>
        <v>0</v>
      </c>
      <c r="AB64" s="22">
        <f>IF((SUM('Budget Investimenti'!$F20:AC20)-SUM(Ammortamenti!$E64:AA64))&gt;0,(SUM('Budget Investimenti'!$F20:AC20))*$D64,0)</f>
        <v>0</v>
      </c>
      <c r="AC64" s="22">
        <f>IF((SUM('Budget Investimenti'!$F20:AD20)-SUM(Ammortamenti!$E64:AB64))&gt;0,(SUM('Budget Investimenti'!$F20:AD20))*$D64,0)</f>
        <v>0</v>
      </c>
      <c r="AD64" s="22">
        <f>IF((SUM('Budget Investimenti'!$F20:AE20)-SUM(Ammortamenti!$E64:AC64))&gt;0,(SUM('Budget Investimenti'!$F20:AE20))*$D64,0)</f>
        <v>0</v>
      </c>
      <c r="AE64" s="22">
        <f>IF((SUM('Budget Investimenti'!$F20:AF20)-SUM(Ammortamenti!$E64:AD64))&gt;0,(SUM('Budget Investimenti'!$F20:AF20))*$D64,0)</f>
        <v>0</v>
      </c>
      <c r="AF64" s="22">
        <f>IF((SUM('Budget Investimenti'!$F20:AG20)-SUM(Ammortamenti!$E64:AE64))&gt;0,(SUM('Budget Investimenti'!$F20:AG20))*$D64,0)</f>
        <v>0</v>
      </c>
      <c r="AG64" s="22">
        <f>IF((SUM('Budget Investimenti'!$F20:AH20)-SUM(Ammortamenti!$E64:AF64))&gt;0,(SUM('Budget Investimenti'!$F20:AH20))*$D64,0)</f>
        <v>0</v>
      </c>
      <c r="AH64" s="22">
        <f>IF((SUM('Budget Investimenti'!$F20:AI20)-SUM(Ammortamenti!$E64:AG64))&gt;0,(SUM('Budget Investimenti'!$F20:AI20))*$D64,0)</f>
        <v>0</v>
      </c>
      <c r="AI64" s="22">
        <f>IF((SUM('Budget Investimenti'!$F20:AJ20)-SUM(Ammortamenti!$E64:AH64))&gt;0,(SUM('Budget Investimenti'!$F20:AJ20))*$D64,0)</f>
        <v>0</v>
      </c>
      <c r="AJ64" s="22">
        <f>IF((SUM('Budget Investimenti'!$F20:AK20)-SUM(Ammortamenti!$E64:AI64))&gt;0,(SUM('Budget Investimenti'!$F20:AK20))*$D64,0)</f>
        <v>0</v>
      </c>
      <c r="AK64" s="22">
        <f>IF((SUM('Budget Investimenti'!$F20:AL20)-SUM(Ammortamenti!$E64:AJ64))&gt;0,(SUM('Budget Investimenti'!$F20:AL20))*$D64,0)</f>
        <v>0</v>
      </c>
      <c r="AL64" s="22">
        <f>IF((SUM('Budget Investimenti'!$F20:AM20)-SUM(Ammortamenti!$E64:AK64))&gt;0,(SUM('Budget Investimenti'!$F20:AM20))*$D64,0)</f>
        <v>0</v>
      </c>
      <c r="AM64" s="22">
        <f>IF((SUM('Budget Investimenti'!$F20:AN20)-SUM(Ammortamenti!$E64:AL64))&gt;0,(SUM('Budget Investimenti'!$F20:AN20))*$D64,0)</f>
        <v>0</v>
      </c>
      <c r="AN64" s="22">
        <f>IF((SUM('Budget Investimenti'!$F20:AO20)-SUM(Ammortamenti!$E64:AM64))&gt;0,(SUM('Budget Investimenti'!$F20:AO20))*$D64,0)</f>
        <v>0</v>
      </c>
    </row>
    <row r="65" spans="2:40" s="16" customFormat="1" ht="15.75" thickBot="1">
      <c r="B65" s="50" t="str">
        <f t="shared" si="24"/>
        <v>Costi ampliamento</v>
      </c>
      <c r="C65" s="50" t="str">
        <f t="shared" si="24"/>
        <v>Costi d'impianto e ampliamento</v>
      </c>
      <c r="D65" s="52">
        <v>0.05</v>
      </c>
      <c r="E65" s="22">
        <f>+'Budget Investimenti'!F21*Ammortamenti!D65</f>
        <v>1500</v>
      </c>
      <c r="F65" s="22">
        <f>IF((SUM('Budget Investimenti'!$F21:G21)-Ammortamenti!E65)&gt;0,(SUM('Budget Investimenti'!$F21:G21))*$D65,0)</f>
        <v>1500</v>
      </c>
      <c r="G65" s="22">
        <f>IF((SUM('Budget Investimenti'!$F21:H21)-SUM(Ammortamenti!$E65:F65))&gt;0,(SUM('Budget Investimenti'!$F21:H21))*$D65,0)</f>
        <v>1500</v>
      </c>
      <c r="H65" s="22">
        <f>IF((SUM('Budget Investimenti'!$F21:I21)-SUM(Ammortamenti!$E65:G65))&gt;0,(SUM('Budget Investimenti'!$F21:I21))*$D65,0)</f>
        <v>1500</v>
      </c>
      <c r="I65" s="22">
        <f>IF((SUM('Budget Investimenti'!$F21:J21)-SUM(Ammortamenti!$E65:H65))&gt;0,(SUM('Budget Investimenti'!$F21:J21))*$D65,0)</f>
        <v>1500</v>
      </c>
      <c r="J65" s="22">
        <f>IF((SUM('Budget Investimenti'!$F21:K21)-SUM(Ammortamenti!$E65:I65))&gt;0,(SUM('Budget Investimenti'!$F21:K21))*$D65,0)</f>
        <v>1500</v>
      </c>
      <c r="K65" s="22">
        <f>IF((SUM('Budget Investimenti'!$F21:L21)-SUM(Ammortamenti!$E65:J65))&gt;0,(SUM('Budget Investimenti'!$F21:L21))*$D65,0)</f>
        <v>1500</v>
      </c>
      <c r="L65" s="22">
        <f>IF((SUM('Budget Investimenti'!$F21:M21)-SUM(Ammortamenti!$E65:K65))&gt;0,(SUM('Budget Investimenti'!$F21:M21))*$D65,0)</f>
        <v>1500</v>
      </c>
      <c r="M65" s="22">
        <f>IF((SUM('Budget Investimenti'!$F21:N21)-SUM(Ammortamenti!$E65:L65))&gt;0,(SUM('Budget Investimenti'!$F21:N21))*$D65,0)</f>
        <v>1500</v>
      </c>
      <c r="N65" s="22">
        <f>IF((SUM('Budget Investimenti'!$F21:O21)-SUM(Ammortamenti!$E65:M65))&gt;0,(SUM('Budget Investimenti'!$F21:O21))*$D65,0)</f>
        <v>1500</v>
      </c>
      <c r="O65" s="22">
        <f>IF((SUM('Budget Investimenti'!$F21:P21)-SUM(Ammortamenti!$E65:N65))&gt;0,(SUM('Budget Investimenti'!$F21:P21))*$D65,0)</f>
        <v>1500</v>
      </c>
      <c r="P65" s="22">
        <f>IF((SUM('Budget Investimenti'!$F21:Q21)-SUM(Ammortamenti!$E65:O65))&gt;0,(SUM('Budget Investimenti'!$F21:Q21))*$D65,0)</f>
        <v>1500</v>
      </c>
      <c r="Q65" s="22">
        <f>IF((SUM('Budget Investimenti'!$F21:R21)-SUM(Ammortamenti!$E65:P65))&gt;0,(SUM('Budget Investimenti'!$F21:R21))*$D65,0)</f>
        <v>1500</v>
      </c>
      <c r="R65" s="22">
        <f>IF((SUM('Budget Investimenti'!$F21:S21)-SUM(Ammortamenti!$E65:Q65))&gt;0,(SUM('Budget Investimenti'!$F21:S21))*$D65,0)</f>
        <v>1500</v>
      </c>
      <c r="S65" s="22">
        <f>IF((SUM('Budget Investimenti'!$F21:T21)-SUM(Ammortamenti!$E65:R65))&gt;0,(SUM('Budget Investimenti'!$F21:T21))*$D65,0)</f>
        <v>1500</v>
      </c>
      <c r="T65" s="22">
        <f>IF((SUM('Budget Investimenti'!$F21:U21)-SUM(Ammortamenti!$E65:S65))&gt;0,(SUM('Budget Investimenti'!$F21:U21))*$D65,0)</f>
        <v>1500</v>
      </c>
      <c r="U65" s="22">
        <f>IF((SUM('Budget Investimenti'!$F21:V21)-SUM(Ammortamenti!$E65:T65))&gt;0,(SUM('Budget Investimenti'!$F21:V21))*$D65,0)</f>
        <v>1500</v>
      </c>
      <c r="V65" s="22">
        <f>IF((SUM('Budget Investimenti'!$F21:W21)-SUM(Ammortamenti!$E65:U65))&gt;0,(SUM('Budget Investimenti'!$F21:W21))*$D65,0)</f>
        <v>1500</v>
      </c>
      <c r="W65" s="22">
        <f>IF((SUM('Budget Investimenti'!$F21:X21)-SUM(Ammortamenti!$E65:V65))&gt;0,(SUM('Budget Investimenti'!$F21:X21))*$D65,0)</f>
        <v>1500</v>
      </c>
      <c r="X65" s="22">
        <f>IF((SUM('Budget Investimenti'!$F21:Y21)-SUM(Ammortamenti!$E65:W65))&gt;0,(SUM('Budget Investimenti'!$F21:Y21))*$D65,0)</f>
        <v>1500</v>
      </c>
      <c r="Y65" s="22">
        <f>IF((SUM('Budget Investimenti'!$F21:Z21)-SUM(Ammortamenti!$E65:X65))&gt;0,(SUM('Budget Investimenti'!$F21:Z21))*$D65,0)</f>
        <v>0</v>
      </c>
      <c r="Z65" s="22">
        <f>IF((SUM('Budget Investimenti'!$F21:AA21)-SUM(Ammortamenti!$E65:Y65))&gt;0,(SUM('Budget Investimenti'!$F21:AA21))*$D65,0)</f>
        <v>0</v>
      </c>
      <c r="AA65" s="22">
        <f>IF((SUM('Budget Investimenti'!$F21:AB21)-SUM(Ammortamenti!$E65:Z65))&gt;0,(SUM('Budget Investimenti'!$F21:AB21))*$D65,0)</f>
        <v>0</v>
      </c>
      <c r="AB65" s="22">
        <f>IF((SUM('Budget Investimenti'!$F21:AC21)-SUM(Ammortamenti!$E65:AA65))&gt;0,(SUM('Budget Investimenti'!$F21:AC21))*$D65,0)</f>
        <v>0</v>
      </c>
      <c r="AC65" s="22">
        <f>IF((SUM('Budget Investimenti'!$F21:AD21)-SUM(Ammortamenti!$E65:AB65))&gt;0,(SUM('Budget Investimenti'!$F21:AD21))*$D65,0)</f>
        <v>0</v>
      </c>
      <c r="AD65" s="22">
        <f>IF((SUM('Budget Investimenti'!$F21:AE21)-SUM(Ammortamenti!$E65:AC65))&gt;0,(SUM('Budget Investimenti'!$F21:AE21))*$D65,0)</f>
        <v>0</v>
      </c>
      <c r="AE65" s="22">
        <f>IF((SUM('Budget Investimenti'!$F21:AF21)-SUM(Ammortamenti!$E65:AD65))&gt;0,(SUM('Budget Investimenti'!$F21:AF21))*$D65,0)</f>
        <v>0</v>
      </c>
      <c r="AF65" s="22">
        <f>IF((SUM('Budget Investimenti'!$F21:AG21)-SUM(Ammortamenti!$E65:AE65))&gt;0,(SUM('Budget Investimenti'!$F21:AG21))*$D65,0)</f>
        <v>0</v>
      </c>
      <c r="AG65" s="22">
        <f>IF((SUM('Budget Investimenti'!$F21:AH21)-SUM(Ammortamenti!$E65:AF65))&gt;0,(SUM('Budget Investimenti'!$F21:AH21))*$D65,0)</f>
        <v>0</v>
      </c>
      <c r="AH65" s="22">
        <f>IF((SUM('Budget Investimenti'!$F21:AI21)-SUM(Ammortamenti!$E65:AG65))&gt;0,(SUM('Budget Investimenti'!$F21:AI21))*$D65,0)</f>
        <v>0</v>
      </c>
      <c r="AI65" s="22">
        <f>IF((SUM('Budget Investimenti'!$F21:AJ21)-SUM(Ammortamenti!$E65:AH65))&gt;0,(SUM('Budget Investimenti'!$F21:AJ21))*$D65,0)</f>
        <v>0</v>
      </c>
      <c r="AJ65" s="22">
        <f>IF((SUM('Budget Investimenti'!$F21:AK21)-SUM(Ammortamenti!$E65:AI65))&gt;0,(SUM('Budget Investimenti'!$F21:AK21))*$D65,0)</f>
        <v>0</v>
      </c>
      <c r="AK65" s="22">
        <f>IF((SUM('Budget Investimenti'!$F21:AL21)-SUM(Ammortamenti!$E65:AJ65))&gt;0,(SUM('Budget Investimenti'!$F21:AL21))*$D65,0)</f>
        <v>0</v>
      </c>
      <c r="AL65" s="22">
        <f>IF((SUM('Budget Investimenti'!$F21:AM21)-SUM(Ammortamenti!$E65:AK65))&gt;0,(SUM('Budget Investimenti'!$F21:AM21))*$D65,0)</f>
        <v>0</v>
      </c>
      <c r="AM65" s="22">
        <f>IF((SUM('Budget Investimenti'!$F21:AN21)-SUM(Ammortamenti!$E65:AL65))&gt;0,(SUM('Budget Investimenti'!$F21:AN21))*$D65,0)</f>
        <v>0</v>
      </c>
      <c r="AN65" s="22">
        <f>IF((SUM('Budget Investimenti'!$F21:AO21)-SUM(Ammortamenti!$E65:AM65))&gt;0,(SUM('Budget Investimenti'!$F21:AO21))*$D65,0)</f>
        <v>0</v>
      </c>
    </row>
    <row r="66" spans="1:40" ht="15.75">
      <c r="A66" s="16"/>
      <c r="B66" s="41" t="s">
        <v>265</v>
      </c>
      <c r="C66" s="41"/>
      <c r="D66" s="41"/>
      <c r="E66" s="49">
        <f>SUM(E47:E65)</f>
        <v>10100</v>
      </c>
      <c r="F66" s="49">
        <f>SUM(F47:F65)</f>
        <v>12550</v>
      </c>
      <c r="G66" s="49">
        <f>SUM(G47:G65)</f>
        <v>19550</v>
      </c>
      <c r="H66" s="49">
        <f>SUM(H47:H65)</f>
        <v>19550</v>
      </c>
      <c r="I66" s="49">
        <f>SUM(I47:I65)</f>
        <v>19550</v>
      </c>
      <c r="J66" s="49">
        <f>SUM(J47:J65)</f>
        <v>19550</v>
      </c>
      <c r="K66" s="49">
        <f>SUM(K47:K65)</f>
        <v>19550</v>
      </c>
      <c r="L66" s="49">
        <f>SUM(L47:L65)</f>
        <v>19550</v>
      </c>
      <c r="M66" s="49">
        <f>SUM(M47:M65)</f>
        <v>19550</v>
      </c>
      <c r="N66" s="49">
        <f>SUM(N47:N65)</f>
        <v>19550</v>
      </c>
      <c r="O66" s="49">
        <f>SUM(O47:O65)</f>
        <v>18050</v>
      </c>
      <c r="P66" s="49">
        <f>SUM(P47:P65)</f>
        <v>16350</v>
      </c>
      <c r="Q66" s="49">
        <f>SUM(Q47:Q65)</f>
        <v>12850</v>
      </c>
      <c r="R66" s="49">
        <f>SUM(R47:R65)</f>
        <v>12850</v>
      </c>
      <c r="S66" s="49">
        <f>SUM(S47:S65)</f>
        <v>12850</v>
      </c>
      <c r="T66" s="49">
        <f>SUM(T47:T65)</f>
        <v>12850</v>
      </c>
      <c r="U66" s="49">
        <f>SUM(U47:U65)</f>
        <v>12850</v>
      </c>
      <c r="V66" s="49">
        <f>SUM(V47:V65)</f>
        <v>12850</v>
      </c>
      <c r="W66" s="49">
        <f>SUM(W47:W65)</f>
        <v>12850</v>
      </c>
      <c r="X66" s="49">
        <f>SUM(X47:X65)</f>
        <v>12850</v>
      </c>
      <c r="Y66" s="49">
        <f>SUM(Y47:Y65)</f>
        <v>4250</v>
      </c>
      <c r="Z66" s="49">
        <f>SUM(Z47:Z65)</f>
        <v>3500</v>
      </c>
      <c r="AA66" s="49">
        <f>SUM(AA47:AA65)</f>
        <v>0</v>
      </c>
      <c r="AB66" s="49">
        <f>SUM(AB47:AB65)</f>
        <v>0</v>
      </c>
      <c r="AC66" s="49">
        <f>SUM(AC47:AC65)</f>
        <v>0</v>
      </c>
      <c r="AD66" s="49">
        <f>SUM(AD47:AD65)</f>
        <v>0</v>
      </c>
      <c r="AE66" s="49">
        <f>SUM(AE47:AE65)</f>
        <v>0</v>
      </c>
      <c r="AF66" s="49">
        <f>SUM(AF47:AF65)</f>
        <v>0</v>
      </c>
      <c r="AG66" s="49">
        <f>SUM(AG47:AG65)</f>
        <v>0</v>
      </c>
      <c r="AH66" s="49">
        <f>SUM(AH47:AH65)</f>
        <v>0</v>
      </c>
      <c r="AI66" s="49">
        <f>SUM(AI47:AI65)</f>
        <v>0</v>
      </c>
      <c r="AJ66" s="49">
        <f>SUM(AJ47:AJ65)</f>
        <v>0</v>
      </c>
      <c r="AK66" s="49">
        <f>SUM(AK47:AK65)</f>
        <v>0</v>
      </c>
      <c r="AL66" s="49">
        <f>SUM(AL47:AL65)</f>
        <v>0</v>
      </c>
      <c r="AM66" s="49">
        <f>SUM(AM47:AM65)</f>
        <v>0</v>
      </c>
      <c r="AN66" s="49">
        <f>SUM(AN47:AN65)</f>
        <v>0</v>
      </c>
    </row>
    <row r="67" s="16" customFormat="1" ht="15"/>
    <row r="68" spans="2:40" s="16" customFormat="1" ht="15">
      <c r="B68" s="38" t="s">
        <v>312</v>
      </c>
      <c r="C68" s="53" t="str">
        <f>+C2</f>
        <v>Tipologia</v>
      </c>
      <c r="E68" s="38" t="str">
        <f>+E2</f>
        <v>A1 m1</v>
      </c>
      <c r="F68" s="38" t="str">
        <f aca="true" t="shared" si="25" ref="F68:AN68">+F2</f>
        <v>A1 m2</v>
      </c>
      <c r="G68" s="38" t="str">
        <f t="shared" si="25"/>
        <v>A1 m3</v>
      </c>
      <c r="H68" s="38" t="str">
        <f t="shared" si="25"/>
        <v>A1 m4</v>
      </c>
      <c r="I68" s="38" t="str">
        <f t="shared" si="25"/>
        <v>A1 m5</v>
      </c>
      <c r="J68" s="38" t="str">
        <f t="shared" si="25"/>
        <v>A1 m6</v>
      </c>
      <c r="K68" s="38" t="str">
        <f t="shared" si="25"/>
        <v>A1 m7</v>
      </c>
      <c r="L68" s="38" t="str">
        <f t="shared" si="25"/>
        <v>A1 m8</v>
      </c>
      <c r="M68" s="38" t="str">
        <f t="shared" si="25"/>
        <v>A1 m9</v>
      </c>
      <c r="N68" s="38" t="str">
        <f t="shared" si="25"/>
        <v>A1 m10</v>
      </c>
      <c r="O68" s="38" t="str">
        <f t="shared" si="25"/>
        <v>A1 m11</v>
      </c>
      <c r="P68" s="38" t="str">
        <f t="shared" si="25"/>
        <v>A1 m12</v>
      </c>
      <c r="Q68" s="38" t="str">
        <f t="shared" si="25"/>
        <v>A2 m1</v>
      </c>
      <c r="R68" s="38" t="str">
        <f t="shared" si="25"/>
        <v>A2 m2</v>
      </c>
      <c r="S68" s="38" t="str">
        <f t="shared" si="25"/>
        <v>A2 m3</v>
      </c>
      <c r="T68" s="38" t="str">
        <f t="shared" si="25"/>
        <v>A2 m4</v>
      </c>
      <c r="U68" s="38" t="str">
        <f t="shared" si="25"/>
        <v>A2 m5</v>
      </c>
      <c r="V68" s="38" t="str">
        <f t="shared" si="25"/>
        <v>A2 m6</v>
      </c>
      <c r="W68" s="38" t="str">
        <f t="shared" si="25"/>
        <v>A2 m7</v>
      </c>
      <c r="X68" s="38" t="str">
        <f t="shared" si="25"/>
        <v>A2 m8</v>
      </c>
      <c r="Y68" s="38" t="str">
        <f t="shared" si="25"/>
        <v>A2 m9</v>
      </c>
      <c r="Z68" s="38" t="str">
        <f t="shared" si="25"/>
        <v>A2 m10</v>
      </c>
      <c r="AA68" s="38" t="str">
        <f t="shared" si="25"/>
        <v>A2 m11</v>
      </c>
      <c r="AB68" s="38" t="str">
        <f t="shared" si="25"/>
        <v>A2 m12</v>
      </c>
      <c r="AC68" s="38" t="str">
        <f t="shared" si="25"/>
        <v>A3 m1</v>
      </c>
      <c r="AD68" s="38" t="str">
        <f t="shared" si="25"/>
        <v>A3 m2</v>
      </c>
      <c r="AE68" s="38" t="str">
        <f t="shared" si="25"/>
        <v>A3 m3</v>
      </c>
      <c r="AF68" s="38" t="str">
        <f t="shared" si="25"/>
        <v>A3 m4</v>
      </c>
      <c r="AG68" s="38" t="str">
        <f t="shared" si="25"/>
        <v>A3 m5</v>
      </c>
      <c r="AH68" s="38" t="str">
        <f t="shared" si="25"/>
        <v>A3 m6</v>
      </c>
      <c r="AI68" s="38" t="str">
        <f t="shared" si="25"/>
        <v>A3 m7</v>
      </c>
      <c r="AJ68" s="38" t="str">
        <f t="shared" si="25"/>
        <v>A3 m8</v>
      </c>
      <c r="AK68" s="38" t="str">
        <f t="shared" si="25"/>
        <v>A3 m9</v>
      </c>
      <c r="AL68" s="38" t="str">
        <f t="shared" si="25"/>
        <v>A3 m10</v>
      </c>
      <c r="AM68" s="38" t="str">
        <f t="shared" si="25"/>
        <v>A3 m11</v>
      </c>
      <c r="AN68" s="38" t="str">
        <f t="shared" si="25"/>
        <v>A3 m12</v>
      </c>
    </row>
    <row r="69" spans="2:40" s="16" customFormat="1" ht="15">
      <c r="B69" s="50" t="str">
        <f>+B47</f>
        <v>Fabbricato 1</v>
      </c>
      <c r="C69" s="50" t="str">
        <f aca="true" t="shared" si="26" ref="C69:C87">+C3</f>
        <v>Immobili</v>
      </c>
      <c r="E69" s="54">
        <f>+E3-E47</f>
        <v>2500</v>
      </c>
      <c r="F69" s="54">
        <f>+F3-F47</f>
        <v>2500</v>
      </c>
      <c r="G69" s="54">
        <f>+G3-G47</f>
        <v>2500</v>
      </c>
      <c r="H69" s="54">
        <f>+H3-H47</f>
        <v>2500</v>
      </c>
      <c r="I69" s="54">
        <f aca="true" t="shared" si="27" ref="I69:W69">+I3-I47</f>
        <v>2500</v>
      </c>
      <c r="J69" s="54">
        <f t="shared" si="27"/>
        <v>2500</v>
      </c>
      <c r="K69" s="54">
        <f t="shared" si="27"/>
        <v>2500</v>
      </c>
      <c r="L69" s="54">
        <f t="shared" si="27"/>
        <v>2500</v>
      </c>
      <c r="M69" s="54">
        <f t="shared" si="27"/>
        <v>2500</v>
      </c>
      <c r="N69" s="54">
        <f t="shared" si="27"/>
        <v>2500</v>
      </c>
      <c r="O69" s="54">
        <f t="shared" si="27"/>
        <v>-2500</v>
      </c>
      <c r="P69" s="54">
        <f t="shared" si="27"/>
        <v>-2500</v>
      </c>
      <c r="Q69" s="54">
        <f t="shared" si="27"/>
        <v>-2500</v>
      </c>
      <c r="R69" s="54">
        <f t="shared" si="27"/>
        <v>-2500</v>
      </c>
      <c r="S69" s="54">
        <f t="shared" si="27"/>
        <v>-2500</v>
      </c>
      <c r="T69" s="54">
        <f t="shared" si="27"/>
        <v>-2500</v>
      </c>
      <c r="U69" s="54">
        <f t="shared" si="27"/>
        <v>-2500</v>
      </c>
      <c r="V69" s="54">
        <f t="shared" si="27"/>
        <v>-2500</v>
      </c>
      <c r="W69" s="54">
        <f t="shared" si="27"/>
        <v>-2500</v>
      </c>
      <c r="X69" s="54">
        <f>+X3-X47</f>
        <v>-2500</v>
      </c>
      <c r="Y69" s="54">
        <f aca="true" t="shared" si="28" ref="Y69:AK69">+Y3-Y47</f>
        <v>0</v>
      </c>
      <c r="Z69" s="54">
        <f t="shared" si="28"/>
        <v>0</v>
      </c>
      <c r="AA69" s="54">
        <f t="shared" si="28"/>
        <v>0</v>
      </c>
      <c r="AB69" s="54">
        <f t="shared" si="28"/>
        <v>0</v>
      </c>
      <c r="AC69" s="54">
        <f t="shared" si="28"/>
        <v>0</v>
      </c>
      <c r="AD69" s="54">
        <f t="shared" si="28"/>
        <v>0</v>
      </c>
      <c r="AE69" s="54">
        <f t="shared" si="28"/>
        <v>0</v>
      </c>
      <c r="AF69" s="54">
        <f t="shared" si="28"/>
        <v>0</v>
      </c>
      <c r="AG69" s="54">
        <f t="shared" si="28"/>
        <v>0</v>
      </c>
      <c r="AH69" s="54">
        <f t="shared" si="28"/>
        <v>0</v>
      </c>
      <c r="AI69" s="54">
        <f t="shared" si="28"/>
        <v>0</v>
      </c>
      <c r="AJ69" s="54">
        <f t="shared" si="28"/>
        <v>0</v>
      </c>
      <c r="AK69" s="54">
        <f t="shared" si="28"/>
        <v>0</v>
      </c>
      <c r="AL69" s="54">
        <f>+AL3-AL47</f>
        <v>0</v>
      </c>
      <c r="AM69" s="54">
        <f>+AM3-AM47</f>
        <v>0</v>
      </c>
      <c r="AN69" s="54">
        <f>+AN3-AN47</f>
        <v>0</v>
      </c>
    </row>
    <row r="70" spans="2:40" s="16" customFormat="1" ht="15">
      <c r="B70" s="50" t="str">
        <f aca="true" t="shared" si="29" ref="B70:B87">+B48</f>
        <v>Fabbricato 2</v>
      </c>
      <c r="C70" s="50" t="str">
        <f t="shared" si="26"/>
        <v>Immobili</v>
      </c>
      <c r="E70" s="54">
        <f aca="true" t="shared" si="30" ref="E70:G87">+E4-E48</f>
        <v>1000</v>
      </c>
      <c r="F70" s="54">
        <f t="shared" si="30"/>
        <v>1000</v>
      </c>
      <c r="G70" s="54">
        <f t="shared" si="30"/>
        <v>1000</v>
      </c>
      <c r="H70" s="54">
        <f aca="true" t="shared" si="31" ref="H70:Z70">+H4-H48</f>
        <v>1000</v>
      </c>
      <c r="I70" s="54">
        <f t="shared" si="31"/>
        <v>1000</v>
      </c>
      <c r="J70" s="54">
        <f t="shared" si="31"/>
        <v>1000</v>
      </c>
      <c r="K70" s="54">
        <f t="shared" si="31"/>
        <v>1000</v>
      </c>
      <c r="L70" s="54">
        <f t="shared" si="31"/>
        <v>1000</v>
      </c>
      <c r="M70" s="54">
        <f t="shared" si="31"/>
        <v>1000</v>
      </c>
      <c r="N70" s="54">
        <f t="shared" si="31"/>
        <v>1000</v>
      </c>
      <c r="O70" s="54">
        <f t="shared" si="31"/>
        <v>-1000</v>
      </c>
      <c r="P70" s="54">
        <f t="shared" si="31"/>
        <v>-1000</v>
      </c>
      <c r="Q70" s="54">
        <f t="shared" si="31"/>
        <v>-1000</v>
      </c>
      <c r="R70" s="54">
        <f t="shared" si="31"/>
        <v>-1000</v>
      </c>
      <c r="S70" s="54">
        <f t="shared" si="31"/>
        <v>-1000</v>
      </c>
      <c r="T70" s="54">
        <f t="shared" si="31"/>
        <v>-1000</v>
      </c>
      <c r="U70" s="54">
        <f t="shared" si="31"/>
        <v>-1000</v>
      </c>
      <c r="V70" s="54">
        <f t="shared" si="31"/>
        <v>-1000</v>
      </c>
      <c r="W70" s="54">
        <f t="shared" si="31"/>
        <v>-1000</v>
      </c>
      <c r="X70" s="54">
        <f t="shared" si="31"/>
        <v>-1000</v>
      </c>
      <c r="Y70" s="54">
        <f t="shared" si="31"/>
        <v>0</v>
      </c>
      <c r="Z70" s="54">
        <f t="shared" si="31"/>
        <v>0</v>
      </c>
      <c r="AA70" s="54">
        <f aca="true" t="shared" si="32" ref="AA70:AN70">+AA4-AA48</f>
        <v>0</v>
      </c>
      <c r="AB70" s="54">
        <f t="shared" si="32"/>
        <v>0</v>
      </c>
      <c r="AC70" s="54">
        <f t="shared" si="32"/>
        <v>0</v>
      </c>
      <c r="AD70" s="54">
        <f t="shared" si="32"/>
        <v>0</v>
      </c>
      <c r="AE70" s="54">
        <f t="shared" si="32"/>
        <v>0</v>
      </c>
      <c r="AF70" s="54">
        <f t="shared" si="32"/>
        <v>0</v>
      </c>
      <c r="AG70" s="54">
        <f t="shared" si="32"/>
        <v>0</v>
      </c>
      <c r="AH70" s="54">
        <f t="shared" si="32"/>
        <v>0</v>
      </c>
      <c r="AI70" s="54">
        <f t="shared" si="32"/>
        <v>0</v>
      </c>
      <c r="AJ70" s="54">
        <f t="shared" si="32"/>
        <v>0</v>
      </c>
      <c r="AK70" s="54">
        <f t="shared" si="32"/>
        <v>0</v>
      </c>
      <c r="AL70" s="54">
        <f t="shared" si="32"/>
        <v>0</v>
      </c>
      <c r="AM70" s="54">
        <f t="shared" si="32"/>
        <v>0</v>
      </c>
      <c r="AN70" s="54">
        <f t="shared" si="32"/>
        <v>0</v>
      </c>
    </row>
    <row r="71" spans="2:40" s="16" customFormat="1" ht="15">
      <c r="B71" s="50" t="str">
        <f t="shared" si="29"/>
        <v>Fabbricato 3</v>
      </c>
      <c r="C71" s="50" t="str">
        <f t="shared" si="26"/>
        <v>Immobili</v>
      </c>
      <c r="E71" s="54">
        <f t="shared" si="30"/>
        <v>1500</v>
      </c>
      <c r="F71" s="54">
        <f t="shared" si="30"/>
        <v>1500</v>
      </c>
      <c r="G71" s="54">
        <f t="shared" si="30"/>
        <v>1500</v>
      </c>
      <c r="H71" s="54">
        <f aca="true" t="shared" si="33" ref="H71:Z71">+H5-H49</f>
        <v>1500</v>
      </c>
      <c r="I71" s="54">
        <f t="shared" si="33"/>
        <v>1500</v>
      </c>
      <c r="J71" s="54">
        <f t="shared" si="33"/>
        <v>1500</v>
      </c>
      <c r="K71" s="54">
        <f t="shared" si="33"/>
        <v>1500</v>
      </c>
      <c r="L71" s="54">
        <f t="shared" si="33"/>
        <v>1500</v>
      </c>
      <c r="M71" s="54">
        <f t="shared" si="33"/>
        <v>1500</v>
      </c>
      <c r="N71" s="54">
        <f t="shared" si="33"/>
        <v>1500</v>
      </c>
      <c r="O71" s="54">
        <f t="shared" si="33"/>
        <v>-1500</v>
      </c>
      <c r="P71" s="54">
        <f t="shared" si="33"/>
        <v>-1500</v>
      </c>
      <c r="Q71" s="54">
        <f t="shared" si="33"/>
        <v>-1500</v>
      </c>
      <c r="R71" s="54">
        <f t="shared" si="33"/>
        <v>-1500</v>
      </c>
      <c r="S71" s="54">
        <f t="shared" si="33"/>
        <v>-1500</v>
      </c>
      <c r="T71" s="54">
        <f t="shared" si="33"/>
        <v>-1500</v>
      </c>
      <c r="U71" s="54">
        <f t="shared" si="33"/>
        <v>-1500</v>
      </c>
      <c r="V71" s="54">
        <f t="shared" si="33"/>
        <v>-1500</v>
      </c>
      <c r="W71" s="54">
        <f t="shared" si="33"/>
        <v>-1500</v>
      </c>
      <c r="X71" s="54">
        <f t="shared" si="33"/>
        <v>-1500</v>
      </c>
      <c r="Y71" s="54">
        <f t="shared" si="33"/>
        <v>0</v>
      </c>
      <c r="Z71" s="54">
        <f t="shared" si="33"/>
        <v>0</v>
      </c>
      <c r="AA71" s="54">
        <f aca="true" t="shared" si="34" ref="AA71:AN71">+AA5-AA49</f>
        <v>0</v>
      </c>
      <c r="AB71" s="54">
        <f t="shared" si="34"/>
        <v>0</v>
      </c>
      <c r="AC71" s="54">
        <f t="shared" si="34"/>
        <v>0</v>
      </c>
      <c r="AD71" s="54">
        <f t="shared" si="34"/>
        <v>0</v>
      </c>
      <c r="AE71" s="54">
        <f t="shared" si="34"/>
        <v>0</v>
      </c>
      <c r="AF71" s="54">
        <f t="shared" si="34"/>
        <v>0</v>
      </c>
      <c r="AG71" s="54">
        <f t="shared" si="34"/>
        <v>0</v>
      </c>
      <c r="AH71" s="54">
        <f t="shared" si="34"/>
        <v>0</v>
      </c>
      <c r="AI71" s="54">
        <f t="shared" si="34"/>
        <v>0</v>
      </c>
      <c r="AJ71" s="54">
        <f t="shared" si="34"/>
        <v>0</v>
      </c>
      <c r="AK71" s="54">
        <f t="shared" si="34"/>
        <v>0</v>
      </c>
      <c r="AL71" s="54">
        <f t="shared" si="34"/>
        <v>0</v>
      </c>
      <c r="AM71" s="54">
        <f t="shared" si="34"/>
        <v>0</v>
      </c>
      <c r="AN71" s="54">
        <f t="shared" si="34"/>
        <v>0</v>
      </c>
    </row>
    <row r="72" spans="2:40" s="16" customFormat="1" ht="15">
      <c r="B72" s="50" t="str">
        <f t="shared" si="29"/>
        <v>Attrezzature 1</v>
      </c>
      <c r="C72" s="50" t="str">
        <f t="shared" si="26"/>
        <v>Attrezzature Industriali e commerciali</v>
      </c>
      <c r="E72" s="54">
        <f t="shared" si="30"/>
        <v>500</v>
      </c>
      <c r="F72" s="54">
        <f t="shared" si="30"/>
        <v>500</v>
      </c>
      <c r="G72" s="54">
        <f t="shared" si="30"/>
        <v>500</v>
      </c>
      <c r="H72" s="54">
        <f aca="true" t="shared" si="35" ref="H72:Z72">+H6-H50</f>
        <v>500</v>
      </c>
      <c r="I72" s="54">
        <f t="shared" si="35"/>
        <v>500</v>
      </c>
      <c r="J72" s="54">
        <f t="shared" si="35"/>
        <v>-500</v>
      </c>
      <c r="K72" s="54">
        <f t="shared" si="35"/>
        <v>-500</v>
      </c>
      <c r="L72" s="54">
        <f t="shared" si="35"/>
        <v>-500</v>
      </c>
      <c r="M72" s="54">
        <f t="shared" si="35"/>
        <v>-500</v>
      </c>
      <c r="N72" s="54">
        <f t="shared" si="35"/>
        <v>-500</v>
      </c>
      <c r="O72" s="54">
        <f t="shared" si="35"/>
        <v>0</v>
      </c>
      <c r="P72" s="54">
        <f t="shared" si="35"/>
        <v>0</v>
      </c>
      <c r="Q72" s="54">
        <f t="shared" si="35"/>
        <v>0</v>
      </c>
      <c r="R72" s="54">
        <f t="shared" si="35"/>
        <v>0</v>
      </c>
      <c r="S72" s="54">
        <f t="shared" si="35"/>
        <v>0</v>
      </c>
      <c r="T72" s="54">
        <f t="shared" si="35"/>
        <v>0</v>
      </c>
      <c r="U72" s="54">
        <f t="shared" si="35"/>
        <v>0</v>
      </c>
      <c r="V72" s="54">
        <f t="shared" si="35"/>
        <v>0</v>
      </c>
      <c r="W72" s="54">
        <f t="shared" si="35"/>
        <v>0</v>
      </c>
      <c r="X72" s="54">
        <f t="shared" si="35"/>
        <v>0</v>
      </c>
      <c r="Y72" s="54">
        <f t="shared" si="35"/>
        <v>0</v>
      </c>
      <c r="Z72" s="54">
        <f t="shared" si="35"/>
        <v>0</v>
      </c>
      <c r="AA72" s="54">
        <f aca="true" t="shared" si="36" ref="AA72:AN72">+AA6-AA50</f>
        <v>0</v>
      </c>
      <c r="AB72" s="54">
        <f t="shared" si="36"/>
        <v>0</v>
      </c>
      <c r="AC72" s="54">
        <f t="shared" si="36"/>
        <v>0</v>
      </c>
      <c r="AD72" s="54">
        <f t="shared" si="36"/>
        <v>0</v>
      </c>
      <c r="AE72" s="54">
        <f t="shared" si="36"/>
        <v>0</v>
      </c>
      <c r="AF72" s="54">
        <f t="shared" si="36"/>
        <v>0</v>
      </c>
      <c r="AG72" s="54">
        <f t="shared" si="36"/>
        <v>0</v>
      </c>
      <c r="AH72" s="54">
        <f t="shared" si="36"/>
        <v>0</v>
      </c>
      <c r="AI72" s="54">
        <f t="shared" si="36"/>
        <v>0</v>
      </c>
      <c r="AJ72" s="54">
        <f t="shared" si="36"/>
        <v>0</v>
      </c>
      <c r="AK72" s="54">
        <f t="shared" si="36"/>
        <v>0</v>
      </c>
      <c r="AL72" s="54">
        <f t="shared" si="36"/>
        <v>0</v>
      </c>
      <c r="AM72" s="54">
        <f t="shared" si="36"/>
        <v>0</v>
      </c>
      <c r="AN72" s="54">
        <f t="shared" si="36"/>
        <v>0</v>
      </c>
    </row>
    <row r="73" spans="2:40" s="16" customFormat="1" ht="15">
      <c r="B73" s="50" t="str">
        <f t="shared" si="29"/>
        <v>Altri costi pluriennali 1</v>
      </c>
      <c r="C73" s="50" t="str">
        <f t="shared" si="26"/>
        <v>Ricerca&amp; Sviluppo</v>
      </c>
      <c r="E73" s="54">
        <f t="shared" si="30"/>
        <v>500</v>
      </c>
      <c r="F73" s="54">
        <f t="shared" si="30"/>
        <v>500</v>
      </c>
      <c r="G73" s="54">
        <f t="shared" si="30"/>
        <v>500</v>
      </c>
      <c r="H73" s="54">
        <f aca="true" t="shared" si="37" ref="H73:Z73">+H7-H51</f>
        <v>500</v>
      </c>
      <c r="I73" s="54">
        <f t="shared" si="37"/>
        <v>500</v>
      </c>
      <c r="J73" s="54">
        <f t="shared" si="37"/>
        <v>-500</v>
      </c>
      <c r="K73" s="54">
        <f t="shared" si="37"/>
        <v>-500</v>
      </c>
      <c r="L73" s="54">
        <f t="shared" si="37"/>
        <v>-500</v>
      </c>
      <c r="M73" s="54">
        <f t="shared" si="37"/>
        <v>-500</v>
      </c>
      <c r="N73" s="54">
        <f t="shared" si="37"/>
        <v>-500</v>
      </c>
      <c r="O73" s="54">
        <f t="shared" si="37"/>
        <v>0</v>
      </c>
      <c r="P73" s="54">
        <f t="shared" si="37"/>
        <v>0</v>
      </c>
      <c r="Q73" s="54">
        <f t="shared" si="37"/>
        <v>0</v>
      </c>
      <c r="R73" s="54">
        <f t="shared" si="37"/>
        <v>0</v>
      </c>
      <c r="S73" s="54">
        <f t="shared" si="37"/>
        <v>0</v>
      </c>
      <c r="T73" s="54">
        <f t="shared" si="37"/>
        <v>0</v>
      </c>
      <c r="U73" s="54">
        <f t="shared" si="37"/>
        <v>0</v>
      </c>
      <c r="V73" s="54">
        <f t="shared" si="37"/>
        <v>0</v>
      </c>
      <c r="W73" s="54">
        <f t="shared" si="37"/>
        <v>0</v>
      </c>
      <c r="X73" s="54">
        <f t="shared" si="37"/>
        <v>0</v>
      </c>
      <c r="Y73" s="54">
        <f t="shared" si="37"/>
        <v>0</v>
      </c>
      <c r="Z73" s="54">
        <f t="shared" si="37"/>
        <v>0</v>
      </c>
      <c r="AA73" s="54">
        <f aca="true" t="shared" si="38" ref="AA73:AN73">+AA7-AA51</f>
        <v>0</v>
      </c>
      <c r="AB73" s="54">
        <f t="shared" si="38"/>
        <v>0</v>
      </c>
      <c r="AC73" s="54">
        <f t="shared" si="38"/>
        <v>0</v>
      </c>
      <c r="AD73" s="54">
        <f t="shared" si="38"/>
        <v>0</v>
      </c>
      <c r="AE73" s="54">
        <f t="shared" si="38"/>
        <v>0</v>
      </c>
      <c r="AF73" s="54">
        <f t="shared" si="38"/>
        <v>0</v>
      </c>
      <c r="AG73" s="54">
        <f t="shared" si="38"/>
        <v>0</v>
      </c>
      <c r="AH73" s="54">
        <f t="shared" si="38"/>
        <v>0</v>
      </c>
      <c r="AI73" s="54">
        <f t="shared" si="38"/>
        <v>0</v>
      </c>
      <c r="AJ73" s="54">
        <f t="shared" si="38"/>
        <v>0</v>
      </c>
      <c r="AK73" s="54">
        <f t="shared" si="38"/>
        <v>0</v>
      </c>
      <c r="AL73" s="54">
        <f t="shared" si="38"/>
        <v>0</v>
      </c>
      <c r="AM73" s="54">
        <f t="shared" si="38"/>
        <v>0</v>
      </c>
      <c r="AN73" s="54">
        <f t="shared" si="38"/>
        <v>0</v>
      </c>
    </row>
    <row r="74" spans="2:40" s="16" customFormat="1" ht="15">
      <c r="B74" s="50" t="str">
        <f t="shared" si="29"/>
        <v>Macchinario 1</v>
      </c>
      <c r="C74" s="50" t="str">
        <f t="shared" si="26"/>
        <v>Impianti e Macchinari</v>
      </c>
      <c r="E74" s="54">
        <f t="shared" si="30"/>
        <v>750</v>
      </c>
      <c r="F74" s="54">
        <f t="shared" si="30"/>
        <v>750</v>
      </c>
      <c r="G74" s="54">
        <f t="shared" si="30"/>
        <v>750</v>
      </c>
      <c r="H74" s="54">
        <f aca="true" t="shared" si="39" ref="H74:Z74">+H8-H52</f>
        <v>750</v>
      </c>
      <c r="I74" s="54">
        <f t="shared" si="39"/>
        <v>750</v>
      </c>
      <c r="J74" s="54">
        <f t="shared" si="39"/>
        <v>750</v>
      </c>
      <c r="K74" s="54">
        <f t="shared" si="39"/>
        <v>750</v>
      </c>
      <c r="L74" s="54">
        <f t="shared" si="39"/>
        <v>750</v>
      </c>
      <c r="M74" s="54">
        <f t="shared" si="39"/>
        <v>750</v>
      </c>
      <c r="N74" s="54">
        <f t="shared" si="39"/>
        <v>750</v>
      </c>
      <c r="O74" s="54">
        <f t="shared" si="39"/>
        <v>-750</v>
      </c>
      <c r="P74" s="54">
        <f t="shared" si="39"/>
        <v>-750</v>
      </c>
      <c r="Q74" s="54">
        <f t="shared" si="39"/>
        <v>-750</v>
      </c>
      <c r="R74" s="54">
        <f t="shared" si="39"/>
        <v>-750</v>
      </c>
      <c r="S74" s="54">
        <f t="shared" si="39"/>
        <v>-750</v>
      </c>
      <c r="T74" s="54">
        <f t="shared" si="39"/>
        <v>-750</v>
      </c>
      <c r="U74" s="54">
        <f t="shared" si="39"/>
        <v>-750</v>
      </c>
      <c r="V74" s="54">
        <f t="shared" si="39"/>
        <v>-750</v>
      </c>
      <c r="W74" s="54">
        <f t="shared" si="39"/>
        <v>-750</v>
      </c>
      <c r="X74" s="54">
        <f t="shared" si="39"/>
        <v>-750</v>
      </c>
      <c r="Y74" s="54">
        <f t="shared" si="39"/>
        <v>0</v>
      </c>
      <c r="Z74" s="54">
        <f t="shared" si="39"/>
        <v>0</v>
      </c>
      <c r="AA74" s="54">
        <f aca="true" t="shared" si="40" ref="AA74:AN74">+AA8-AA52</f>
        <v>0</v>
      </c>
      <c r="AB74" s="54">
        <f t="shared" si="40"/>
        <v>0</v>
      </c>
      <c r="AC74" s="54">
        <f t="shared" si="40"/>
        <v>0</v>
      </c>
      <c r="AD74" s="54">
        <f t="shared" si="40"/>
        <v>0</v>
      </c>
      <c r="AE74" s="54">
        <f t="shared" si="40"/>
        <v>0</v>
      </c>
      <c r="AF74" s="54">
        <f t="shared" si="40"/>
        <v>0</v>
      </c>
      <c r="AG74" s="54">
        <f t="shared" si="40"/>
        <v>0</v>
      </c>
      <c r="AH74" s="54">
        <f t="shared" si="40"/>
        <v>0</v>
      </c>
      <c r="AI74" s="54">
        <f t="shared" si="40"/>
        <v>0</v>
      </c>
      <c r="AJ74" s="54">
        <f t="shared" si="40"/>
        <v>0</v>
      </c>
      <c r="AK74" s="54">
        <f t="shared" si="40"/>
        <v>0</v>
      </c>
      <c r="AL74" s="54">
        <f t="shared" si="40"/>
        <v>0</v>
      </c>
      <c r="AM74" s="54">
        <f t="shared" si="40"/>
        <v>0</v>
      </c>
      <c r="AN74" s="54">
        <f t="shared" si="40"/>
        <v>0</v>
      </c>
    </row>
    <row r="75" spans="2:40" s="16" customFormat="1" ht="15">
      <c r="B75" s="50" t="str">
        <f t="shared" si="29"/>
        <v>Impianto 2</v>
      </c>
      <c r="C75" s="50" t="str">
        <f t="shared" si="26"/>
        <v>Impianti e Macchinari</v>
      </c>
      <c r="E75" s="54">
        <f t="shared" si="30"/>
        <v>500</v>
      </c>
      <c r="F75" s="54">
        <f t="shared" si="30"/>
        <v>500</v>
      </c>
      <c r="G75" s="54">
        <f t="shared" si="30"/>
        <v>500</v>
      </c>
      <c r="H75" s="54">
        <f aca="true" t="shared" si="41" ref="H75:Z75">+H9-H53</f>
        <v>500</v>
      </c>
      <c r="I75" s="54">
        <f t="shared" si="41"/>
        <v>500</v>
      </c>
      <c r="J75" s="54">
        <f t="shared" si="41"/>
        <v>500</v>
      </c>
      <c r="K75" s="54">
        <f t="shared" si="41"/>
        <v>500</v>
      </c>
      <c r="L75" s="54">
        <f t="shared" si="41"/>
        <v>500</v>
      </c>
      <c r="M75" s="54">
        <f t="shared" si="41"/>
        <v>500</v>
      </c>
      <c r="N75" s="54">
        <f t="shared" si="41"/>
        <v>500</v>
      </c>
      <c r="O75" s="54">
        <f t="shared" si="41"/>
        <v>-500</v>
      </c>
      <c r="P75" s="54">
        <f t="shared" si="41"/>
        <v>-500</v>
      </c>
      <c r="Q75" s="54">
        <f t="shared" si="41"/>
        <v>-500</v>
      </c>
      <c r="R75" s="54">
        <f t="shared" si="41"/>
        <v>-500</v>
      </c>
      <c r="S75" s="54">
        <f t="shared" si="41"/>
        <v>-500</v>
      </c>
      <c r="T75" s="54">
        <f t="shared" si="41"/>
        <v>-500</v>
      </c>
      <c r="U75" s="54">
        <f t="shared" si="41"/>
        <v>-500</v>
      </c>
      <c r="V75" s="54">
        <f t="shared" si="41"/>
        <v>-500</v>
      </c>
      <c r="W75" s="54">
        <f t="shared" si="41"/>
        <v>-500</v>
      </c>
      <c r="X75" s="54">
        <f t="shared" si="41"/>
        <v>-500</v>
      </c>
      <c r="Y75" s="54">
        <f t="shared" si="41"/>
        <v>0</v>
      </c>
      <c r="Z75" s="54">
        <f t="shared" si="41"/>
        <v>0</v>
      </c>
      <c r="AA75" s="54">
        <f aca="true" t="shared" si="42" ref="AA75:AN75">+AA9-AA53</f>
        <v>0</v>
      </c>
      <c r="AB75" s="54">
        <f t="shared" si="42"/>
        <v>0</v>
      </c>
      <c r="AC75" s="54">
        <f t="shared" si="42"/>
        <v>0</v>
      </c>
      <c r="AD75" s="54">
        <f t="shared" si="42"/>
        <v>0</v>
      </c>
      <c r="AE75" s="54">
        <f t="shared" si="42"/>
        <v>0</v>
      </c>
      <c r="AF75" s="54">
        <f t="shared" si="42"/>
        <v>0</v>
      </c>
      <c r="AG75" s="54">
        <f t="shared" si="42"/>
        <v>0</v>
      </c>
      <c r="AH75" s="54">
        <f t="shared" si="42"/>
        <v>0</v>
      </c>
      <c r="AI75" s="54">
        <f t="shared" si="42"/>
        <v>0</v>
      </c>
      <c r="AJ75" s="54">
        <f t="shared" si="42"/>
        <v>0</v>
      </c>
      <c r="AK75" s="54">
        <f t="shared" si="42"/>
        <v>0</v>
      </c>
      <c r="AL75" s="54">
        <f t="shared" si="42"/>
        <v>0</v>
      </c>
      <c r="AM75" s="54">
        <f t="shared" si="42"/>
        <v>0</v>
      </c>
      <c r="AN75" s="54">
        <f t="shared" si="42"/>
        <v>0</v>
      </c>
    </row>
    <row r="76" spans="2:40" s="16" customFormat="1" ht="15">
      <c r="B76" s="50" t="str">
        <f t="shared" si="29"/>
        <v>Attrezzature 2</v>
      </c>
      <c r="C76" s="50" t="str">
        <f t="shared" si="26"/>
        <v>Attrezzature Industriali e commerciali</v>
      </c>
      <c r="E76" s="54">
        <f t="shared" si="30"/>
        <v>500</v>
      </c>
      <c r="F76" s="54">
        <f t="shared" si="30"/>
        <v>500</v>
      </c>
      <c r="G76" s="54">
        <f t="shared" si="30"/>
        <v>500</v>
      </c>
      <c r="H76" s="54">
        <f aca="true" t="shared" si="43" ref="H76:Z76">+H10-H54</f>
        <v>500</v>
      </c>
      <c r="I76" s="54">
        <f t="shared" si="43"/>
        <v>500</v>
      </c>
      <c r="J76" s="54">
        <f t="shared" si="43"/>
        <v>-500</v>
      </c>
      <c r="K76" s="54">
        <f t="shared" si="43"/>
        <v>-500</v>
      </c>
      <c r="L76" s="54">
        <f t="shared" si="43"/>
        <v>-500</v>
      </c>
      <c r="M76" s="54">
        <f t="shared" si="43"/>
        <v>-500</v>
      </c>
      <c r="N76" s="54">
        <f t="shared" si="43"/>
        <v>-500</v>
      </c>
      <c r="O76" s="54">
        <f t="shared" si="43"/>
        <v>0</v>
      </c>
      <c r="P76" s="54">
        <f t="shared" si="43"/>
        <v>0</v>
      </c>
      <c r="Q76" s="54">
        <f t="shared" si="43"/>
        <v>0</v>
      </c>
      <c r="R76" s="54">
        <f t="shared" si="43"/>
        <v>0</v>
      </c>
      <c r="S76" s="54">
        <f t="shared" si="43"/>
        <v>0</v>
      </c>
      <c r="T76" s="54">
        <f t="shared" si="43"/>
        <v>0</v>
      </c>
      <c r="U76" s="54">
        <f t="shared" si="43"/>
        <v>0</v>
      </c>
      <c r="V76" s="54">
        <f t="shared" si="43"/>
        <v>0</v>
      </c>
      <c r="W76" s="54">
        <f t="shared" si="43"/>
        <v>0</v>
      </c>
      <c r="X76" s="54">
        <f t="shared" si="43"/>
        <v>0</v>
      </c>
      <c r="Y76" s="54">
        <f t="shared" si="43"/>
        <v>0</v>
      </c>
      <c r="Z76" s="54">
        <f t="shared" si="43"/>
        <v>0</v>
      </c>
      <c r="AA76" s="54">
        <f aca="true" t="shared" si="44" ref="AA76:AN76">+AA10-AA54</f>
        <v>0</v>
      </c>
      <c r="AB76" s="54">
        <f t="shared" si="44"/>
        <v>0</v>
      </c>
      <c r="AC76" s="54">
        <f t="shared" si="44"/>
        <v>0</v>
      </c>
      <c r="AD76" s="54">
        <f t="shared" si="44"/>
        <v>0</v>
      </c>
      <c r="AE76" s="54">
        <f t="shared" si="44"/>
        <v>0</v>
      </c>
      <c r="AF76" s="54">
        <f t="shared" si="44"/>
        <v>0</v>
      </c>
      <c r="AG76" s="54">
        <f t="shared" si="44"/>
        <v>0</v>
      </c>
      <c r="AH76" s="54">
        <f t="shared" si="44"/>
        <v>0</v>
      </c>
      <c r="AI76" s="54">
        <f t="shared" si="44"/>
        <v>0</v>
      </c>
      <c r="AJ76" s="54">
        <f t="shared" si="44"/>
        <v>0</v>
      </c>
      <c r="AK76" s="54">
        <f t="shared" si="44"/>
        <v>0</v>
      </c>
      <c r="AL76" s="54">
        <f t="shared" si="44"/>
        <v>0</v>
      </c>
      <c r="AM76" s="54">
        <f t="shared" si="44"/>
        <v>0</v>
      </c>
      <c r="AN76" s="54">
        <f t="shared" si="44"/>
        <v>0</v>
      </c>
    </row>
    <row r="77" spans="2:40" s="16" customFormat="1" ht="15">
      <c r="B77" s="50" t="str">
        <f t="shared" si="29"/>
        <v>Impianto 3</v>
      </c>
      <c r="C77" s="50" t="str">
        <f t="shared" si="26"/>
        <v>Impianti e Macchinari</v>
      </c>
      <c r="E77" s="54">
        <f t="shared" si="30"/>
        <v>600</v>
      </c>
      <c r="F77" s="54">
        <f t="shared" si="30"/>
        <v>600</v>
      </c>
      <c r="G77" s="54">
        <f t="shared" si="30"/>
        <v>600</v>
      </c>
      <c r="H77" s="54">
        <f aca="true" t="shared" si="45" ref="H77:Z77">+H11-H55</f>
        <v>600</v>
      </c>
      <c r="I77" s="54">
        <f t="shared" si="45"/>
        <v>600</v>
      </c>
      <c r="J77" s="54">
        <f t="shared" si="45"/>
        <v>600</v>
      </c>
      <c r="K77" s="54">
        <f t="shared" si="45"/>
        <v>600</v>
      </c>
      <c r="L77" s="54">
        <f t="shared" si="45"/>
        <v>600</v>
      </c>
      <c r="M77" s="54">
        <f t="shared" si="45"/>
        <v>600</v>
      </c>
      <c r="N77" s="54">
        <f t="shared" si="45"/>
        <v>600</v>
      </c>
      <c r="O77" s="54">
        <f t="shared" si="45"/>
        <v>-600</v>
      </c>
      <c r="P77" s="54">
        <f t="shared" si="45"/>
        <v>-600</v>
      </c>
      <c r="Q77" s="54">
        <f t="shared" si="45"/>
        <v>-600</v>
      </c>
      <c r="R77" s="54">
        <f t="shared" si="45"/>
        <v>-600</v>
      </c>
      <c r="S77" s="54">
        <f t="shared" si="45"/>
        <v>-600</v>
      </c>
      <c r="T77" s="54">
        <f t="shared" si="45"/>
        <v>-600</v>
      </c>
      <c r="U77" s="54">
        <f t="shared" si="45"/>
        <v>-600</v>
      </c>
      <c r="V77" s="54">
        <f t="shared" si="45"/>
        <v>-600</v>
      </c>
      <c r="W77" s="54">
        <f t="shared" si="45"/>
        <v>-600</v>
      </c>
      <c r="X77" s="54">
        <f t="shared" si="45"/>
        <v>-600</v>
      </c>
      <c r="Y77" s="54">
        <f t="shared" si="45"/>
        <v>0</v>
      </c>
      <c r="Z77" s="54">
        <f t="shared" si="45"/>
        <v>0</v>
      </c>
      <c r="AA77" s="54">
        <f aca="true" t="shared" si="46" ref="AA77:AN77">+AA11-AA55</f>
        <v>0</v>
      </c>
      <c r="AB77" s="54">
        <f t="shared" si="46"/>
        <v>0</v>
      </c>
      <c r="AC77" s="54">
        <f t="shared" si="46"/>
        <v>0</v>
      </c>
      <c r="AD77" s="54">
        <f t="shared" si="46"/>
        <v>0</v>
      </c>
      <c r="AE77" s="54">
        <f t="shared" si="46"/>
        <v>0</v>
      </c>
      <c r="AF77" s="54">
        <f t="shared" si="46"/>
        <v>0</v>
      </c>
      <c r="AG77" s="54">
        <f t="shared" si="46"/>
        <v>0</v>
      </c>
      <c r="AH77" s="54">
        <f t="shared" si="46"/>
        <v>0</v>
      </c>
      <c r="AI77" s="54">
        <f t="shared" si="46"/>
        <v>0</v>
      </c>
      <c r="AJ77" s="54">
        <f t="shared" si="46"/>
        <v>0</v>
      </c>
      <c r="AK77" s="54">
        <f t="shared" si="46"/>
        <v>0</v>
      </c>
      <c r="AL77" s="54">
        <f t="shared" si="46"/>
        <v>0</v>
      </c>
      <c r="AM77" s="54">
        <f t="shared" si="46"/>
        <v>0</v>
      </c>
      <c r="AN77" s="54">
        <f t="shared" si="46"/>
        <v>0</v>
      </c>
    </row>
    <row r="78" spans="2:40" s="16" customFormat="1" ht="15">
      <c r="B78" s="50" t="str">
        <f t="shared" si="29"/>
        <v>Macchinario 2</v>
      </c>
      <c r="C78" s="50" t="str">
        <f t="shared" si="26"/>
        <v>Impianti e Macchinari</v>
      </c>
      <c r="E78" s="54">
        <f t="shared" si="30"/>
        <v>0</v>
      </c>
      <c r="F78" s="54">
        <f t="shared" si="30"/>
        <v>500</v>
      </c>
      <c r="G78" s="54">
        <f t="shared" si="30"/>
        <v>500</v>
      </c>
      <c r="H78" s="54">
        <f aca="true" t="shared" si="47" ref="H78:Z78">+H12-H56</f>
        <v>500</v>
      </c>
      <c r="I78" s="54">
        <f t="shared" si="47"/>
        <v>500</v>
      </c>
      <c r="J78" s="54">
        <f t="shared" si="47"/>
        <v>500</v>
      </c>
      <c r="K78" s="54">
        <f t="shared" si="47"/>
        <v>500</v>
      </c>
      <c r="L78" s="54">
        <f t="shared" si="47"/>
        <v>500</v>
      </c>
      <c r="M78" s="54">
        <f t="shared" si="47"/>
        <v>500</v>
      </c>
      <c r="N78" s="54">
        <f t="shared" si="47"/>
        <v>500</v>
      </c>
      <c r="O78" s="54">
        <f t="shared" si="47"/>
        <v>500</v>
      </c>
      <c r="P78" s="54">
        <f t="shared" si="47"/>
        <v>-500</v>
      </c>
      <c r="Q78" s="54">
        <f t="shared" si="47"/>
        <v>-500</v>
      </c>
      <c r="R78" s="54">
        <f t="shared" si="47"/>
        <v>-500</v>
      </c>
      <c r="S78" s="54">
        <f t="shared" si="47"/>
        <v>-500</v>
      </c>
      <c r="T78" s="54">
        <f t="shared" si="47"/>
        <v>-500</v>
      </c>
      <c r="U78" s="54">
        <f t="shared" si="47"/>
        <v>-500</v>
      </c>
      <c r="V78" s="54">
        <f t="shared" si="47"/>
        <v>-500</v>
      </c>
      <c r="W78" s="54">
        <f t="shared" si="47"/>
        <v>-500</v>
      </c>
      <c r="X78" s="54">
        <f t="shared" si="47"/>
        <v>-500</v>
      </c>
      <c r="Y78" s="54">
        <f t="shared" si="47"/>
        <v>-500</v>
      </c>
      <c r="Z78" s="54">
        <f t="shared" si="47"/>
        <v>0</v>
      </c>
      <c r="AA78" s="54">
        <f aca="true" t="shared" si="48" ref="AA78:AN78">+AA12-AA56</f>
        <v>0</v>
      </c>
      <c r="AB78" s="54">
        <f t="shared" si="48"/>
        <v>0</v>
      </c>
      <c r="AC78" s="54">
        <f t="shared" si="48"/>
        <v>0</v>
      </c>
      <c r="AD78" s="54">
        <f t="shared" si="48"/>
        <v>0</v>
      </c>
      <c r="AE78" s="54">
        <f t="shared" si="48"/>
        <v>0</v>
      </c>
      <c r="AF78" s="54">
        <f t="shared" si="48"/>
        <v>0</v>
      </c>
      <c r="AG78" s="54">
        <f t="shared" si="48"/>
        <v>0</v>
      </c>
      <c r="AH78" s="54">
        <f t="shared" si="48"/>
        <v>0</v>
      </c>
      <c r="AI78" s="54">
        <f t="shared" si="48"/>
        <v>0</v>
      </c>
      <c r="AJ78" s="54">
        <f t="shared" si="48"/>
        <v>0</v>
      </c>
      <c r="AK78" s="54">
        <f t="shared" si="48"/>
        <v>0</v>
      </c>
      <c r="AL78" s="54">
        <f t="shared" si="48"/>
        <v>0</v>
      </c>
      <c r="AM78" s="54">
        <f t="shared" si="48"/>
        <v>0</v>
      </c>
      <c r="AN78" s="54">
        <f t="shared" si="48"/>
        <v>0</v>
      </c>
    </row>
    <row r="79" spans="2:40" s="16" customFormat="1" ht="15">
      <c r="B79" s="50" t="str">
        <f t="shared" si="29"/>
        <v>Attrezature 3</v>
      </c>
      <c r="C79" s="50" t="str">
        <f t="shared" si="26"/>
        <v>Attrezzature Industriali e commerciali</v>
      </c>
      <c r="E79" s="54">
        <f t="shared" si="30"/>
        <v>0</v>
      </c>
      <c r="F79" s="54">
        <f t="shared" si="30"/>
        <v>0</v>
      </c>
      <c r="G79" s="54">
        <f t="shared" si="30"/>
        <v>3000</v>
      </c>
      <c r="H79" s="54">
        <f aca="true" t="shared" si="49" ref="H79:Z79">+H13-H57</f>
        <v>3000</v>
      </c>
      <c r="I79" s="54">
        <f t="shared" si="49"/>
        <v>3000</v>
      </c>
      <c r="J79" s="54">
        <f t="shared" si="49"/>
        <v>3000</v>
      </c>
      <c r="K79" s="54">
        <f t="shared" si="49"/>
        <v>3000</v>
      </c>
      <c r="L79" s="54">
        <f t="shared" si="49"/>
        <v>-3000</v>
      </c>
      <c r="M79" s="54">
        <f t="shared" si="49"/>
        <v>-3000</v>
      </c>
      <c r="N79" s="54">
        <f t="shared" si="49"/>
        <v>-3000</v>
      </c>
      <c r="O79" s="54">
        <f t="shared" si="49"/>
        <v>-3000</v>
      </c>
      <c r="P79" s="54">
        <f t="shared" si="49"/>
        <v>-3000</v>
      </c>
      <c r="Q79" s="54">
        <f t="shared" si="49"/>
        <v>0</v>
      </c>
      <c r="R79" s="54">
        <f t="shared" si="49"/>
        <v>0</v>
      </c>
      <c r="S79" s="54">
        <f t="shared" si="49"/>
        <v>0</v>
      </c>
      <c r="T79" s="54">
        <f t="shared" si="49"/>
        <v>0</v>
      </c>
      <c r="U79" s="54">
        <f t="shared" si="49"/>
        <v>0</v>
      </c>
      <c r="V79" s="54">
        <f t="shared" si="49"/>
        <v>0</v>
      </c>
      <c r="W79" s="54">
        <f t="shared" si="49"/>
        <v>0</v>
      </c>
      <c r="X79" s="54">
        <f t="shared" si="49"/>
        <v>0</v>
      </c>
      <c r="Y79" s="54">
        <f t="shared" si="49"/>
        <v>0</v>
      </c>
      <c r="Z79" s="54">
        <f t="shared" si="49"/>
        <v>0</v>
      </c>
      <c r="AA79" s="54">
        <f aca="true" t="shared" si="50" ref="AA79:AN79">+AA13-AA57</f>
        <v>0</v>
      </c>
      <c r="AB79" s="54">
        <f t="shared" si="50"/>
        <v>0</v>
      </c>
      <c r="AC79" s="54">
        <f t="shared" si="50"/>
        <v>0</v>
      </c>
      <c r="AD79" s="54">
        <f t="shared" si="50"/>
        <v>0</v>
      </c>
      <c r="AE79" s="54">
        <f t="shared" si="50"/>
        <v>0</v>
      </c>
      <c r="AF79" s="54">
        <f t="shared" si="50"/>
        <v>0</v>
      </c>
      <c r="AG79" s="54">
        <f t="shared" si="50"/>
        <v>0</v>
      </c>
      <c r="AH79" s="54">
        <f t="shared" si="50"/>
        <v>0</v>
      </c>
      <c r="AI79" s="54">
        <f t="shared" si="50"/>
        <v>0</v>
      </c>
      <c r="AJ79" s="54">
        <f t="shared" si="50"/>
        <v>0</v>
      </c>
      <c r="AK79" s="54">
        <f t="shared" si="50"/>
        <v>0</v>
      </c>
      <c r="AL79" s="54">
        <f t="shared" si="50"/>
        <v>0</v>
      </c>
      <c r="AM79" s="54">
        <f t="shared" si="50"/>
        <v>0</v>
      </c>
      <c r="AN79" s="54">
        <f t="shared" si="50"/>
        <v>0</v>
      </c>
    </row>
    <row r="80" spans="2:40" s="16" customFormat="1" ht="15">
      <c r="B80" s="50" t="str">
        <f t="shared" si="29"/>
        <v>Altri costi pluriennali 2</v>
      </c>
      <c r="C80" s="50" t="str">
        <f t="shared" si="26"/>
        <v>Altre immobilizzazioni immateriali</v>
      </c>
      <c r="E80" s="54">
        <f t="shared" si="30"/>
        <v>750</v>
      </c>
      <c r="F80" s="54">
        <f t="shared" si="30"/>
        <v>750</v>
      </c>
      <c r="G80" s="54">
        <f t="shared" si="30"/>
        <v>750</v>
      </c>
      <c r="H80" s="54">
        <f aca="true" t="shared" si="51" ref="H80:Z80">+H14-H58</f>
        <v>750</v>
      </c>
      <c r="I80" s="54">
        <f t="shared" si="51"/>
        <v>750</v>
      </c>
      <c r="J80" s="54">
        <f t="shared" si="51"/>
        <v>-250</v>
      </c>
      <c r="K80" s="54">
        <f t="shared" si="51"/>
        <v>-250</v>
      </c>
      <c r="L80" s="54">
        <f t="shared" si="51"/>
        <v>-250</v>
      </c>
      <c r="M80" s="54">
        <f t="shared" si="51"/>
        <v>-250</v>
      </c>
      <c r="N80" s="54">
        <f t="shared" si="51"/>
        <v>-250</v>
      </c>
      <c r="O80" s="54">
        <f t="shared" si="51"/>
        <v>-250</v>
      </c>
      <c r="P80" s="54">
        <f t="shared" si="51"/>
        <v>-250</v>
      </c>
      <c r="Q80" s="54">
        <f t="shared" si="51"/>
        <v>-250</v>
      </c>
      <c r="R80" s="54">
        <f t="shared" si="51"/>
        <v>-250</v>
      </c>
      <c r="S80" s="54">
        <f t="shared" si="51"/>
        <v>-250</v>
      </c>
      <c r="T80" s="54">
        <f t="shared" si="51"/>
        <v>-250</v>
      </c>
      <c r="U80" s="54">
        <f t="shared" si="51"/>
        <v>-250</v>
      </c>
      <c r="V80" s="54">
        <f t="shared" si="51"/>
        <v>-250</v>
      </c>
      <c r="W80" s="54">
        <f t="shared" si="51"/>
        <v>-250</v>
      </c>
      <c r="X80" s="54">
        <f t="shared" si="51"/>
        <v>-250</v>
      </c>
      <c r="Y80" s="54">
        <f t="shared" si="51"/>
        <v>0</v>
      </c>
      <c r="Z80" s="54">
        <f t="shared" si="51"/>
        <v>0</v>
      </c>
      <c r="AA80" s="54">
        <f aca="true" t="shared" si="52" ref="AA80:AN80">+AA14-AA58</f>
        <v>0</v>
      </c>
      <c r="AB80" s="54">
        <f t="shared" si="52"/>
        <v>0</v>
      </c>
      <c r="AC80" s="54">
        <f t="shared" si="52"/>
        <v>0</v>
      </c>
      <c r="AD80" s="54">
        <f t="shared" si="52"/>
        <v>0</v>
      </c>
      <c r="AE80" s="54">
        <f t="shared" si="52"/>
        <v>0</v>
      </c>
      <c r="AF80" s="54">
        <f t="shared" si="52"/>
        <v>0</v>
      </c>
      <c r="AG80" s="54">
        <f t="shared" si="52"/>
        <v>0</v>
      </c>
      <c r="AH80" s="54">
        <f t="shared" si="52"/>
        <v>0</v>
      </c>
      <c r="AI80" s="54">
        <f t="shared" si="52"/>
        <v>0</v>
      </c>
      <c r="AJ80" s="54">
        <f t="shared" si="52"/>
        <v>0</v>
      </c>
      <c r="AK80" s="54">
        <f t="shared" si="52"/>
        <v>0</v>
      </c>
      <c r="AL80" s="54">
        <f t="shared" si="52"/>
        <v>0</v>
      </c>
      <c r="AM80" s="54">
        <f t="shared" si="52"/>
        <v>0</v>
      </c>
      <c r="AN80" s="54">
        <f t="shared" si="52"/>
        <v>0</v>
      </c>
    </row>
    <row r="81" spans="2:40" s="16" customFormat="1" ht="15">
      <c r="B81" s="50" t="str">
        <f t="shared" si="29"/>
        <v>Altri costi pluriennali 3</v>
      </c>
      <c r="C81" s="50" t="str">
        <f t="shared" si="26"/>
        <v>Altre immobilizzazioni immateriali</v>
      </c>
      <c r="E81" s="54">
        <f t="shared" si="30"/>
        <v>0</v>
      </c>
      <c r="F81" s="54">
        <f t="shared" si="30"/>
        <v>750</v>
      </c>
      <c r="G81" s="54">
        <f t="shared" si="30"/>
        <v>750</v>
      </c>
      <c r="H81" s="54">
        <f aca="true" t="shared" si="53" ref="H81:Z81">+H15-H59</f>
        <v>750</v>
      </c>
      <c r="I81" s="54">
        <f t="shared" si="53"/>
        <v>750</v>
      </c>
      <c r="J81" s="54">
        <f t="shared" si="53"/>
        <v>750</v>
      </c>
      <c r="K81" s="54">
        <f t="shared" si="53"/>
        <v>-250</v>
      </c>
      <c r="L81" s="54">
        <f t="shared" si="53"/>
        <v>-250</v>
      </c>
      <c r="M81" s="54">
        <f t="shared" si="53"/>
        <v>-250</v>
      </c>
      <c r="N81" s="54">
        <f t="shared" si="53"/>
        <v>-250</v>
      </c>
      <c r="O81" s="54">
        <f t="shared" si="53"/>
        <v>-250</v>
      </c>
      <c r="P81" s="54">
        <f t="shared" si="53"/>
        <v>-250</v>
      </c>
      <c r="Q81" s="54">
        <f t="shared" si="53"/>
        <v>-250</v>
      </c>
      <c r="R81" s="54">
        <f t="shared" si="53"/>
        <v>-250</v>
      </c>
      <c r="S81" s="54">
        <f t="shared" si="53"/>
        <v>-250</v>
      </c>
      <c r="T81" s="54">
        <f t="shared" si="53"/>
        <v>-250</v>
      </c>
      <c r="U81" s="54">
        <f t="shared" si="53"/>
        <v>-250</v>
      </c>
      <c r="V81" s="54">
        <f t="shared" si="53"/>
        <v>-250</v>
      </c>
      <c r="W81" s="54">
        <f t="shared" si="53"/>
        <v>-250</v>
      </c>
      <c r="X81" s="54">
        <f t="shared" si="53"/>
        <v>-250</v>
      </c>
      <c r="Y81" s="54">
        <f t="shared" si="53"/>
        <v>-250</v>
      </c>
      <c r="Z81" s="54">
        <f t="shared" si="53"/>
        <v>0</v>
      </c>
      <c r="AA81" s="54">
        <f aca="true" t="shared" si="54" ref="AA81:AN81">+AA15-AA59</f>
        <v>0</v>
      </c>
      <c r="AB81" s="54">
        <f t="shared" si="54"/>
        <v>0</v>
      </c>
      <c r="AC81" s="54">
        <f t="shared" si="54"/>
        <v>0</v>
      </c>
      <c r="AD81" s="54">
        <f t="shared" si="54"/>
        <v>0</v>
      </c>
      <c r="AE81" s="54">
        <f t="shared" si="54"/>
        <v>0</v>
      </c>
      <c r="AF81" s="54">
        <f t="shared" si="54"/>
        <v>0</v>
      </c>
      <c r="AG81" s="54">
        <f t="shared" si="54"/>
        <v>0</v>
      </c>
      <c r="AH81" s="54">
        <f t="shared" si="54"/>
        <v>0</v>
      </c>
      <c r="AI81" s="54">
        <f t="shared" si="54"/>
        <v>0</v>
      </c>
      <c r="AJ81" s="54">
        <f t="shared" si="54"/>
        <v>0</v>
      </c>
      <c r="AK81" s="54">
        <f t="shared" si="54"/>
        <v>0</v>
      </c>
      <c r="AL81" s="54">
        <f t="shared" si="54"/>
        <v>0</v>
      </c>
      <c r="AM81" s="54">
        <f t="shared" si="54"/>
        <v>0</v>
      </c>
      <c r="AN81" s="54">
        <f t="shared" si="54"/>
        <v>0</v>
      </c>
    </row>
    <row r="82" spans="2:40" s="16" customFormat="1" ht="15">
      <c r="B82" s="50" t="str">
        <f t="shared" si="29"/>
        <v>Altri costi pluriennali 4</v>
      </c>
      <c r="C82" s="50" t="str">
        <f t="shared" si="26"/>
        <v>Ricerca&amp; Sviluppo</v>
      </c>
      <c r="E82" s="54">
        <f t="shared" si="30"/>
        <v>0</v>
      </c>
      <c r="F82" s="54">
        <f t="shared" si="30"/>
        <v>700</v>
      </c>
      <c r="G82" s="54">
        <f t="shared" si="30"/>
        <v>700</v>
      </c>
      <c r="H82" s="54">
        <f aca="true" t="shared" si="55" ref="H82:Z82">+H16-H60</f>
        <v>700</v>
      </c>
      <c r="I82" s="54">
        <f t="shared" si="55"/>
        <v>700</v>
      </c>
      <c r="J82" s="54">
        <f t="shared" si="55"/>
        <v>700</v>
      </c>
      <c r="K82" s="54">
        <f t="shared" si="55"/>
        <v>-700</v>
      </c>
      <c r="L82" s="54">
        <f t="shared" si="55"/>
        <v>-700</v>
      </c>
      <c r="M82" s="54">
        <f t="shared" si="55"/>
        <v>-700</v>
      </c>
      <c r="N82" s="54">
        <f t="shared" si="55"/>
        <v>-700</v>
      </c>
      <c r="O82" s="54">
        <f t="shared" si="55"/>
        <v>-700</v>
      </c>
      <c r="P82" s="54">
        <f t="shared" si="55"/>
        <v>0</v>
      </c>
      <c r="Q82" s="54">
        <f t="shared" si="55"/>
        <v>0</v>
      </c>
      <c r="R82" s="54">
        <f t="shared" si="55"/>
        <v>0</v>
      </c>
      <c r="S82" s="54">
        <f t="shared" si="55"/>
        <v>0</v>
      </c>
      <c r="T82" s="54">
        <f t="shared" si="55"/>
        <v>0</v>
      </c>
      <c r="U82" s="54">
        <f t="shared" si="55"/>
        <v>0</v>
      </c>
      <c r="V82" s="54">
        <f t="shared" si="55"/>
        <v>0</v>
      </c>
      <c r="W82" s="54">
        <f t="shared" si="55"/>
        <v>0</v>
      </c>
      <c r="X82" s="54">
        <f t="shared" si="55"/>
        <v>0</v>
      </c>
      <c r="Y82" s="54">
        <f t="shared" si="55"/>
        <v>0</v>
      </c>
      <c r="Z82" s="54">
        <f t="shared" si="55"/>
        <v>0</v>
      </c>
      <c r="AA82" s="54">
        <f aca="true" t="shared" si="56" ref="AA82:AN82">+AA16-AA60</f>
        <v>0</v>
      </c>
      <c r="AB82" s="54">
        <f t="shared" si="56"/>
        <v>0</v>
      </c>
      <c r="AC82" s="54">
        <f t="shared" si="56"/>
        <v>0</v>
      </c>
      <c r="AD82" s="54">
        <f t="shared" si="56"/>
        <v>0</v>
      </c>
      <c r="AE82" s="54">
        <f t="shared" si="56"/>
        <v>0</v>
      </c>
      <c r="AF82" s="54">
        <f t="shared" si="56"/>
        <v>0</v>
      </c>
      <c r="AG82" s="54">
        <f t="shared" si="56"/>
        <v>0</v>
      </c>
      <c r="AH82" s="54">
        <f t="shared" si="56"/>
        <v>0</v>
      </c>
      <c r="AI82" s="54">
        <f t="shared" si="56"/>
        <v>0</v>
      </c>
      <c r="AJ82" s="54">
        <f t="shared" si="56"/>
        <v>0</v>
      </c>
      <c r="AK82" s="54">
        <f t="shared" si="56"/>
        <v>0</v>
      </c>
      <c r="AL82" s="54">
        <f t="shared" si="56"/>
        <v>0</v>
      </c>
      <c r="AM82" s="54">
        <f t="shared" si="56"/>
        <v>0</v>
      </c>
      <c r="AN82" s="54">
        <f t="shared" si="56"/>
        <v>0</v>
      </c>
    </row>
    <row r="83" spans="2:40" s="16" customFormat="1" ht="15">
      <c r="B83" s="50" t="str">
        <f>+B61</f>
        <v>Altri costi pluriennali 5</v>
      </c>
      <c r="C83" s="50" t="str">
        <f t="shared" si="26"/>
        <v>Ricerca&amp; Sviluppo</v>
      </c>
      <c r="E83" s="54">
        <f t="shared" si="30"/>
        <v>0</v>
      </c>
      <c r="F83" s="54">
        <f t="shared" si="30"/>
        <v>1000</v>
      </c>
      <c r="G83" s="54">
        <f t="shared" si="30"/>
        <v>1000</v>
      </c>
      <c r="H83" s="54">
        <f aca="true" t="shared" si="57" ref="H83:Z83">+H17-H61</f>
        <v>1000</v>
      </c>
      <c r="I83" s="54">
        <f t="shared" si="57"/>
        <v>1000</v>
      </c>
      <c r="J83" s="54">
        <f t="shared" si="57"/>
        <v>1000</v>
      </c>
      <c r="K83" s="54">
        <f t="shared" si="57"/>
        <v>-1000</v>
      </c>
      <c r="L83" s="54">
        <f t="shared" si="57"/>
        <v>-1000</v>
      </c>
      <c r="M83" s="54">
        <f t="shared" si="57"/>
        <v>-1000</v>
      </c>
      <c r="N83" s="54">
        <f t="shared" si="57"/>
        <v>-1000</v>
      </c>
      <c r="O83" s="54">
        <f t="shared" si="57"/>
        <v>-1000</v>
      </c>
      <c r="P83" s="54">
        <f t="shared" si="57"/>
        <v>0</v>
      </c>
      <c r="Q83" s="54">
        <f t="shared" si="57"/>
        <v>0</v>
      </c>
      <c r="R83" s="54">
        <f t="shared" si="57"/>
        <v>0</v>
      </c>
      <c r="S83" s="54">
        <f t="shared" si="57"/>
        <v>0</v>
      </c>
      <c r="T83" s="54">
        <f t="shared" si="57"/>
        <v>0</v>
      </c>
      <c r="U83" s="54">
        <f t="shared" si="57"/>
        <v>0</v>
      </c>
      <c r="V83" s="54">
        <f t="shared" si="57"/>
        <v>0</v>
      </c>
      <c r="W83" s="54">
        <f t="shared" si="57"/>
        <v>0</v>
      </c>
      <c r="X83" s="54">
        <f t="shared" si="57"/>
        <v>0</v>
      </c>
      <c r="Y83" s="54">
        <f t="shared" si="57"/>
        <v>0</v>
      </c>
      <c r="Z83" s="54">
        <f t="shared" si="57"/>
        <v>0</v>
      </c>
      <c r="AA83" s="54">
        <f aca="true" t="shared" si="58" ref="AA83:AN83">+AA17-AA61</f>
        <v>0</v>
      </c>
      <c r="AB83" s="54">
        <f t="shared" si="58"/>
        <v>0</v>
      </c>
      <c r="AC83" s="54">
        <f t="shared" si="58"/>
        <v>0</v>
      </c>
      <c r="AD83" s="54">
        <f t="shared" si="58"/>
        <v>0</v>
      </c>
      <c r="AE83" s="54">
        <f t="shared" si="58"/>
        <v>0</v>
      </c>
      <c r="AF83" s="54">
        <f t="shared" si="58"/>
        <v>0</v>
      </c>
      <c r="AG83" s="54">
        <f t="shared" si="58"/>
        <v>0</v>
      </c>
      <c r="AH83" s="54">
        <f t="shared" si="58"/>
        <v>0</v>
      </c>
      <c r="AI83" s="54">
        <f t="shared" si="58"/>
        <v>0</v>
      </c>
      <c r="AJ83" s="54">
        <f t="shared" si="58"/>
        <v>0</v>
      </c>
      <c r="AK83" s="54">
        <f t="shared" si="58"/>
        <v>0</v>
      </c>
      <c r="AL83" s="54">
        <f t="shared" si="58"/>
        <v>0</v>
      </c>
      <c r="AM83" s="54">
        <f t="shared" si="58"/>
        <v>0</v>
      </c>
      <c r="AN83" s="54">
        <f t="shared" si="58"/>
        <v>0</v>
      </c>
    </row>
    <row r="84" spans="2:40" s="16" customFormat="1" ht="15">
      <c r="B84" s="50" t="str">
        <f t="shared" si="29"/>
        <v>Fabbricato 4</v>
      </c>
      <c r="C84" s="50" t="str">
        <f t="shared" si="26"/>
        <v>Immobili</v>
      </c>
      <c r="E84" s="54">
        <f t="shared" si="30"/>
        <v>0</v>
      </c>
      <c r="F84" s="54">
        <f t="shared" si="30"/>
        <v>0</v>
      </c>
      <c r="G84" s="54">
        <f t="shared" si="30"/>
        <v>2000</v>
      </c>
      <c r="H84" s="54">
        <f aca="true" t="shared" si="59" ref="H84:Z84">+H18-H62</f>
        <v>2000</v>
      </c>
      <c r="I84" s="54">
        <f t="shared" si="59"/>
        <v>2000</v>
      </c>
      <c r="J84" s="54">
        <f t="shared" si="59"/>
        <v>2000</v>
      </c>
      <c r="K84" s="54">
        <f t="shared" si="59"/>
        <v>2000</v>
      </c>
      <c r="L84" s="54">
        <f t="shared" si="59"/>
        <v>2000</v>
      </c>
      <c r="M84" s="54">
        <f t="shared" si="59"/>
        <v>2000</v>
      </c>
      <c r="N84" s="54">
        <f t="shared" si="59"/>
        <v>2000</v>
      </c>
      <c r="O84" s="54">
        <f t="shared" si="59"/>
        <v>2000</v>
      </c>
      <c r="P84" s="54">
        <f t="shared" si="59"/>
        <v>2000</v>
      </c>
      <c r="Q84" s="54">
        <f t="shared" si="59"/>
        <v>-2000</v>
      </c>
      <c r="R84" s="54">
        <f t="shared" si="59"/>
        <v>-2000</v>
      </c>
      <c r="S84" s="54">
        <f t="shared" si="59"/>
        <v>-2000</v>
      </c>
      <c r="T84" s="54">
        <f t="shared" si="59"/>
        <v>-2000</v>
      </c>
      <c r="U84" s="54">
        <f t="shared" si="59"/>
        <v>-2000</v>
      </c>
      <c r="V84" s="54">
        <f t="shared" si="59"/>
        <v>-2000</v>
      </c>
      <c r="W84" s="54">
        <f t="shared" si="59"/>
        <v>-2000</v>
      </c>
      <c r="X84" s="54">
        <f t="shared" si="59"/>
        <v>-2000</v>
      </c>
      <c r="Y84" s="54">
        <f t="shared" si="59"/>
        <v>-2000</v>
      </c>
      <c r="Z84" s="54">
        <f t="shared" si="59"/>
        <v>-2000</v>
      </c>
      <c r="AA84" s="54">
        <f aca="true" t="shared" si="60" ref="AA84:AN84">+AA18-AA62</f>
        <v>0</v>
      </c>
      <c r="AB84" s="54">
        <f t="shared" si="60"/>
        <v>0</v>
      </c>
      <c r="AC84" s="54">
        <f t="shared" si="60"/>
        <v>0</v>
      </c>
      <c r="AD84" s="54">
        <f t="shared" si="60"/>
        <v>0</v>
      </c>
      <c r="AE84" s="54">
        <f t="shared" si="60"/>
        <v>0</v>
      </c>
      <c r="AF84" s="54">
        <f t="shared" si="60"/>
        <v>0</v>
      </c>
      <c r="AG84" s="54">
        <f t="shared" si="60"/>
        <v>0</v>
      </c>
      <c r="AH84" s="54">
        <f t="shared" si="60"/>
        <v>0</v>
      </c>
      <c r="AI84" s="54">
        <f t="shared" si="60"/>
        <v>0</v>
      </c>
      <c r="AJ84" s="54">
        <f t="shared" si="60"/>
        <v>0</v>
      </c>
      <c r="AK84" s="54">
        <f t="shared" si="60"/>
        <v>0</v>
      </c>
      <c r="AL84" s="54">
        <f t="shared" si="60"/>
        <v>0</v>
      </c>
      <c r="AM84" s="54">
        <f t="shared" si="60"/>
        <v>0</v>
      </c>
      <c r="AN84" s="54">
        <f t="shared" si="60"/>
        <v>0</v>
      </c>
    </row>
    <row r="85" spans="2:40" s="16" customFormat="1" ht="15">
      <c r="B85" s="50" t="str">
        <f>+B63</f>
        <v>Attrezature 3</v>
      </c>
      <c r="C85" s="50" t="str">
        <f t="shared" si="26"/>
        <v>Attrezzature Industriali e commerciali</v>
      </c>
      <c r="E85" s="54">
        <f t="shared" si="30"/>
        <v>0</v>
      </c>
      <c r="F85" s="54">
        <f t="shared" si="30"/>
        <v>0</v>
      </c>
      <c r="G85" s="54">
        <f t="shared" si="30"/>
        <v>500</v>
      </c>
      <c r="H85" s="54">
        <f aca="true" t="shared" si="61" ref="H85:Z85">+H19-H63</f>
        <v>500</v>
      </c>
      <c r="I85" s="54">
        <f t="shared" si="61"/>
        <v>500</v>
      </c>
      <c r="J85" s="54">
        <f t="shared" si="61"/>
        <v>500</v>
      </c>
      <c r="K85" s="54">
        <f t="shared" si="61"/>
        <v>500</v>
      </c>
      <c r="L85" s="54">
        <f t="shared" si="61"/>
        <v>-500</v>
      </c>
      <c r="M85" s="54">
        <f t="shared" si="61"/>
        <v>-500</v>
      </c>
      <c r="N85" s="54">
        <f t="shared" si="61"/>
        <v>-500</v>
      </c>
      <c r="O85" s="54">
        <f t="shared" si="61"/>
        <v>-500</v>
      </c>
      <c r="P85" s="54">
        <f t="shared" si="61"/>
        <v>-500</v>
      </c>
      <c r="Q85" s="54">
        <f t="shared" si="61"/>
        <v>0</v>
      </c>
      <c r="R85" s="54">
        <f t="shared" si="61"/>
        <v>0</v>
      </c>
      <c r="S85" s="54">
        <f t="shared" si="61"/>
        <v>0</v>
      </c>
      <c r="T85" s="54">
        <f t="shared" si="61"/>
        <v>0</v>
      </c>
      <c r="U85" s="54">
        <f t="shared" si="61"/>
        <v>0</v>
      </c>
      <c r="V85" s="54">
        <f t="shared" si="61"/>
        <v>0</v>
      </c>
      <c r="W85" s="54">
        <f t="shared" si="61"/>
        <v>0</v>
      </c>
      <c r="X85" s="54">
        <f t="shared" si="61"/>
        <v>0</v>
      </c>
      <c r="Y85" s="54">
        <f t="shared" si="61"/>
        <v>0</v>
      </c>
      <c r="Z85" s="54">
        <f t="shared" si="61"/>
        <v>0</v>
      </c>
      <c r="AA85" s="54">
        <f aca="true" t="shared" si="62" ref="AA85:AN85">+AA19-AA63</f>
        <v>0</v>
      </c>
      <c r="AB85" s="54">
        <f t="shared" si="62"/>
        <v>0</v>
      </c>
      <c r="AC85" s="54">
        <f t="shared" si="62"/>
        <v>0</v>
      </c>
      <c r="AD85" s="54">
        <f t="shared" si="62"/>
        <v>0</v>
      </c>
      <c r="AE85" s="54">
        <f t="shared" si="62"/>
        <v>0</v>
      </c>
      <c r="AF85" s="54">
        <f t="shared" si="62"/>
        <v>0</v>
      </c>
      <c r="AG85" s="54">
        <f t="shared" si="62"/>
        <v>0</v>
      </c>
      <c r="AH85" s="54">
        <f t="shared" si="62"/>
        <v>0</v>
      </c>
      <c r="AI85" s="54">
        <f t="shared" si="62"/>
        <v>0</v>
      </c>
      <c r="AJ85" s="54">
        <f t="shared" si="62"/>
        <v>0</v>
      </c>
      <c r="AK85" s="54">
        <f t="shared" si="62"/>
        <v>0</v>
      </c>
      <c r="AL85" s="54">
        <f t="shared" si="62"/>
        <v>0</v>
      </c>
      <c r="AM85" s="54">
        <f t="shared" si="62"/>
        <v>0</v>
      </c>
      <c r="AN85" s="54">
        <f t="shared" si="62"/>
        <v>0</v>
      </c>
    </row>
    <row r="86" spans="2:40" s="16" customFormat="1" ht="15">
      <c r="B86" s="50" t="str">
        <f t="shared" si="29"/>
        <v>Macchinario 4</v>
      </c>
      <c r="C86" s="50" t="str">
        <f t="shared" si="26"/>
        <v>Impianti e Macchinari</v>
      </c>
      <c r="E86" s="54">
        <f t="shared" si="30"/>
        <v>0</v>
      </c>
      <c r="F86" s="54">
        <f t="shared" si="30"/>
        <v>0</v>
      </c>
      <c r="G86" s="54">
        <f t="shared" si="30"/>
        <v>1500</v>
      </c>
      <c r="H86" s="54">
        <f aca="true" t="shared" si="63" ref="H86:Z86">+H20-H64</f>
        <v>1500</v>
      </c>
      <c r="I86" s="54">
        <f t="shared" si="63"/>
        <v>1500</v>
      </c>
      <c r="J86" s="54">
        <f t="shared" si="63"/>
        <v>1500</v>
      </c>
      <c r="K86" s="54">
        <f t="shared" si="63"/>
        <v>1500</v>
      </c>
      <c r="L86" s="54">
        <f t="shared" si="63"/>
        <v>1500</v>
      </c>
      <c r="M86" s="54">
        <f t="shared" si="63"/>
        <v>1500</v>
      </c>
      <c r="N86" s="54">
        <f t="shared" si="63"/>
        <v>1500</v>
      </c>
      <c r="O86" s="54">
        <f t="shared" si="63"/>
        <v>1500</v>
      </c>
      <c r="P86" s="54">
        <f t="shared" si="63"/>
        <v>1500</v>
      </c>
      <c r="Q86" s="54">
        <f t="shared" si="63"/>
        <v>-1500</v>
      </c>
      <c r="R86" s="54">
        <f t="shared" si="63"/>
        <v>-1500</v>
      </c>
      <c r="S86" s="54">
        <f t="shared" si="63"/>
        <v>-1500</v>
      </c>
      <c r="T86" s="54">
        <f t="shared" si="63"/>
        <v>-1500</v>
      </c>
      <c r="U86" s="54">
        <f t="shared" si="63"/>
        <v>-1500</v>
      </c>
      <c r="V86" s="54">
        <f t="shared" si="63"/>
        <v>-1500</v>
      </c>
      <c r="W86" s="54">
        <f t="shared" si="63"/>
        <v>-1500</v>
      </c>
      <c r="X86" s="54">
        <f t="shared" si="63"/>
        <v>-1500</v>
      </c>
      <c r="Y86" s="54">
        <f t="shared" si="63"/>
        <v>-1500</v>
      </c>
      <c r="Z86" s="54">
        <f t="shared" si="63"/>
        <v>-1500</v>
      </c>
      <c r="AA86" s="54">
        <f aca="true" t="shared" si="64" ref="AA86:AN86">+AA20-AA64</f>
        <v>0</v>
      </c>
      <c r="AB86" s="54">
        <f t="shared" si="64"/>
        <v>0</v>
      </c>
      <c r="AC86" s="54">
        <f t="shared" si="64"/>
        <v>0</v>
      </c>
      <c r="AD86" s="54">
        <f t="shared" si="64"/>
        <v>0</v>
      </c>
      <c r="AE86" s="54">
        <f t="shared" si="64"/>
        <v>0</v>
      </c>
      <c r="AF86" s="54">
        <f t="shared" si="64"/>
        <v>0</v>
      </c>
      <c r="AG86" s="54">
        <f t="shared" si="64"/>
        <v>0</v>
      </c>
      <c r="AH86" s="54">
        <f t="shared" si="64"/>
        <v>0</v>
      </c>
      <c r="AI86" s="54">
        <f t="shared" si="64"/>
        <v>0</v>
      </c>
      <c r="AJ86" s="54">
        <f t="shared" si="64"/>
        <v>0</v>
      </c>
      <c r="AK86" s="54">
        <f t="shared" si="64"/>
        <v>0</v>
      </c>
      <c r="AL86" s="54">
        <f t="shared" si="64"/>
        <v>0</v>
      </c>
      <c r="AM86" s="54">
        <f t="shared" si="64"/>
        <v>0</v>
      </c>
      <c r="AN86" s="54">
        <f t="shared" si="64"/>
        <v>0</v>
      </c>
    </row>
    <row r="87" spans="2:40" s="16" customFormat="1" ht="15.75" thickBot="1">
      <c r="B87" s="50" t="str">
        <f t="shared" si="29"/>
        <v>Costi ampliamento</v>
      </c>
      <c r="C87" s="50" t="str">
        <f t="shared" si="26"/>
        <v>Costi d'impianto e ampliamento</v>
      </c>
      <c r="E87" s="54">
        <f t="shared" si="30"/>
        <v>1500</v>
      </c>
      <c r="F87" s="54">
        <f t="shared" si="30"/>
        <v>1500</v>
      </c>
      <c r="G87" s="54">
        <f t="shared" si="30"/>
        <v>1500</v>
      </c>
      <c r="H87" s="54">
        <f aca="true" t="shared" si="65" ref="H87:Z87">+H21-H65</f>
        <v>1500</v>
      </c>
      <c r="I87" s="54">
        <f t="shared" si="65"/>
        <v>1500</v>
      </c>
      <c r="J87" s="54">
        <f t="shared" si="65"/>
        <v>1500</v>
      </c>
      <c r="K87" s="54">
        <f t="shared" si="65"/>
        <v>1500</v>
      </c>
      <c r="L87" s="54">
        <f t="shared" si="65"/>
        <v>1500</v>
      </c>
      <c r="M87" s="54">
        <f t="shared" si="65"/>
        <v>1500</v>
      </c>
      <c r="N87" s="54">
        <f t="shared" si="65"/>
        <v>1500</v>
      </c>
      <c r="O87" s="54">
        <f t="shared" si="65"/>
        <v>-1500</v>
      </c>
      <c r="P87" s="54">
        <f t="shared" si="65"/>
        <v>-1500</v>
      </c>
      <c r="Q87" s="54">
        <f t="shared" si="65"/>
        <v>-1500</v>
      </c>
      <c r="R87" s="54">
        <f t="shared" si="65"/>
        <v>-1500</v>
      </c>
      <c r="S87" s="54">
        <f t="shared" si="65"/>
        <v>-1500</v>
      </c>
      <c r="T87" s="54">
        <f t="shared" si="65"/>
        <v>-1500</v>
      </c>
      <c r="U87" s="54">
        <f t="shared" si="65"/>
        <v>-1500</v>
      </c>
      <c r="V87" s="54">
        <f t="shared" si="65"/>
        <v>-1500</v>
      </c>
      <c r="W87" s="54">
        <f t="shared" si="65"/>
        <v>-1500</v>
      </c>
      <c r="X87" s="54">
        <f t="shared" si="65"/>
        <v>-1500</v>
      </c>
      <c r="Y87" s="54">
        <f t="shared" si="65"/>
        <v>0</v>
      </c>
      <c r="Z87" s="54">
        <f t="shared" si="65"/>
        <v>0</v>
      </c>
      <c r="AA87" s="54">
        <f aca="true" t="shared" si="66" ref="AA87:AN87">+AA21-AA65</f>
        <v>0</v>
      </c>
      <c r="AB87" s="54">
        <f t="shared" si="66"/>
        <v>0</v>
      </c>
      <c r="AC87" s="54">
        <f t="shared" si="66"/>
        <v>0</v>
      </c>
      <c r="AD87" s="54">
        <f t="shared" si="66"/>
        <v>0</v>
      </c>
      <c r="AE87" s="54">
        <f t="shared" si="66"/>
        <v>0</v>
      </c>
      <c r="AF87" s="54">
        <f t="shared" si="66"/>
        <v>0</v>
      </c>
      <c r="AG87" s="54">
        <f t="shared" si="66"/>
        <v>0</v>
      </c>
      <c r="AH87" s="54">
        <f t="shared" si="66"/>
        <v>0</v>
      </c>
      <c r="AI87" s="54">
        <f t="shared" si="66"/>
        <v>0</v>
      </c>
      <c r="AJ87" s="54">
        <f t="shared" si="66"/>
        <v>0</v>
      </c>
      <c r="AK87" s="54">
        <f t="shared" si="66"/>
        <v>0</v>
      </c>
      <c r="AL87" s="54">
        <f t="shared" si="66"/>
        <v>0</v>
      </c>
      <c r="AM87" s="54">
        <f t="shared" si="66"/>
        <v>0</v>
      </c>
      <c r="AN87" s="54">
        <f t="shared" si="66"/>
        <v>0</v>
      </c>
    </row>
    <row r="88" spans="1:40" ht="15.75">
      <c r="A88" s="16"/>
      <c r="B88" s="41" t="s">
        <v>265</v>
      </c>
      <c r="C88" s="41"/>
      <c r="D88" s="41"/>
      <c r="E88" s="49">
        <f>SUM(E69:E87)</f>
        <v>10600</v>
      </c>
      <c r="F88" s="49">
        <f>SUM(F69:F87)</f>
        <v>13550</v>
      </c>
      <c r="G88" s="49">
        <f>SUM(G69:G87)</f>
        <v>20550</v>
      </c>
      <c r="H88" s="49">
        <f>SUM(H69:H87)</f>
        <v>20550</v>
      </c>
      <c r="I88" s="49">
        <f>SUM(I69:I87)</f>
        <v>20550</v>
      </c>
      <c r="J88" s="49">
        <f>SUM(J69:J87)</f>
        <v>16550</v>
      </c>
      <c r="K88" s="49">
        <f>SUM(K69:K87)</f>
        <v>12150</v>
      </c>
      <c r="L88" s="49">
        <f>SUM(L69:L87)</f>
        <v>5150</v>
      </c>
      <c r="M88" s="49">
        <f>SUM(M69:M87)</f>
        <v>5150</v>
      </c>
      <c r="N88" s="49">
        <f>SUM(N69:N87)</f>
        <v>5150</v>
      </c>
      <c r="O88" s="49">
        <f>SUM(O69:O87)</f>
        <v>-10050</v>
      </c>
      <c r="P88" s="49">
        <f>SUM(P69:P87)</f>
        <v>-9350</v>
      </c>
      <c r="Q88" s="49">
        <f>SUM(Q69:Q87)</f>
        <v>-12850</v>
      </c>
      <c r="R88" s="49">
        <f>SUM(R69:R87)</f>
        <v>-12850</v>
      </c>
      <c r="S88" s="49">
        <f>SUM(S69:S87)</f>
        <v>-12850</v>
      </c>
      <c r="T88" s="49">
        <f>SUM(T69:T87)</f>
        <v>-12850</v>
      </c>
      <c r="U88" s="49">
        <f>SUM(U69:U87)</f>
        <v>-12850</v>
      </c>
      <c r="V88" s="49">
        <f>SUM(V69:V87)</f>
        <v>-12850</v>
      </c>
      <c r="W88" s="49">
        <f>SUM(W69:W87)</f>
        <v>-12850</v>
      </c>
      <c r="X88" s="49">
        <f>SUM(X69:X87)</f>
        <v>-12850</v>
      </c>
      <c r="Y88" s="49">
        <f>SUM(Y69:Y87)</f>
        <v>-4250</v>
      </c>
      <c r="Z88" s="49">
        <f>SUM(Z69:Z87)</f>
        <v>-3500</v>
      </c>
      <c r="AA88" s="49">
        <f>SUM(AA69:AA87)</f>
        <v>0</v>
      </c>
      <c r="AB88" s="49">
        <f>SUM(AB69:AB87)</f>
        <v>0</v>
      </c>
      <c r="AC88" s="49">
        <f>SUM(AC69:AC87)</f>
        <v>0</v>
      </c>
      <c r="AD88" s="49">
        <f>SUM(AD69:AD87)</f>
        <v>0</v>
      </c>
      <c r="AE88" s="49">
        <f>SUM(AE69:AE87)</f>
        <v>0</v>
      </c>
      <c r="AF88" s="49">
        <f>SUM(AF69:AF87)</f>
        <v>0</v>
      </c>
      <c r="AG88" s="49">
        <f>SUM(AG69:AG87)</f>
        <v>0</v>
      </c>
      <c r="AH88" s="49">
        <f>SUM(AH69:AH87)</f>
        <v>0</v>
      </c>
      <c r="AI88" s="49">
        <f>SUM(AI69:AI87)</f>
        <v>0</v>
      </c>
      <c r="AJ88" s="49">
        <f>SUM(AJ69:AJ87)</f>
        <v>0</v>
      </c>
      <c r="AK88" s="49">
        <f>SUM(AK69:AK87)</f>
        <v>0</v>
      </c>
      <c r="AL88" s="49">
        <f>SUM(AL69:AL87)</f>
        <v>0</v>
      </c>
      <c r="AM88" s="49">
        <f>SUM(AM69:AM87)</f>
        <v>0</v>
      </c>
      <c r="AN88" s="49">
        <f>SUM(AN69:AN87)</f>
        <v>0</v>
      </c>
    </row>
    <row r="89" s="16" customFormat="1" ht="15"/>
    <row r="90" s="16" customFormat="1" ht="15"/>
    <row r="91" s="16" customFormat="1" ht="15"/>
    <row r="92" s="16" customFormat="1" ht="15"/>
    <row r="93" s="16" customFormat="1" ht="1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102"/>
  <sheetViews>
    <sheetView zoomScalePageLayoutView="0" workbookViewId="0" topLeftCell="A1">
      <pane xSplit="2" ySplit="1" topLeftCell="C7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6" sqref="E56"/>
    </sheetView>
  </sheetViews>
  <sheetFormatPr defaultColWidth="9.140625" defaultRowHeight="15" outlineLevelCol="1"/>
  <cols>
    <col min="1" max="1" width="9.140625" style="4" customWidth="1"/>
    <col min="2" max="2" width="58.7109375" style="4" bestFit="1" customWidth="1"/>
    <col min="3" max="7" width="13.421875" style="4" bestFit="1" customWidth="1" outlineLevel="1"/>
    <col min="8" max="13" width="11.57421875" style="4" customWidth="1" outlineLevel="1"/>
    <col min="14" max="14" width="12.140625" style="4" bestFit="1" customWidth="1"/>
    <col min="15" max="25" width="11.57421875" style="4" customWidth="1" outlineLevel="1"/>
    <col min="26" max="26" width="12.140625" style="4" bestFit="1" customWidth="1"/>
    <col min="27" max="27" width="11.57421875" style="4" customWidth="1" outlineLevel="1"/>
    <col min="28" max="28" width="12.28125" style="4" bestFit="1" customWidth="1" outlineLevel="1"/>
    <col min="29" max="37" width="11.57421875" style="4" customWidth="1" outlineLevel="1"/>
    <col min="38" max="38" width="14.140625" style="4" customWidth="1"/>
    <col min="39" max="40" width="9.140625" style="1" customWidth="1"/>
    <col min="41" max="16384" width="9.140625" style="4" customWidth="1"/>
  </cols>
  <sheetData>
    <row r="1" spans="3:38" s="2" customFormat="1" ht="15">
      <c r="C1" s="3" t="s">
        <v>35</v>
      </c>
      <c r="D1" s="3" t="s">
        <v>0</v>
      </c>
      <c r="E1" s="3" t="s">
        <v>1</v>
      </c>
      <c r="F1" s="3" t="s">
        <v>2</v>
      </c>
      <c r="G1" s="3" t="s">
        <v>3</v>
      </c>
      <c r="H1" s="3" t="s">
        <v>4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10</v>
      </c>
      <c r="O1" s="3" t="s">
        <v>11</v>
      </c>
      <c r="P1" s="3" t="s">
        <v>12</v>
      </c>
      <c r="Q1" s="3" t="s">
        <v>13</v>
      </c>
      <c r="R1" s="3" t="s">
        <v>14</v>
      </c>
      <c r="S1" s="3" t="s">
        <v>15</v>
      </c>
      <c r="T1" s="3" t="s">
        <v>16</v>
      </c>
      <c r="U1" s="3" t="s">
        <v>17</v>
      </c>
      <c r="V1" s="3" t="s">
        <v>18</v>
      </c>
      <c r="W1" s="3" t="s">
        <v>19</v>
      </c>
      <c r="X1" s="3" t="s">
        <v>20</v>
      </c>
      <c r="Y1" s="3" t="s">
        <v>21</v>
      </c>
      <c r="Z1" s="3" t="s">
        <v>22</v>
      </c>
      <c r="AA1" s="3" t="s">
        <v>23</v>
      </c>
      <c r="AB1" s="3" t="s">
        <v>24</v>
      </c>
      <c r="AC1" s="3" t="s">
        <v>25</v>
      </c>
      <c r="AD1" s="3" t="s">
        <v>26</v>
      </c>
      <c r="AE1" s="3" t="s">
        <v>27</v>
      </c>
      <c r="AF1" s="3" t="s">
        <v>28</v>
      </c>
      <c r="AG1" s="3" t="s">
        <v>29</v>
      </c>
      <c r="AH1" s="3" t="s">
        <v>30</v>
      </c>
      <c r="AI1" s="3" t="s">
        <v>31</v>
      </c>
      <c r="AJ1" s="3" t="s">
        <v>32</v>
      </c>
      <c r="AK1" s="3" t="s">
        <v>33</v>
      </c>
      <c r="AL1" s="3" t="s">
        <v>34</v>
      </c>
    </row>
    <row r="2" spans="2:40" ht="15">
      <c r="B2" s="2" t="s">
        <v>39</v>
      </c>
      <c r="AM2" s="4"/>
      <c r="AN2" s="4"/>
    </row>
    <row r="3" spans="2:40" ht="15">
      <c r="B3" s="2"/>
      <c r="AM3" s="4"/>
      <c r="AN3" s="4"/>
    </row>
    <row r="4" spans="2:40" ht="15">
      <c r="B4" s="2" t="s">
        <v>40</v>
      </c>
      <c r="C4" s="5">
        <f>+IF(('Budget vendite'!C109-'Budget acquisti'!C108-'Budget Investimenti'!F91)&gt;0,('Budget vendite'!C109-'Budget acquisti'!C108-'Budget Investimenti'!F91),0)</f>
        <v>0</v>
      </c>
      <c r="D4" s="5">
        <f>+IF(('Budget vendite'!D109-'Budget acquisti'!D108-'Budget Investimenti'!G91)&gt;0,('Budget vendite'!D109-'Budget acquisti'!D108-'Budget Investimenti'!G91),0)</f>
        <v>0</v>
      </c>
      <c r="E4" s="5">
        <f>+IF(('Budget vendite'!E109-'Budget acquisti'!E108-'Budget Investimenti'!H91)&gt;0,('Budget vendite'!E109-'Budget acquisti'!E108-'Budget Investimenti'!H91),0)</f>
        <v>0</v>
      </c>
      <c r="F4" s="5">
        <f>+IF(('Budget vendite'!F109-'Budget acquisti'!F108-'Budget Investimenti'!I91)&gt;0,('Budget vendite'!F109-'Budget acquisti'!F108-'Budget Investimenti'!I91),0)</f>
        <v>0</v>
      </c>
      <c r="G4" s="5">
        <f>+IF(('Budget vendite'!G109-'Budget acquisti'!G108-'Budget Investimenti'!J91)&gt;0,('Budget vendite'!G109-'Budget acquisti'!G108-'Budget Investimenti'!J91),0)</f>
        <v>0</v>
      </c>
      <c r="H4" s="5">
        <f>+IF(('Budget vendite'!H109-'Budget acquisti'!H108-'Budget Investimenti'!K91)&gt;0,('Budget vendite'!H109-'Budget acquisti'!H108-'Budget Investimenti'!K91),0)</f>
        <v>0</v>
      </c>
      <c r="I4" s="5">
        <f>+IF(('Budget vendite'!I109-'Budget acquisti'!I108-'Budget Investimenti'!L91)&gt;0,('Budget vendite'!I109-'Budget acquisti'!I108-'Budget Investimenti'!L91),0)</f>
        <v>241100</v>
      </c>
      <c r="J4" s="5">
        <f>+IF(('Budget vendite'!J109-'Budget acquisti'!J108-'Budget Investimenti'!M91)&gt;0,('Budget vendite'!J109-'Budget acquisti'!J108-'Budget Investimenti'!M91),0)</f>
        <v>542200</v>
      </c>
      <c r="K4" s="5">
        <f>+IF(('Budget vendite'!K109-'Budget acquisti'!K108-'Budget Investimenti'!N91)&gt;0,('Budget vendite'!K109-'Budget acquisti'!K108-'Budget Investimenti'!N91),0)</f>
        <v>843300</v>
      </c>
      <c r="L4" s="5">
        <f>+IF(('Budget vendite'!L109-'Budget acquisti'!L108-'Budget Investimenti'!O91)&gt;0,('Budget vendite'!L109-'Budget acquisti'!L108-'Budget Investimenti'!O91),0)</f>
        <v>1144400</v>
      </c>
      <c r="M4" s="5">
        <f>+IF(('Budget vendite'!M109-'Budget acquisti'!M108-'Budget Investimenti'!P91)&gt;0,('Budget vendite'!M109-'Budget acquisti'!M108-'Budget Investimenti'!P91),0)</f>
        <v>1445500</v>
      </c>
      <c r="N4" s="5">
        <f>+IF(('Budget vendite'!N109-'Budget acquisti'!N108-'Budget Investimenti'!Q91)&gt;0,('Budget vendite'!N109-'Budget acquisti'!N108-'Budget Investimenti'!Q91),0)</f>
        <v>1746600</v>
      </c>
      <c r="O4" s="5">
        <f>+IF(('Budget vendite'!O109-'Budget acquisti'!O108-'Budget Investimenti'!R91)&gt;0,('Budget vendite'!O109-'Budget acquisti'!O108-'Budget Investimenti'!R91),0)</f>
        <v>2047700</v>
      </c>
      <c r="P4" s="5">
        <f>+IF(('Budget vendite'!P109-'Budget acquisti'!P108-'Budget Investimenti'!S91)&gt;0,('Budget vendite'!P109-'Budget acquisti'!P108-'Budget Investimenti'!S91),0)</f>
        <v>2348800</v>
      </c>
      <c r="Q4" s="5">
        <f>+IF(('Budget vendite'!Q109-'Budget acquisti'!Q108-'Budget Investimenti'!T91)&gt;0,('Budget vendite'!Q109-'Budget acquisti'!Q108-'Budget Investimenti'!T91),0)</f>
        <v>2649900</v>
      </c>
      <c r="R4" s="5">
        <f>+IF(('Budget vendite'!R109-'Budget acquisti'!R108-'Budget Investimenti'!U91)&gt;0,('Budget vendite'!R109-'Budget acquisti'!R108-'Budget Investimenti'!U91),0)</f>
        <v>2951000</v>
      </c>
      <c r="S4" s="5">
        <f>+IF(('Budget vendite'!S109-'Budget acquisti'!S108-'Budget Investimenti'!V91)&gt;0,('Budget vendite'!S109-'Budget acquisti'!S108-'Budget Investimenti'!V91),0)</f>
        <v>3252100</v>
      </c>
      <c r="T4" s="5">
        <f>+IF(('Budget vendite'!T109-'Budget acquisti'!T108-'Budget Investimenti'!W91)&gt;0,('Budget vendite'!T109-'Budget acquisti'!T108-'Budget Investimenti'!W91),0)</f>
        <v>3553200</v>
      </c>
      <c r="U4" s="5">
        <f>+IF(('Budget vendite'!U109-'Budget acquisti'!U108-'Budget Investimenti'!X91)&gt;0,('Budget vendite'!U109-'Budget acquisti'!U108-'Budget Investimenti'!X91),0)</f>
        <v>3854300</v>
      </c>
      <c r="V4" s="5">
        <f>+IF(('Budget vendite'!V109-'Budget acquisti'!V108-'Budget Investimenti'!Y91)&gt;0,('Budget vendite'!V109-'Budget acquisti'!V108-'Budget Investimenti'!Y91),0)</f>
        <v>4155400</v>
      </c>
      <c r="W4" s="5">
        <f>+IF(('Budget vendite'!W109-'Budget acquisti'!W108-'Budget Investimenti'!Z91)&gt;0,('Budget vendite'!W109-'Budget acquisti'!W108-'Budget Investimenti'!Z91),0)</f>
        <v>4456500</v>
      </c>
      <c r="X4" s="5">
        <f>+IF(('Budget vendite'!X109-'Budget acquisti'!X108-'Budget Investimenti'!AA91)&gt;0,('Budget vendite'!X109-'Budget acquisti'!X108-'Budget Investimenti'!AA91),0)</f>
        <v>4757600</v>
      </c>
      <c r="Y4" s="5">
        <f>+IF(('Budget vendite'!Y109-'Budget acquisti'!Y108-'Budget Investimenti'!AB91)&gt;0,('Budget vendite'!Y109-'Budget acquisti'!Y108-'Budget Investimenti'!AB91),0)</f>
        <v>5058700</v>
      </c>
      <c r="Z4" s="5">
        <f>+IF(('Budget vendite'!Z109-'Budget acquisti'!Z108-'Budget Investimenti'!AC91)&gt;0,('Budget vendite'!Z109-'Budget acquisti'!Z108-'Budget Investimenti'!AC91),0)</f>
        <v>5359800</v>
      </c>
      <c r="AA4" s="5">
        <f>+IF(('Budget vendite'!AA109-'Budget acquisti'!AA108-'Budget Investimenti'!AD91)&gt;0,('Budget vendite'!AA109-'Budget acquisti'!AA108-'Budget Investimenti'!AD91),0)</f>
        <v>5660900</v>
      </c>
      <c r="AB4" s="5">
        <f>+IF(('Budget vendite'!AB109-'Budget acquisti'!AB108-'Budget Investimenti'!AE91)&gt;0,('Budget vendite'!AB109-'Budget acquisti'!AB108-'Budget Investimenti'!AE91),0)</f>
        <v>5962000</v>
      </c>
      <c r="AC4" s="5">
        <f>+IF(('Budget vendite'!AC109-'Budget acquisti'!AC108-'Budget Investimenti'!AF91)&gt;0,('Budget vendite'!AC109-'Budget acquisti'!AC108-'Budget Investimenti'!AF91),0)</f>
        <v>6263100</v>
      </c>
      <c r="AD4" s="5">
        <f>+IF(('Budget vendite'!AD109-'Budget acquisti'!AD108-'Budget Investimenti'!AG91)&gt;0,('Budget vendite'!AD109-'Budget acquisti'!AD108-'Budget Investimenti'!AG91),0)</f>
        <v>6564200</v>
      </c>
      <c r="AE4" s="5">
        <f>+IF(('Budget vendite'!AE109-'Budget acquisti'!AE108-'Budget Investimenti'!AH91)&gt;0,('Budget vendite'!AE109-'Budget acquisti'!AE108-'Budget Investimenti'!AH91),0)</f>
        <v>6865300</v>
      </c>
      <c r="AF4" s="5">
        <f>+IF(('Budget vendite'!AF109-'Budget acquisti'!AF108-'Budget Investimenti'!AI91)&gt;0,('Budget vendite'!AF109-'Budget acquisti'!AF108-'Budget Investimenti'!AI91),0)</f>
        <v>7166400</v>
      </c>
      <c r="AG4" s="5">
        <f>+IF(('Budget vendite'!AG109-'Budget acquisti'!AG108-'Budget Investimenti'!AJ91)&gt;0,('Budget vendite'!AG109-'Budget acquisti'!AG108-'Budget Investimenti'!AJ91),0)</f>
        <v>7467500</v>
      </c>
      <c r="AH4" s="5">
        <f>+IF(('Budget vendite'!AH109-'Budget acquisti'!AH108-'Budget Investimenti'!AK91)&gt;0,('Budget vendite'!AH109-'Budget acquisti'!AH108-'Budget Investimenti'!AK91),0)</f>
        <v>7768600</v>
      </c>
      <c r="AI4" s="5">
        <f>+IF(('Budget vendite'!AI109-'Budget acquisti'!AI108-'Budget Investimenti'!AL91)&gt;0,('Budget vendite'!AI109-'Budget acquisti'!AI108-'Budget Investimenti'!AL91),0)</f>
        <v>8069700</v>
      </c>
      <c r="AJ4" s="5">
        <f>+IF(('Budget vendite'!AJ109-'Budget acquisti'!AJ108-'Budget Investimenti'!AM91)&gt;0,('Budget vendite'!AJ109-'Budget acquisti'!AJ108-'Budget Investimenti'!AM91),0)</f>
        <v>8370800</v>
      </c>
      <c r="AK4" s="5">
        <f>+IF(('Budget vendite'!AK109-'Budget acquisti'!AK108-'Budget Investimenti'!AN91)&gt;0,('Budget vendite'!AK109-'Budget acquisti'!AK108-'Budget Investimenti'!AN91),0)</f>
        <v>8671900</v>
      </c>
      <c r="AL4" s="5">
        <f>+IF(('Budget vendite'!AL109-'Budget acquisti'!AL108-'Budget Investimenti'!AO91)&gt;0,('Budget vendite'!AL109-'Budget acquisti'!AL108-'Budget Investimenti'!AO91),0)</f>
        <v>8973000</v>
      </c>
      <c r="AM4" s="4"/>
      <c r="AN4" s="4"/>
    </row>
    <row r="5" spans="39:40" ht="9" customHeight="1">
      <c r="AM5" s="4"/>
      <c r="AN5" s="4"/>
    </row>
    <row r="6" spans="2:40" ht="15">
      <c r="B6" s="2" t="s">
        <v>41</v>
      </c>
      <c r="C6" s="5">
        <f>+C7+C8+C10+C11+C14+C17</f>
        <v>683700</v>
      </c>
      <c r="D6" s="5">
        <f aca="true" t="shared" si="0" ref="D6:AL6">+D7+D8+D10+D11+D14+D17</f>
        <v>1336400</v>
      </c>
      <c r="E6" s="5">
        <f t="shared" si="0"/>
        <v>2003700</v>
      </c>
      <c r="F6" s="5">
        <f t="shared" si="0"/>
        <v>2047800</v>
      </c>
      <c r="G6" s="5">
        <f t="shared" si="0"/>
        <v>2091900</v>
      </c>
      <c r="H6" s="5">
        <f t="shared" si="0"/>
        <v>2136000</v>
      </c>
      <c r="I6" s="5">
        <f t="shared" si="0"/>
        <v>2180100</v>
      </c>
      <c r="J6" s="5">
        <f t="shared" si="0"/>
        <v>2224200</v>
      </c>
      <c r="K6" s="5">
        <f t="shared" si="0"/>
        <v>2268300</v>
      </c>
      <c r="L6" s="5">
        <f t="shared" si="0"/>
        <v>2312400</v>
      </c>
      <c r="M6" s="5">
        <f t="shared" si="0"/>
        <v>2356500</v>
      </c>
      <c r="N6" s="5">
        <f t="shared" si="0"/>
        <v>2400600</v>
      </c>
      <c r="O6" s="5">
        <f t="shared" si="0"/>
        <v>2444700</v>
      </c>
      <c r="P6" s="5">
        <f t="shared" si="0"/>
        <v>2488800</v>
      </c>
      <c r="Q6" s="5">
        <f t="shared" si="0"/>
        <v>2532900</v>
      </c>
      <c r="R6" s="5">
        <f t="shared" si="0"/>
        <v>2577000</v>
      </c>
      <c r="S6" s="5">
        <f t="shared" si="0"/>
        <v>2621100</v>
      </c>
      <c r="T6" s="5">
        <f t="shared" si="0"/>
        <v>2665200</v>
      </c>
      <c r="U6" s="5">
        <f t="shared" si="0"/>
        <v>2709300</v>
      </c>
      <c r="V6" s="5">
        <f t="shared" si="0"/>
        <v>2753400</v>
      </c>
      <c r="W6" s="5">
        <f t="shared" si="0"/>
        <v>2797500</v>
      </c>
      <c r="X6" s="5">
        <f t="shared" si="0"/>
        <v>2841600</v>
      </c>
      <c r="Y6" s="5">
        <f t="shared" si="0"/>
        <v>2885700</v>
      </c>
      <c r="Z6" s="5">
        <f t="shared" si="0"/>
        <v>2929800</v>
      </c>
      <c r="AA6" s="5">
        <f t="shared" si="0"/>
        <v>2973900</v>
      </c>
      <c r="AB6" s="5">
        <f t="shared" si="0"/>
        <v>3018000</v>
      </c>
      <c r="AC6" s="5">
        <f t="shared" si="0"/>
        <v>3062100</v>
      </c>
      <c r="AD6" s="5">
        <f t="shared" si="0"/>
        <v>3106200</v>
      </c>
      <c r="AE6" s="5">
        <f t="shared" si="0"/>
        <v>3150300</v>
      </c>
      <c r="AF6" s="5">
        <f t="shared" si="0"/>
        <v>3194400</v>
      </c>
      <c r="AG6" s="5">
        <f t="shared" si="0"/>
        <v>3238500</v>
      </c>
      <c r="AH6" s="5">
        <f t="shared" si="0"/>
        <v>3282600</v>
      </c>
      <c r="AI6" s="5">
        <f t="shared" si="0"/>
        <v>3326700</v>
      </c>
      <c r="AJ6" s="5">
        <f t="shared" si="0"/>
        <v>3370800</v>
      </c>
      <c r="AK6" s="5">
        <f t="shared" si="0"/>
        <v>3414900</v>
      </c>
      <c r="AL6" s="5">
        <f t="shared" si="0"/>
        <v>3459000</v>
      </c>
      <c r="AM6" s="4"/>
      <c r="AN6" s="4"/>
    </row>
    <row r="7" spans="2:40" ht="15">
      <c r="B7" s="4" t="s">
        <v>48</v>
      </c>
      <c r="C7" s="7">
        <f>+'Budget vendite'!C96</f>
        <v>602200</v>
      </c>
      <c r="D7" s="7">
        <f>+'Budget vendite'!D96</f>
        <v>1204400</v>
      </c>
      <c r="E7" s="7">
        <f>+'Budget vendite'!E96</f>
        <v>1806600</v>
      </c>
      <c r="F7" s="7">
        <f>+'Budget vendite'!F96</f>
        <v>1806600</v>
      </c>
      <c r="G7" s="7">
        <f>+'Budget vendite'!G96</f>
        <v>1806600</v>
      </c>
      <c r="H7" s="7">
        <f>+'Budget vendite'!H96</f>
        <v>1806600</v>
      </c>
      <c r="I7" s="7">
        <f>+'Budget vendite'!I96</f>
        <v>1806600</v>
      </c>
      <c r="J7" s="7">
        <f>+'Budget vendite'!J96</f>
        <v>1806600</v>
      </c>
      <c r="K7" s="7">
        <f>+'Budget vendite'!K96</f>
        <v>1806600</v>
      </c>
      <c r="L7" s="7">
        <f>+'Budget vendite'!L96</f>
        <v>1806600</v>
      </c>
      <c r="M7" s="7">
        <f>+'Budget vendite'!M96</f>
        <v>1806600</v>
      </c>
      <c r="N7" s="7">
        <f>+'Budget vendite'!N96</f>
        <v>1806600</v>
      </c>
      <c r="O7" s="7">
        <f>+'Budget vendite'!O96</f>
        <v>1806600</v>
      </c>
      <c r="P7" s="7">
        <f>+'Budget vendite'!P96</f>
        <v>1806600</v>
      </c>
      <c r="Q7" s="7">
        <f>+'Budget vendite'!Q96</f>
        <v>1806600</v>
      </c>
      <c r="R7" s="7">
        <f>+'Budget vendite'!R96</f>
        <v>1806600</v>
      </c>
      <c r="S7" s="7">
        <f>+'Budget vendite'!S96</f>
        <v>1806600</v>
      </c>
      <c r="T7" s="7">
        <f>+'Budget vendite'!T96</f>
        <v>1806600</v>
      </c>
      <c r="U7" s="7">
        <f>+'Budget vendite'!U96</f>
        <v>1806600</v>
      </c>
      <c r="V7" s="7">
        <f>+'Budget vendite'!V96</f>
        <v>1806600</v>
      </c>
      <c r="W7" s="7">
        <f>+'Budget vendite'!W96</f>
        <v>1806600</v>
      </c>
      <c r="X7" s="7">
        <f>+'Budget vendite'!X96</f>
        <v>1806600</v>
      </c>
      <c r="Y7" s="7">
        <f>+'Budget vendite'!Y96</f>
        <v>1806600</v>
      </c>
      <c r="Z7" s="7">
        <f>+'Budget vendite'!Z96</f>
        <v>1806600</v>
      </c>
      <c r="AA7" s="7">
        <f>+'Budget vendite'!AA96</f>
        <v>1806600</v>
      </c>
      <c r="AB7" s="7">
        <f>+'Budget vendite'!AB96</f>
        <v>1806600</v>
      </c>
      <c r="AC7" s="7">
        <f>+'Budget vendite'!AC96</f>
        <v>1806600</v>
      </c>
      <c r="AD7" s="7">
        <f>+'Budget vendite'!AD96</f>
        <v>1806600</v>
      </c>
      <c r="AE7" s="7">
        <f>+'Budget vendite'!AE96</f>
        <v>1806600</v>
      </c>
      <c r="AF7" s="7">
        <f>+'Budget vendite'!AF96</f>
        <v>1806600</v>
      </c>
      <c r="AG7" s="7">
        <f>+'Budget vendite'!AG96</f>
        <v>1806600</v>
      </c>
      <c r="AH7" s="7">
        <f>+'Budget vendite'!AH96</f>
        <v>1806600</v>
      </c>
      <c r="AI7" s="7">
        <f>+'Budget vendite'!AI96</f>
        <v>1806600</v>
      </c>
      <c r="AJ7" s="7">
        <f>+'Budget vendite'!AJ96</f>
        <v>1806600</v>
      </c>
      <c r="AK7" s="7">
        <f>+'Budget vendite'!AK96</f>
        <v>1806600</v>
      </c>
      <c r="AL7" s="7">
        <f>+'Budget vendite'!AL96</f>
        <v>1806600</v>
      </c>
      <c r="AM7" s="4"/>
      <c r="AN7" s="4"/>
    </row>
    <row r="8" spans="2:40" ht="15">
      <c r="B8" s="4" t="s">
        <v>49</v>
      </c>
      <c r="C8" s="6">
        <f>+SUM(C9:C9)</f>
        <v>0</v>
      </c>
      <c r="D8" s="6">
        <f aca="true" t="shared" si="1" ref="D8:AE8">+SUM(D9:D9)</f>
        <v>0</v>
      </c>
      <c r="E8" s="6">
        <f t="shared" si="1"/>
        <v>0</v>
      </c>
      <c r="F8" s="6">
        <f t="shared" si="1"/>
        <v>0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6">
        <f t="shared" si="1"/>
        <v>0</v>
      </c>
      <c r="S8" s="6">
        <f t="shared" si="1"/>
        <v>0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6">
        <f t="shared" si="1"/>
        <v>0</v>
      </c>
      <c r="Y8" s="6">
        <f t="shared" si="1"/>
        <v>0</v>
      </c>
      <c r="Z8" s="6">
        <f t="shared" si="1"/>
        <v>0</v>
      </c>
      <c r="AA8" s="6">
        <f t="shared" si="1"/>
        <v>0</v>
      </c>
      <c r="AB8" s="6">
        <f t="shared" si="1"/>
        <v>0</v>
      </c>
      <c r="AC8" s="6">
        <f t="shared" si="1"/>
        <v>0</v>
      </c>
      <c r="AD8" s="6">
        <f t="shared" si="1"/>
        <v>0</v>
      </c>
      <c r="AE8" s="6">
        <f t="shared" si="1"/>
        <v>0</v>
      </c>
      <c r="AF8" s="6">
        <f aca="true" t="shared" si="2" ref="AF8:AL8">+SUM(AF9:AF9)</f>
        <v>0</v>
      </c>
      <c r="AG8" s="6">
        <f t="shared" si="2"/>
        <v>0</v>
      </c>
      <c r="AH8" s="6">
        <f t="shared" si="2"/>
        <v>0</v>
      </c>
      <c r="AI8" s="6">
        <f t="shared" si="2"/>
        <v>0</v>
      </c>
      <c r="AJ8" s="6">
        <f t="shared" si="2"/>
        <v>0</v>
      </c>
      <c r="AK8" s="6">
        <f t="shared" si="2"/>
        <v>0</v>
      </c>
      <c r="AL8" s="6">
        <f t="shared" si="2"/>
        <v>0</v>
      </c>
      <c r="AM8" s="4"/>
      <c r="AN8" s="4"/>
    </row>
    <row r="9" spans="2:40" ht="15">
      <c r="B9" s="4" t="s">
        <v>50</v>
      </c>
      <c r="C9" s="7">
        <v>0</v>
      </c>
      <c r="D9" s="7">
        <v>0</v>
      </c>
      <c r="E9" s="7">
        <v>0</v>
      </c>
      <c r="F9" s="7">
        <v>0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7">
        <v>0</v>
      </c>
      <c r="U9" s="7">
        <v>0</v>
      </c>
      <c r="V9" s="7">
        <v>0</v>
      </c>
      <c r="W9" s="7">
        <v>0</v>
      </c>
      <c r="X9" s="7">
        <v>0</v>
      </c>
      <c r="Y9" s="7">
        <v>0</v>
      </c>
      <c r="Z9" s="7">
        <v>0</v>
      </c>
      <c r="AA9" s="7">
        <v>0</v>
      </c>
      <c r="AB9" s="7">
        <v>0</v>
      </c>
      <c r="AC9" s="7">
        <v>0</v>
      </c>
      <c r="AD9" s="7">
        <v>0</v>
      </c>
      <c r="AE9" s="7">
        <v>0</v>
      </c>
      <c r="AF9" s="7">
        <v>0</v>
      </c>
      <c r="AG9" s="7">
        <v>0</v>
      </c>
      <c r="AH9" s="7">
        <v>0</v>
      </c>
      <c r="AI9" s="7">
        <v>0</v>
      </c>
      <c r="AJ9" s="7">
        <v>0</v>
      </c>
      <c r="AK9" s="7">
        <v>0</v>
      </c>
      <c r="AL9" s="7">
        <v>0</v>
      </c>
      <c r="AM9" s="4"/>
      <c r="AN9" s="4"/>
    </row>
    <row r="10" spans="2:40" ht="15">
      <c r="B10" s="4" t="s">
        <v>51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>
        <v>0</v>
      </c>
      <c r="U10" s="6">
        <v>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  <c r="AH10" s="6">
        <v>0</v>
      </c>
      <c r="AI10" s="6">
        <v>0</v>
      </c>
      <c r="AJ10" s="6">
        <v>0</v>
      </c>
      <c r="AK10" s="6">
        <v>0</v>
      </c>
      <c r="AL10" s="6">
        <v>0</v>
      </c>
      <c r="AM10" s="4"/>
      <c r="AN10" s="4"/>
    </row>
    <row r="11" spans="2:40" ht="15">
      <c r="B11" s="4" t="s">
        <v>52</v>
      </c>
      <c r="C11" s="6">
        <f>+SUM(C12:C13)</f>
        <v>81500</v>
      </c>
      <c r="D11" s="6">
        <f aca="true" t="shared" si="3" ref="D11:AE11">+SUM(D12:D13)</f>
        <v>132000</v>
      </c>
      <c r="E11" s="6">
        <f t="shared" si="3"/>
        <v>197100</v>
      </c>
      <c r="F11" s="6">
        <f t="shared" si="3"/>
        <v>241200</v>
      </c>
      <c r="G11" s="6">
        <f t="shared" si="3"/>
        <v>285300</v>
      </c>
      <c r="H11" s="6">
        <f t="shared" si="3"/>
        <v>329400</v>
      </c>
      <c r="I11" s="6">
        <f t="shared" si="3"/>
        <v>373500</v>
      </c>
      <c r="J11" s="6">
        <f t="shared" si="3"/>
        <v>417600</v>
      </c>
      <c r="K11" s="6">
        <f t="shared" si="3"/>
        <v>461700</v>
      </c>
      <c r="L11" s="6">
        <f t="shared" si="3"/>
        <v>505800</v>
      </c>
      <c r="M11" s="6">
        <f t="shared" si="3"/>
        <v>549900</v>
      </c>
      <c r="N11" s="6">
        <f t="shared" si="3"/>
        <v>594000</v>
      </c>
      <c r="O11" s="6">
        <f t="shared" si="3"/>
        <v>638100</v>
      </c>
      <c r="P11" s="6">
        <f t="shared" si="3"/>
        <v>682200</v>
      </c>
      <c r="Q11" s="6">
        <f t="shared" si="3"/>
        <v>726300</v>
      </c>
      <c r="R11" s="6">
        <f t="shared" si="3"/>
        <v>770400</v>
      </c>
      <c r="S11" s="6">
        <f t="shared" si="3"/>
        <v>814500</v>
      </c>
      <c r="T11" s="6">
        <f t="shared" si="3"/>
        <v>858600</v>
      </c>
      <c r="U11" s="6">
        <f t="shared" si="3"/>
        <v>902700</v>
      </c>
      <c r="V11" s="6">
        <f t="shared" si="3"/>
        <v>946800</v>
      </c>
      <c r="W11" s="6">
        <f t="shared" si="3"/>
        <v>990900</v>
      </c>
      <c r="X11" s="6">
        <f t="shared" si="3"/>
        <v>1035000</v>
      </c>
      <c r="Y11" s="6">
        <f t="shared" si="3"/>
        <v>1079100</v>
      </c>
      <c r="Z11" s="6">
        <f t="shared" si="3"/>
        <v>1123200</v>
      </c>
      <c r="AA11" s="6">
        <f t="shared" si="3"/>
        <v>1167300</v>
      </c>
      <c r="AB11" s="6">
        <f t="shared" si="3"/>
        <v>1211400</v>
      </c>
      <c r="AC11" s="6">
        <f t="shared" si="3"/>
        <v>1255500</v>
      </c>
      <c r="AD11" s="6">
        <f t="shared" si="3"/>
        <v>1299600</v>
      </c>
      <c r="AE11" s="6">
        <f t="shared" si="3"/>
        <v>1343700</v>
      </c>
      <c r="AF11" s="6">
        <f aca="true" t="shared" si="4" ref="AF11:AL11">+SUM(AF12:AF13)</f>
        <v>1387800</v>
      </c>
      <c r="AG11" s="6">
        <f t="shared" si="4"/>
        <v>1431900</v>
      </c>
      <c r="AH11" s="6">
        <f t="shared" si="4"/>
        <v>1476000</v>
      </c>
      <c r="AI11" s="6">
        <f t="shared" si="4"/>
        <v>1520100</v>
      </c>
      <c r="AJ11" s="6">
        <f t="shared" si="4"/>
        <v>1564200</v>
      </c>
      <c r="AK11" s="6">
        <f t="shared" si="4"/>
        <v>1608300</v>
      </c>
      <c r="AL11" s="6">
        <f t="shared" si="4"/>
        <v>1652400</v>
      </c>
      <c r="AM11" s="4"/>
      <c r="AN11" s="4"/>
    </row>
    <row r="12" spans="2:40" ht="15">
      <c r="B12" s="4" t="s">
        <v>53</v>
      </c>
      <c r="C12" s="7">
        <v>0</v>
      </c>
      <c r="D12" s="7">
        <v>0</v>
      </c>
      <c r="E12" s="7">
        <v>0</v>
      </c>
      <c r="F12" s="7">
        <v>0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0</v>
      </c>
      <c r="AB12" s="7">
        <v>0</v>
      </c>
      <c r="AC12" s="7">
        <v>0</v>
      </c>
      <c r="AD12" s="7">
        <v>0</v>
      </c>
      <c r="AE12" s="7">
        <v>0</v>
      </c>
      <c r="AF12" s="7">
        <v>0</v>
      </c>
      <c r="AG12" s="7">
        <v>0</v>
      </c>
      <c r="AH12" s="7">
        <v>0</v>
      </c>
      <c r="AI12" s="7">
        <v>0</v>
      </c>
      <c r="AJ12" s="7">
        <v>0</v>
      </c>
      <c r="AK12" s="7">
        <v>0</v>
      </c>
      <c r="AL12" s="7">
        <v>0</v>
      </c>
      <c r="AM12" s="4"/>
      <c r="AN12" s="4"/>
    </row>
    <row r="13" spans="2:40" ht="15">
      <c r="B13" s="4" t="s">
        <v>54</v>
      </c>
      <c r="C13" s="7">
        <f>+'Budget acquisti'!C66+'Budget Investimenti'!F66</f>
        <v>81500</v>
      </c>
      <c r="D13" s="7">
        <f>+'Budget acquisti'!D66+'Budget Investimenti'!G66</f>
        <v>132000</v>
      </c>
      <c r="E13" s="7">
        <f>+'Budget acquisti'!E66+'Budget Investimenti'!H66</f>
        <v>197100</v>
      </c>
      <c r="F13" s="7">
        <f>+'Budget acquisti'!F66+'Budget Investimenti'!I66</f>
        <v>241200</v>
      </c>
      <c r="G13" s="7">
        <f>+'Budget acquisti'!G66+'Budget Investimenti'!J66</f>
        <v>285300</v>
      </c>
      <c r="H13" s="7">
        <f>+'Budget acquisti'!H66+'Budget Investimenti'!K66</f>
        <v>329400</v>
      </c>
      <c r="I13" s="7">
        <f>+'Budget acquisti'!I66+'Budget Investimenti'!L66</f>
        <v>373500</v>
      </c>
      <c r="J13" s="7">
        <f>+'Budget acquisti'!J66+'Budget Investimenti'!M66</f>
        <v>417600</v>
      </c>
      <c r="K13" s="7">
        <f>+'Budget acquisti'!K66+'Budget Investimenti'!N66</f>
        <v>461700</v>
      </c>
      <c r="L13" s="7">
        <f>+'Budget acquisti'!L66+'Budget Investimenti'!O66</f>
        <v>505800</v>
      </c>
      <c r="M13" s="7">
        <f>+'Budget acquisti'!M66+'Budget Investimenti'!P66</f>
        <v>549900</v>
      </c>
      <c r="N13" s="7">
        <f>+'Budget acquisti'!N66+'Budget Investimenti'!Q66</f>
        <v>594000</v>
      </c>
      <c r="O13" s="7">
        <f>+'Budget acquisti'!O66+'Budget Investimenti'!R66</f>
        <v>638100</v>
      </c>
      <c r="P13" s="7">
        <f>+'Budget acquisti'!P66+'Budget Investimenti'!S66</f>
        <v>682200</v>
      </c>
      <c r="Q13" s="7">
        <f>+'Budget acquisti'!Q66+'Budget Investimenti'!T66</f>
        <v>726300</v>
      </c>
      <c r="R13" s="7">
        <f>+'Budget acquisti'!R66+'Budget Investimenti'!U66</f>
        <v>770400</v>
      </c>
      <c r="S13" s="7">
        <f>+'Budget acquisti'!S66+'Budget Investimenti'!V66</f>
        <v>814500</v>
      </c>
      <c r="T13" s="7">
        <f>+'Budget acquisti'!T66+'Budget Investimenti'!W66</f>
        <v>858600</v>
      </c>
      <c r="U13" s="7">
        <f>+'Budget acquisti'!U66+'Budget Investimenti'!X66</f>
        <v>902700</v>
      </c>
      <c r="V13" s="7">
        <f>+'Budget acquisti'!V66+'Budget Investimenti'!Y66</f>
        <v>946800</v>
      </c>
      <c r="W13" s="7">
        <f>+'Budget acquisti'!W66+'Budget Investimenti'!Z66</f>
        <v>990900</v>
      </c>
      <c r="X13" s="7">
        <f>+'Budget acquisti'!X66+'Budget Investimenti'!AA66</f>
        <v>1035000</v>
      </c>
      <c r="Y13" s="7">
        <f>+'Budget acquisti'!Y66+'Budget Investimenti'!AB66</f>
        <v>1079100</v>
      </c>
      <c r="Z13" s="7">
        <f>+'Budget acquisti'!Z66+'Budget Investimenti'!AC66</f>
        <v>1123200</v>
      </c>
      <c r="AA13" s="7">
        <f>+'Budget acquisti'!AA66+'Budget Investimenti'!AD66</f>
        <v>1167300</v>
      </c>
      <c r="AB13" s="7">
        <f>+'Budget acquisti'!AB66+'Budget Investimenti'!AE66</f>
        <v>1211400</v>
      </c>
      <c r="AC13" s="7">
        <f>+'Budget acquisti'!AC66+'Budget Investimenti'!AF66</f>
        <v>1255500</v>
      </c>
      <c r="AD13" s="7">
        <f>+'Budget acquisti'!AD66+'Budget Investimenti'!AG66</f>
        <v>1299600</v>
      </c>
      <c r="AE13" s="7">
        <f>+'Budget acquisti'!AE66+'Budget Investimenti'!AH66</f>
        <v>1343700</v>
      </c>
      <c r="AF13" s="7">
        <f>+'Budget acquisti'!AF66+'Budget Investimenti'!AI66</f>
        <v>1387800</v>
      </c>
      <c r="AG13" s="7">
        <f>+'Budget acquisti'!AG66+'Budget Investimenti'!AJ66</f>
        <v>1431900</v>
      </c>
      <c r="AH13" s="7">
        <f>+'Budget acquisti'!AH66+'Budget Investimenti'!AK66</f>
        <v>1476000</v>
      </c>
      <c r="AI13" s="7">
        <f>+'Budget acquisti'!AI66+'Budget Investimenti'!AL66</f>
        <v>1520100</v>
      </c>
      <c r="AJ13" s="7">
        <f>+'Budget acquisti'!AJ66+'Budget Investimenti'!AM66</f>
        <v>1564200</v>
      </c>
      <c r="AK13" s="7">
        <f>+'Budget acquisti'!AK66+'Budget Investimenti'!AN66</f>
        <v>1608300</v>
      </c>
      <c r="AL13" s="7">
        <f>+'Budget acquisti'!AL66+'Budget Investimenti'!AO66</f>
        <v>1652400</v>
      </c>
      <c r="AM13" s="4"/>
      <c r="AN13" s="4"/>
    </row>
    <row r="14" spans="2:40" ht="15">
      <c r="B14" s="4" t="s">
        <v>55</v>
      </c>
      <c r="C14" s="5">
        <f>+SUM(C15:C16)</f>
        <v>0</v>
      </c>
      <c r="D14" s="5">
        <f aca="true" t="shared" si="5" ref="D14:AE14">+SUM(D15:D16)</f>
        <v>0</v>
      </c>
      <c r="E14" s="6">
        <f t="shared" si="5"/>
        <v>0</v>
      </c>
      <c r="F14" s="6">
        <f t="shared" si="5"/>
        <v>0</v>
      </c>
      <c r="G14" s="6">
        <f t="shared" si="5"/>
        <v>0</v>
      </c>
      <c r="H14" s="6">
        <f t="shared" si="5"/>
        <v>0</v>
      </c>
      <c r="I14" s="6">
        <f t="shared" si="5"/>
        <v>0</v>
      </c>
      <c r="J14" s="6">
        <f t="shared" si="5"/>
        <v>0</v>
      </c>
      <c r="K14" s="6">
        <f t="shared" si="5"/>
        <v>0</v>
      </c>
      <c r="L14" s="6">
        <f t="shared" si="5"/>
        <v>0</v>
      </c>
      <c r="M14" s="6">
        <f t="shared" si="5"/>
        <v>0</v>
      </c>
      <c r="N14" s="6">
        <f t="shared" si="5"/>
        <v>0</v>
      </c>
      <c r="O14" s="6">
        <f t="shared" si="5"/>
        <v>0</v>
      </c>
      <c r="P14" s="6">
        <f t="shared" si="5"/>
        <v>0</v>
      </c>
      <c r="Q14" s="6">
        <f t="shared" si="5"/>
        <v>0</v>
      </c>
      <c r="R14" s="6">
        <f t="shared" si="5"/>
        <v>0</v>
      </c>
      <c r="S14" s="6">
        <f t="shared" si="5"/>
        <v>0</v>
      </c>
      <c r="T14" s="6">
        <f t="shared" si="5"/>
        <v>0</v>
      </c>
      <c r="U14" s="6">
        <f t="shared" si="5"/>
        <v>0</v>
      </c>
      <c r="V14" s="6">
        <f t="shared" si="5"/>
        <v>0</v>
      </c>
      <c r="W14" s="6">
        <f t="shared" si="5"/>
        <v>0</v>
      </c>
      <c r="X14" s="6">
        <f t="shared" si="5"/>
        <v>0</v>
      </c>
      <c r="Y14" s="6">
        <f t="shared" si="5"/>
        <v>0</v>
      </c>
      <c r="Z14" s="6">
        <f t="shared" si="5"/>
        <v>0</v>
      </c>
      <c r="AA14" s="6">
        <f t="shared" si="5"/>
        <v>0</v>
      </c>
      <c r="AB14" s="6">
        <f t="shared" si="5"/>
        <v>0</v>
      </c>
      <c r="AC14" s="6">
        <f t="shared" si="5"/>
        <v>0</v>
      </c>
      <c r="AD14" s="6">
        <f t="shared" si="5"/>
        <v>0</v>
      </c>
      <c r="AE14" s="6">
        <f t="shared" si="5"/>
        <v>0</v>
      </c>
      <c r="AF14" s="6">
        <f aca="true" t="shared" si="6" ref="AF14:AL14">+SUM(AF15:AF16)</f>
        <v>0</v>
      </c>
      <c r="AG14" s="6">
        <f t="shared" si="6"/>
        <v>0</v>
      </c>
      <c r="AH14" s="6">
        <f t="shared" si="6"/>
        <v>0</v>
      </c>
      <c r="AI14" s="6">
        <f t="shared" si="6"/>
        <v>0</v>
      </c>
      <c r="AJ14" s="6">
        <f t="shared" si="6"/>
        <v>0</v>
      </c>
      <c r="AK14" s="6">
        <f t="shared" si="6"/>
        <v>0</v>
      </c>
      <c r="AL14" s="6">
        <f t="shared" si="6"/>
        <v>0</v>
      </c>
      <c r="AM14" s="4"/>
      <c r="AN14" s="4"/>
    </row>
    <row r="15" spans="2:40" ht="15">
      <c r="B15" s="4" t="s">
        <v>56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0</v>
      </c>
      <c r="AB15" s="7">
        <v>0</v>
      </c>
      <c r="AC15" s="7">
        <v>0</v>
      </c>
      <c r="AD15" s="7">
        <v>0</v>
      </c>
      <c r="AE15" s="7">
        <v>0</v>
      </c>
      <c r="AF15" s="7">
        <v>0</v>
      </c>
      <c r="AG15" s="7">
        <v>0</v>
      </c>
      <c r="AH15" s="7">
        <v>0</v>
      </c>
      <c r="AI15" s="7">
        <v>0</v>
      </c>
      <c r="AJ15" s="7">
        <v>0</v>
      </c>
      <c r="AK15" s="7">
        <v>0</v>
      </c>
      <c r="AL15" s="7">
        <v>0</v>
      </c>
      <c r="AM15" s="4"/>
      <c r="AN15" s="4"/>
    </row>
    <row r="16" spans="2:40" ht="15">
      <c r="B16" s="4" t="s">
        <v>57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0</v>
      </c>
      <c r="AE16" s="7">
        <v>0</v>
      </c>
      <c r="AF16" s="7">
        <v>0</v>
      </c>
      <c r="AG16" s="7">
        <v>0</v>
      </c>
      <c r="AH16" s="7">
        <v>0</v>
      </c>
      <c r="AI16" s="7">
        <v>0</v>
      </c>
      <c r="AJ16" s="7">
        <v>0</v>
      </c>
      <c r="AK16" s="7">
        <v>0</v>
      </c>
      <c r="AL16" s="7">
        <v>0</v>
      </c>
      <c r="AM16" s="4"/>
      <c r="AN16" s="4"/>
    </row>
    <row r="17" spans="2:40" ht="15">
      <c r="B17" s="4" t="s">
        <v>58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0</v>
      </c>
      <c r="S17" s="6">
        <v>0</v>
      </c>
      <c r="T17" s="6">
        <v>0</v>
      </c>
      <c r="U17" s="6">
        <v>0</v>
      </c>
      <c r="V17" s="6">
        <v>0</v>
      </c>
      <c r="W17" s="6">
        <v>0</v>
      </c>
      <c r="X17" s="6">
        <v>0</v>
      </c>
      <c r="Y17" s="6">
        <v>0</v>
      </c>
      <c r="Z17" s="6">
        <v>0</v>
      </c>
      <c r="AA17" s="6">
        <v>0</v>
      </c>
      <c r="AB17" s="6">
        <v>0</v>
      </c>
      <c r="AC17" s="6">
        <v>0</v>
      </c>
      <c r="AD17" s="6">
        <v>0</v>
      </c>
      <c r="AE17" s="6">
        <v>0</v>
      </c>
      <c r="AF17" s="6">
        <v>0</v>
      </c>
      <c r="AG17" s="6">
        <v>0</v>
      </c>
      <c r="AH17" s="6">
        <v>0</v>
      </c>
      <c r="AI17" s="6">
        <v>0</v>
      </c>
      <c r="AJ17" s="6">
        <v>0</v>
      </c>
      <c r="AK17" s="6">
        <v>0</v>
      </c>
      <c r="AL17" s="6">
        <v>0</v>
      </c>
      <c r="AM17" s="4"/>
      <c r="AN17" s="4"/>
    </row>
    <row r="18" spans="39:40" ht="9" customHeight="1">
      <c r="AM18" s="4"/>
      <c r="AN18" s="4"/>
    </row>
    <row r="19" spans="2:40" ht="15">
      <c r="B19" s="2" t="s">
        <v>42</v>
      </c>
      <c r="C19" s="5">
        <f>+SUM(C20:C21)</f>
        <v>305750</v>
      </c>
      <c r="D19" s="5">
        <f aca="true" t="shared" si="7" ref="D19:AL19">+SUM(D20:D21)</f>
        <v>305750</v>
      </c>
      <c r="E19" s="5">
        <f t="shared" si="7"/>
        <v>305750</v>
      </c>
      <c r="F19" s="5">
        <f t="shared" si="7"/>
        <v>305750</v>
      </c>
      <c r="G19" s="5">
        <f t="shared" si="7"/>
        <v>305750</v>
      </c>
      <c r="H19" s="5">
        <f t="shared" si="7"/>
        <v>305750</v>
      </c>
      <c r="I19" s="5">
        <f t="shared" si="7"/>
        <v>305750</v>
      </c>
      <c r="J19" s="5">
        <f t="shared" si="7"/>
        <v>305750</v>
      </c>
      <c r="K19" s="5">
        <f t="shared" si="7"/>
        <v>305750</v>
      </c>
      <c r="L19" s="5">
        <f t="shared" si="7"/>
        <v>305750</v>
      </c>
      <c r="M19" s="5">
        <f t="shared" si="7"/>
        <v>305750</v>
      </c>
      <c r="N19" s="5">
        <f t="shared" si="7"/>
        <v>305750</v>
      </c>
      <c r="O19" s="5">
        <f t="shared" si="7"/>
        <v>305750</v>
      </c>
      <c r="P19" s="5">
        <f t="shared" si="7"/>
        <v>305750</v>
      </c>
      <c r="Q19" s="5">
        <f t="shared" si="7"/>
        <v>305750</v>
      </c>
      <c r="R19" s="5">
        <f t="shared" si="7"/>
        <v>305750</v>
      </c>
      <c r="S19" s="5">
        <f t="shared" si="7"/>
        <v>305750</v>
      </c>
      <c r="T19" s="5">
        <f t="shared" si="7"/>
        <v>305750</v>
      </c>
      <c r="U19" s="5">
        <f t="shared" si="7"/>
        <v>305750</v>
      </c>
      <c r="V19" s="5">
        <f t="shared" si="7"/>
        <v>305750</v>
      </c>
      <c r="W19" s="5">
        <f t="shared" si="7"/>
        <v>305750</v>
      </c>
      <c r="X19" s="5">
        <f t="shared" si="7"/>
        <v>305750</v>
      </c>
      <c r="Y19" s="5">
        <f t="shared" si="7"/>
        <v>305750</v>
      </c>
      <c r="Z19" s="5">
        <f t="shared" si="7"/>
        <v>305750</v>
      </c>
      <c r="AA19" s="5">
        <f t="shared" si="7"/>
        <v>305750</v>
      </c>
      <c r="AB19" s="5">
        <f t="shared" si="7"/>
        <v>305750</v>
      </c>
      <c r="AC19" s="5">
        <f t="shared" si="7"/>
        <v>305750</v>
      </c>
      <c r="AD19" s="5">
        <f t="shared" si="7"/>
        <v>305750</v>
      </c>
      <c r="AE19" s="5">
        <f t="shared" si="7"/>
        <v>305750</v>
      </c>
      <c r="AF19" s="5">
        <f t="shared" si="7"/>
        <v>305750</v>
      </c>
      <c r="AG19" s="5">
        <f t="shared" si="7"/>
        <v>305750</v>
      </c>
      <c r="AH19" s="5">
        <f t="shared" si="7"/>
        <v>305750</v>
      </c>
      <c r="AI19" s="5">
        <f t="shared" si="7"/>
        <v>305750</v>
      </c>
      <c r="AJ19" s="5">
        <f t="shared" si="7"/>
        <v>305750</v>
      </c>
      <c r="AK19" s="5">
        <f t="shared" si="7"/>
        <v>305750</v>
      </c>
      <c r="AL19" s="5">
        <f t="shared" si="7"/>
        <v>305750</v>
      </c>
      <c r="AM19" s="4"/>
      <c r="AN19" s="4"/>
    </row>
    <row r="20" spans="2:40" ht="15">
      <c r="B20" s="4" t="s">
        <v>59</v>
      </c>
      <c r="C20" s="7">
        <f>+'Budget vendite'!C79</f>
        <v>203833.33333333334</v>
      </c>
      <c r="D20" s="7">
        <f>+'Budget vendite'!D79</f>
        <v>203833.33333333334</v>
      </c>
      <c r="E20" s="7">
        <f>+'Budget vendite'!E79</f>
        <v>203833.33333333334</v>
      </c>
      <c r="F20" s="7">
        <f>+'Budget vendite'!F79</f>
        <v>203833.33333333334</v>
      </c>
      <c r="G20" s="7">
        <f>+'Budget vendite'!G79</f>
        <v>203833.33333333334</v>
      </c>
      <c r="H20" s="7">
        <f>+'Budget vendite'!H79</f>
        <v>203833.33333333334</v>
      </c>
      <c r="I20" s="7">
        <f>+'Budget vendite'!I79</f>
        <v>203833.33333333334</v>
      </c>
      <c r="J20" s="7">
        <f>+'Budget vendite'!J79</f>
        <v>203833.33333333334</v>
      </c>
      <c r="K20" s="7">
        <f>+'Budget vendite'!K79</f>
        <v>203833.33333333334</v>
      </c>
      <c r="L20" s="7">
        <f>+'Budget vendite'!L79</f>
        <v>203833.33333333334</v>
      </c>
      <c r="M20" s="7">
        <f>+'Budget vendite'!M79</f>
        <v>203833.33333333334</v>
      </c>
      <c r="N20" s="7">
        <f>+'Budget vendite'!N79</f>
        <v>203833.33333333334</v>
      </c>
      <c r="O20" s="7">
        <f>+'Budget vendite'!O79</f>
        <v>203833.33333333334</v>
      </c>
      <c r="P20" s="7">
        <f>+'Budget vendite'!P79</f>
        <v>203833.33333333334</v>
      </c>
      <c r="Q20" s="7">
        <f>+'Budget vendite'!Q79</f>
        <v>203833.33333333334</v>
      </c>
      <c r="R20" s="7">
        <f>+'Budget vendite'!R79</f>
        <v>203833.33333333334</v>
      </c>
      <c r="S20" s="7">
        <f>+'Budget vendite'!S79</f>
        <v>203833.33333333334</v>
      </c>
      <c r="T20" s="7">
        <f>+'Budget vendite'!T79</f>
        <v>203833.33333333334</v>
      </c>
      <c r="U20" s="7">
        <f>+'Budget vendite'!U79</f>
        <v>203833.33333333334</v>
      </c>
      <c r="V20" s="7">
        <f>+'Budget vendite'!V79</f>
        <v>203833.33333333334</v>
      </c>
      <c r="W20" s="7">
        <f>+'Budget vendite'!W79</f>
        <v>203833.33333333334</v>
      </c>
      <c r="X20" s="7">
        <f>+'Budget vendite'!X79</f>
        <v>203833.33333333334</v>
      </c>
      <c r="Y20" s="7">
        <f>+'Budget vendite'!Y79</f>
        <v>203833.33333333334</v>
      </c>
      <c r="Z20" s="7">
        <f>+'Budget vendite'!Z79</f>
        <v>203833.33333333334</v>
      </c>
      <c r="AA20" s="7">
        <f>+'Budget vendite'!AA79</f>
        <v>203833.33333333334</v>
      </c>
      <c r="AB20" s="7">
        <f>+'Budget vendite'!AB79</f>
        <v>203833.33333333334</v>
      </c>
      <c r="AC20" s="7">
        <f>+'Budget vendite'!AC79</f>
        <v>203833.33333333334</v>
      </c>
      <c r="AD20" s="7">
        <f>+'Budget vendite'!AD79</f>
        <v>203833.33333333334</v>
      </c>
      <c r="AE20" s="7">
        <f>+'Budget vendite'!AE79</f>
        <v>203833.33333333334</v>
      </c>
      <c r="AF20" s="7">
        <f>+'Budget vendite'!AF79</f>
        <v>203833.33333333334</v>
      </c>
      <c r="AG20" s="7">
        <f>+'Budget vendite'!AG79</f>
        <v>203833.33333333334</v>
      </c>
      <c r="AH20" s="7">
        <f>+'Budget vendite'!AH79</f>
        <v>203833.33333333334</v>
      </c>
      <c r="AI20" s="7">
        <f>+'Budget vendite'!AI79</f>
        <v>203833.33333333334</v>
      </c>
      <c r="AJ20" s="7">
        <f>+'Budget vendite'!AJ79</f>
        <v>203833.33333333334</v>
      </c>
      <c r="AK20" s="7">
        <f>+'Budget vendite'!AK79</f>
        <v>203833.33333333334</v>
      </c>
      <c r="AL20" s="7">
        <f>+'Budget vendite'!AL79</f>
        <v>203833.33333333334</v>
      </c>
      <c r="AM20" s="4"/>
      <c r="AN20" s="4"/>
    </row>
    <row r="21" spans="2:40" ht="15">
      <c r="B21" s="4" t="s">
        <v>60</v>
      </c>
      <c r="C21" s="7">
        <f>+'Budget acquisti'!C79</f>
        <v>101916.66666666667</v>
      </c>
      <c r="D21" s="7">
        <f>+'Budget acquisti'!D79</f>
        <v>101916.66666666667</v>
      </c>
      <c r="E21" s="7">
        <f>+'Budget acquisti'!E79</f>
        <v>101916.66666666667</v>
      </c>
      <c r="F21" s="7">
        <f>+'Budget acquisti'!F79</f>
        <v>101916.66666666667</v>
      </c>
      <c r="G21" s="7">
        <f>+'Budget acquisti'!G79</f>
        <v>101916.66666666667</v>
      </c>
      <c r="H21" s="7">
        <f>+'Budget acquisti'!H79</f>
        <v>101916.66666666667</v>
      </c>
      <c r="I21" s="7">
        <f>+'Budget acquisti'!I79</f>
        <v>101916.66666666667</v>
      </c>
      <c r="J21" s="7">
        <f>+'Budget acquisti'!J79</f>
        <v>101916.66666666667</v>
      </c>
      <c r="K21" s="7">
        <f>+'Budget acquisti'!K79</f>
        <v>101916.66666666667</v>
      </c>
      <c r="L21" s="7">
        <f>+'Budget acquisti'!L79</f>
        <v>101916.66666666667</v>
      </c>
      <c r="M21" s="7">
        <f>+'Budget acquisti'!M79</f>
        <v>101916.66666666667</v>
      </c>
      <c r="N21" s="7">
        <f>+'Budget acquisti'!N79</f>
        <v>101916.66666666667</v>
      </c>
      <c r="O21" s="7">
        <f>+'Budget acquisti'!O79</f>
        <v>101916.66666666667</v>
      </c>
      <c r="P21" s="7">
        <f>+'Budget acquisti'!P79</f>
        <v>101916.66666666667</v>
      </c>
      <c r="Q21" s="7">
        <f>+'Budget acquisti'!Q79</f>
        <v>101916.66666666667</v>
      </c>
      <c r="R21" s="7">
        <f>+'Budget acquisti'!R79</f>
        <v>101916.66666666667</v>
      </c>
      <c r="S21" s="7">
        <f>+'Budget acquisti'!S79</f>
        <v>101916.66666666667</v>
      </c>
      <c r="T21" s="7">
        <f>+'Budget acquisti'!T79</f>
        <v>101916.66666666667</v>
      </c>
      <c r="U21" s="7">
        <f>+'Budget acquisti'!U79</f>
        <v>101916.66666666667</v>
      </c>
      <c r="V21" s="7">
        <f>+'Budget acquisti'!V79</f>
        <v>101916.66666666667</v>
      </c>
      <c r="W21" s="7">
        <f>+'Budget acquisti'!W79</f>
        <v>101916.66666666667</v>
      </c>
      <c r="X21" s="7">
        <f>+'Budget acquisti'!X79</f>
        <v>101916.66666666667</v>
      </c>
      <c r="Y21" s="7">
        <f>+'Budget acquisti'!Y79</f>
        <v>101916.66666666667</v>
      </c>
      <c r="Z21" s="7">
        <f>+'Budget acquisti'!Z79</f>
        <v>101916.66666666667</v>
      </c>
      <c r="AA21" s="7">
        <f>+'Budget acquisti'!AA79</f>
        <v>101916.66666666667</v>
      </c>
      <c r="AB21" s="7">
        <f>+'Budget acquisti'!AB79</f>
        <v>101916.66666666667</v>
      </c>
      <c r="AC21" s="7">
        <f>+'Budget acquisti'!AC79</f>
        <v>101916.66666666667</v>
      </c>
      <c r="AD21" s="7">
        <f>+'Budget acquisti'!AD79</f>
        <v>101916.66666666667</v>
      </c>
      <c r="AE21" s="7">
        <f>+'Budget acquisti'!AE79</f>
        <v>101916.66666666667</v>
      </c>
      <c r="AF21" s="7">
        <f>+'Budget acquisti'!AF79</f>
        <v>101916.66666666667</v>
      </c>
      <c r="AG21" s="7">
        <f>+'Budget acquisti'!AG79</f>
        <v>101916.66666666667</v>
      </c>
      <c r="AH21" s="7">
        <f>+'Budget acquisti'!AH79</f>
        <v>101916.66666666667</v>
      </c>
      <c r="AI21" s="7">
        <f>+'Budget acquisti'!AI79</f>
        <v>101916.66666666667</v>
      </c>
      <c r="AJ21" s="7">
        <f>+'Budget acquisti'!AJ79</f>
        <v>101916.66666666667</v>
      </c>
      <c r="AK21" s="7">
        <f>+'Budget acquisti'!AK79</f>
        <v>101916.66666666667</v>
      </c>
      <c r="AL21" s="7">
        <f>+'Budget acquisti'!AL79</f>
        <v>101916.66666666667</v>
      </c>
      <c r="AM21" s="4"/>
      <c r="AN21" s="4"/>
    </row>
    <row r="22" spans="2:40" ht="15">
      <c r="B22" s="8"/>
      <c r="AM22" s="4"/>
      <c r="AN22" s="4"/>
    </row>
    <row r="23" spans="2:40" ht="15">
      <c r="B23" s="2" t="s">
        <v>43</v>
      </c>
      <c r="C23" s="5">
        <f>+C24-C26+C29-C33+C38</f>
        <v>131300</v>
      </c>
      <c r="D23" s="5">
        <f aca="true" t="shared" si="8" ref="D23:AL23">+D24-D26+D29-D33+D38</f>
        <v>124600</v>
      </c>
      <c r="E23" s="6">
        <f t="shared" si="8"/>
        <v>198900</v>
      </c>
      <c r="F23" s="6">
        <f t="shared" si="8"/>
        <v>168200</v>
      </c>
      <c r="G23" s="6">
        <f t="shared" si="8"/>
        <v>137500</v>
      </c>
      <c r="H23" s="6">
        <f t="shared" si="8"/>
        <v>108800</v>
      </c>
      <c r="I23" s="6">
        <f t="shared" si="8"/>
        <v>80100</v>
      </c>
      <c r="J23" s="6">
        <f t="shared" si="8"/>
        <v>58400</v>
      </c>
      <c r="K23" s="6">
        <f t="shared" si="8"/>
        <v>36700</v>
      </c>
      <c r="L23" s="6">
        <f t="shared" si="8"/>
        <v>15000</v>
      </c>
      <c r="M23" s="6">
        <f t="shared" si="8"/>
        <v>7000</v>
      </c>
      <c r="N23" s="6">
        <f t="shared" si="8"/>
        <v>0</v>
      </c>
      <c r="O23" s="6">
        <f t="shared" si="8"/>
        <v>0</v>
      </c>
      <c r="P23" s="6">
        <f t="shared" si="8"/>
        <v>0</v>
      </c>
      <c r="Q23" s="6">
        <f t="shared" si="8"/>
        <v>0</v>
      </c>
      <c r="R23" s="6">
        <f t="shared" si="8"/>
        <v>0</v>
      </c>
      <c r="S23" s="6">
        <f t="shared" si="8"/>
        <v>0</v>
      </c>
      <c r="T23" s="6">
        <f t="shared" si="8"/>
        <v>0</v>
      </c>
      <c r="U23" s="6">
        <f t="shared" si="8"/>
        <v>0</v>
      </c>
      <c r="V23" s="6">
        <f t="shared" si="8"/>
        <v>0</v>
      </c>
      <c r="W23" s="6">
        <f t="shared" si="8"/>
        <v>0</v>
      </c>
      <c r="X23" s="6">
        <f t="shared" si="8"/>
        <v>0</v>
      </c>
      <c r="Y23" s="6">
        <f t="shared" si="8"/>
        <v>0</v>
      </c>
      <c r="Z23" s="6">
        <f t="shared" si="8"/>
        <v>0</v>
      </c>
      <c r="AA23" s="6">
        <f t="shared" si="8"/>
        <v>0</v>
      </c>
      <c r="AB23" s="6">
        <f t="shared" si="8"/>
        <v>0</v>
      </c>
      <c r="AC23" s="6">
        <f t="shared" si="8"/>
        <v>0</v>
      </c>
      <c r="AD23" s="6">
        <f t="shared" si="8"/>
        <v>0</v>
      </c>
      <c r="AE23" s="6">
        <f t="shared" si="8"/>
        <v>0</v>
      </c>
      <c r="AF23" s="6">
        <f t="shared" si="8"/>
        <v>0</v>
      </c>
      <c r="AG23" s="6">
        <f t="shared" si="8"/>
        <v>0</v>
      </c>
      <c r="AH23" s="6">
        <f t="shared" si="8"/>
        <v>0</v>
      </c>
      <c r="AI23" s="6">
        <f t="shared" si="8"/>
        <v>0</v>
      </c>
      <c r="AJ23" s="6">
        <f t="shared" si="8"/>
        <v>0</v>
      </c>
      <c r="AK23" s="6">
        <f t="shared" si="8"/>
        <v>0</v>
      </c>
      <c r="AL23" s="6">
        <f t="shared" si="8"/>
        <v>0</v>
      </c>
      <c r="AM23" s="4"/>
      <c r="AN23" s="4"/>
    </row>
    <row r="24" spans="2:40" ht="15">
      <c r="B24" s="8" t="s">
        <v>61</v>
      </c>
      <c r="C24" s="5">
        <f>+SUM(C25:C25)</f>
        <v>100000</v>
      </c>
      <c r="D24" s="5">
        <f aca="true" t="shared" si="9" ref="D24:AE24">+SUM(D25:D25)</f>
        <v>100000</v>
      </c>
      <c r="E24" s="6">
        <f t="shared" si="9"/>
        <v>140000</v>
      </c>
      <c r="F24" s="6">
        <f t="shared" si="9"/>
        <v>140000</v>
      </c>
      <c r="G24" s="6">
        <f t="shared" si="9"/>
        <v>140000</v>
      </c>
      <c r="H24" s="6">
        <f t="shared" si="9"/>
        <v>140000</v>
      </c>
      <c r="I24" s="6">
        <f t="shared" si="9"/>
        <v>140000</v>
      </c>
      <c r="J24" s="6">
        <f t="shared" si="9"/>
        <v>140000</v>
      </c>
      <c r="K24" s="6">
        <f t="shared" si="9"/>
        <v>140000</v>
      </c>
      <c r="L24" s="6">
        <f t="shared" si="9"/>
        <v>140000</v>
      </c>
      <c r="M24" s="6">
        <f t="shared" si="9"/>
        <v>140000</v>
      </c>
      <c r="N24" s="6">
        <f t="shared" si="9"/>
        <v>140000</v>
      </c>
      <c r="O24" s="6">
        <f t="shared" si="9"/>
        <v>140000</v>
      </c>
      <c r="P24" s="6">
        <f t="shared" si="9"/>
        <v>140000</v>
      </c>
      <c r="Q24" s="6">
        <f t="shared" si="9"/>
        <v>140000</v>
      </c>
      <c r="R24" s="6">
        <f t="shared" si="9"/>
        <v>140000</v>
      </c>
      <c r="S24" s="6">
        <f t="shared" si="9"/>
        <v>140000</v>
      </c>
      <c r="T24" s="6">
        <f t="shared" si="9"/>
        <v>140000</v>
      </c>
      <c r="U24" s="6">
        <f t="shared" si="9"/>
        <v>140000</v>
      </c>
      <c r="V24" s="6">
        <f t="shared" si="9"/>
        <v>140000</v>
      </c>
      <c r="W24" s="6">
        <f t="shared" si="9"/>
        <v>140000</v>
      </c>
      <c r="X24" s="6">
        <f t="shared" si="9"/>
        <v>140000</v>
      </c>
      <c r="Y24" s="6">
        <f t="shared" si="9"/>
        <v>140000</v>
      </c>
      <c r="Z24" s="6">
        <f t="shared" si="9"/>
        <v>140000</v>
      </c>
      <c r="AA24" s="6">
        <f t="shared" si="9"/>
        <v>140000</v>
      </c>
      <c r="AB24" s="6">
        <f t="shared" si="9"/>
        <v>140000</v>
      </c>
      <c r="AC24" s="6">
        <f t="shared" si="9"/>
        <v>140000</v>
      </c>
      <c r="AD24" s="6">
        <f t="shared" si="9"/>
        <v>140000</v>
      </c>
      <c r="AE24" s="6">
        <f t="shared" si="9"/>
        <v>140000</v>
      </c>
      <c r="AF24" s="6">
        <f aca="true" t="shared" si="10" ref="AF24:AL24">+SUM(AF25:AF25)</f>
        <v>140000</v>
      </c>
      <c r="AG24" s="6">
        <f t="shared" si="10"/>
        <v>140000</v>
      </c>
      <c r="AH24" s="6">
        <f t="shared" si="10"/>
        <v>140000</v>
      </c>
      <c r="AI24" s="6">
        <f t="shared" si="10"/>
        <v>140000</v>
      </c>
      <c r="AJ24" s="6">
        <f t="shared" si="10"/>
        <v>140000</v>
      </c>
      <c r="AK24" s="6">
        <f t="shared" si="10"/>
        <v>140000</v>
      </c>
      <c r="AL24" s="6">
        <f t="shared" si="10"/>
        <v>140000</v>
      </c>
      <c r="AM24" s="4"/>
      <c r="AN24" s="4"/>
    </row>
    <row r="25" spans="1:40" ht="15">
      <c r="A25" s="46" t="s">
        <v>270</v>
      </c>
      <c r="B25" s="4" t="s">
        <v>62</v>
      </c>
      <c r="C25" s="7">
        <f>SUMIF('Budget Investimenti'!$C$3:$C$21,$A$25,'Budget Investimenti'!F3:F21)</f>
        <v>100000</v>
      </c>
      <c r="D25" s="7">
        <f>SUMIF('Budget Investimenti'!$C$3:$C$21,$A$25,'Budget Investimenti'!G3:G21)+C25</f>
        <v>100000</v>
      </c>
      <c r="E25" s="7">
        <f>SUMIF('Budget Investimenti'!$C$3:$C$21,$A$25,'Budget Investimenti'!H3:H21)+D25</f>
        <v>140000</v>
      </c>
      <c r="F25" s="7">
        <f>SUMIF('Budget Investimenti'!$C$3:$C$21,$A$25,'Budget Investimenti'!I3:I21)+E25</f>
        <v>140000</v>
      </c>
      <c r="G25" s="7">
        <f>SUMIF('Budget Investimenti'!$C$3:$C$21,$A$25,'Budget Investimenti'!J3:J21)+F25</f>
        <v>140000</v>
      </c>
      <c r="H25" s="7">
        <f>SUMIF('Budget Investimenti'!$C$3:$C$21,$A$25,'Budget Investimenti'!K3:K21)+G25</f>
        <v>140000</v>
      </c>
      <c r="I25" s="7">
        <f>SUMIF('Budget Investimenti'!$C$3:$C$21,$A$25,'Budget Investimenti'!L3:L21)+H25</f>
        <v>140000</v>
      </c>
      <c r="J25" s="7">
        <f>SUMIF('Budget Investimenti'!$C$3:$C$21,$A$25,'Budget Investimenti'!M3:M21)+I25</f>
        <v>140000</v>
      </c>
      <c r="K25" s="7">
        <f>SUMIF('Budget Investimenti'!$C$3:$C$21,$A$25,'Budget Investimenti'!N3:N21)+J25</f>
        <v>140000</v>
      </c>
      <c r="L25" s="7">
        <f>SUMIF('Budget Investimenti'!$C$3:$C$21,$A$25,'Budget Investimenti'!O3:O21)+K25</f>
        <v>140000</v>
      </c>
      <c r="M25" s="7">
        <f>SUMIF('Budget Investimenti'!$C$3:$C$21,$A$25,'Budget Investimenti'!P3:P21)+L25</f>
        <v>140000</v>
      </c>
      <c r="N25" s="7">
        <f>SUMIF('Budget Investimenti'!$C$3:$C$21,$A$25,'Budget Investimenti'!Q3:Q21)+M25</f>
        <v>140000</v>
      </c>
      <c r="O25" s="7">
        <f>SUMIF('Budget Investimenti'!$C$3:$C$21,$A$25,'Budget Investimenti'!R3:R21)+N25</f>
        <v>140000</v>
      </c>
      <c r="P25" s="7">
        <f>SUMIF('Budget Investimenti'!$C$3:$C$21,$A$25,'Budget Investimenti'!S3:S21)+O25</f>
        <v>140000</v>
      </c>
      <c r="Q25" s="7">
        <f>SUMIF('Budget Investimenti'!$C$3:$C$21,$A$25,'Budget Investimenti'!T3:T21)+P25</f>
        <v>140000</v>
      </c>
      <c r="R25" s="7">
        <f>SUMIF('Budget Investimenti'!$C$3:$C$21,$A$25,'Budget Investimenti'!U3:U21)+Q25</f>
        <v>140000</v>
      </c>
      <c r="S25" s="7">
        <f>SUMIF('Budget Investimenti'!$C$3:$C$21,$A$25,'Budget Investimenti'!V3:V21)+R25</f>
        <v>140000</v>
      </c>
      <c r="T25" s="7">
        <f>SUMIF('Budget Investimenti'!$C$3:$C$21,$A$25,'Budget Investimenti'!W3:W21)+S25</f>
        <v>140000</v>
      </c>
      <c r="U25" s="7">
        <f>SUMIF('Budget Investimenti'!$C$3:$C$21,$A$25,'Budget Investimenti'!X3:X21)+T25</f>
        <v>140000</v>
      </c>
      <c r="V25" s="7">
        <f>SUMIF('Budget Investimenti'!$C$3:$C$21,$A$25,'Budget Investimenti'!Y3:Y21)+U25</f>
        <v>140000</v>
      </c>
      <c r="W25" s="7">
        <f>SUMIF('Budget Investimenti'!$C$3:$C$21,$A$25,'Budget Investimenti'!Z3:Z21)+V25</f>
        <v>140000</v>
      </c>
      <c r="X25" s="7">
        <f>SUMIF('Budget Investimenti'!$C$3:$C$21,$A$25,'Budget Investimenti'!AA3:AA21)+W25</f>
        <v>140000</v>
      </c>
      <c r="Y25" s="7">
        <f>SUMIF('Budget Investimenti'!$C$3:$C$21,$A$25,'Budget Investimenti'!AB3:AB21)+X25</f>
        <v>140000</v>
      </c>
      <c r="Z25" s="7">
        <f>SUMIF('Budget Investimenti'!$C$3:$C$21,$A$25,'Budget Investimenti'!AC3:AC21)+Y25</f>
        <v>140000</v>
      </c>
      <c r="AA25" s="7">
        <f>SUMIF('Budget Investimenti'!$C$3:$C$21,$A$25,'Budget Investimenti'!AD3:AD21)+Z25</f>
        <v>140000</v>
      </c>
      <c r="AB25" s="7">
        <f>SUMIF('Budget Investimenti'!$C$3:$C$21,$A$25,'Budget Investimenti'!AE3:AE21)+AA25</f>
        <v>140000</v>
      </c>
      <c r="AC25" s="7">
        <f>SUMIF('Budget Investimenti'!$C$3:$C$21,$A$25,'Budget Investimenti'!AF3:AF21)+AB25</f>
        <v>140000</v>
      </c>
      <c r="AD25" s="7">
        <f>SUMIF('Budget Investimenti'!$C$3:$C$21,$A$25,'Budget Investimenti'!AG3:AG21)+AC25</f>
        <v>140000</v>
      </c>
      <c r="AE25" s="7">
        <f>SUMIF('Budget Investimenti'!$C$3:$C$21,$A$25,'Budget Investimenti'!AH3:AH21)+AD25</f>
        <v>140000</v>
      </c>
      <c r="AF25" s="7">
        <f>SUMIF('Budget Investimenti'!$C$3:$C$21,$A$25,'Budget Investimenti'!AI3:AI21)+AE25</f>
        <v>140000</v>
      </c>
      <c r="AG25" s="7">
        <f>SUMIF('Budget Investimenti'!$C$3:$C$21,$A$25,'Budget Investimenti'!AJ3:AJ21)+AF25</f>
        <v>140000</v>
      </c>
      <c r="AH25" s="7">
        <f>SUMIF('Budget Investimenti'!$C$3:$C$21,$A$25,'Budget Investimenti'!AK3:AK21)+AG25</f>
        <v>140000</v>
      </c>
      <c r="AI25" s="7">
        <f>SUMIF('Budget Investimenti'!$C$3:$C$21,$A$25,'Budget Investimenti'!AL3:AL21)+AH25</f>
        <v>140000</v>
      </c>
      <c r="AJ25" s="7">
        <f>SUMIF('Budget Investimenti'!$C$3:$C$21,$A$25,'Budget Investimenti'!AM3:AM21)+AI25</f>
        <v>140000</v>
      </c>
      <c r="AK25" s="7">
        <f>SUMIF('Budget Investimenti'!$C$3:$C$21,$A$25,'Budget Investimenti'!AN3:AN21)+AJ25</f>
        <v>140000</v>
      </c>
      <c r="AL25" s="7">
        <f>SUMIF('Budget Investimenti'!$C$3:$C$21,$A$25,'Budget Investimenti'!AO3:AO21)+AK25</f>
        <v>140000</v>
      </c>
      <c r="AM25" s="4"/>
      <c r="AN25" s="4"/>
    </row>
    <row r="26" spans="2:40" ht="15">
      <c r="B26" s="8" t="s">
        <v>63</v>
      </c>
      <c r="C26" s="5">
        <f>+C27+C28</f>
        <v>10000</v>
      </c>
      <c r="D26" s="5">
        <f>+D27+D28</f>
        <v>20000</v>
      </c>
      <c r="E26" s="6">
        <f aca="true" t="shared" si="11" ref="E26:AL26">+E27+E28</f>
        <v>34000</v>
      </c>
      <c r="F26" s="6">
        <f t="shared" si="11"/>
        <v>48000</v>
      </c>
      <c r="G26" s="6">
        <f t="shared" si="11"/>
        <v>62000</v>
      </c>
      <c r="H26" s="6">
        <f t="shared" si="11"/>
        <v>76000</v>
      </c>
      <c r="I26" s="6">
        <f t="shared" si="11"/>
        <v>90000</v>
      </c>
      <c r="J26" s="6">
        <f t="shared" si="11"/>
        <v>104000</v>
      </c>
      <c r="K26" s="6">
        <f t="shared" si="11"/>
        <v>118000</v>
      </c>
      <c r="L26" s="6">
        <f t="shared" si="11"/>
        <v>132000</v>
      </c>
      <c r="M26" s="6">
        <f t="shared" si="11"/>
        <v>136000</v>
      </c>
      <c r="N26" s="6">
        <f t="shared" si="11"/>
        <v>140000</v>
      </c>
      <c r="O26" s="6">
        <f t="shared" si="11"/>
        <v>140000</v>
      </c>
      <c r="P26" s="6">
        <f t="shared" si="11"/>
        <v>140000</v>
      </c>
      <c r="Q26" s="6">
        <f t="shared" si="11"/>
        <v>140000</v>
      </c>
      <c r="R26" s="6">
        <f t="shared" si="11"/>
        <v>140000</v>
      </c>
      <c r="S26" s="6">
        <f t="shared" si="11"/>
        <v>140000</v>
      </c>
      <c r="T26" s="6">
        <f t="shared" si="11"/>
        <v>140000</v>
      </c>
      <c r="U26" s="6">
        <f t="shared" si="11"/>
        <v>140000</v>
      </c>
      <c r="V26" s="6">
        <f t="shared" si="11"/>
        <v>140000</v>
      </c>
      <c r="W26" s="6">
        <f t="shared" si="11"/>
        <v>140000</v>
      </c>
      <c r="X26" s="6">
        <f t="shared" si="11"/>
        <v>140000</v>
      </c>
      <c r="Y26" s="6">
        <f t="shared" si="11"/>
        <v>140000</v>
      </c>
      <c r="Z26" s="6">
        <f t="shared" si="11"/>
        <v>140000</v>
      </c>
      <c r="AA26" s="6">
        <f t="shared" si="11"/>
        <v>140000</v>
      </c>
      <c r="AB26" s="6">
        <f t="shared" si="11"/>
        <v>140000</v>
      </c>
      <c r="AC26" s="6">
        <f t="shared" si="11"/>
        <v>140000</v>
      </c>
      <c r="AD26" s="6">
        <f t="shared" si="11"/>
        <v>140000</v>
      </c>
      <c r="AE26" s="6">
        <f t="shared" si="11"/>
        <v>140000</v>
      </c>
      <c r="AF26" s="6">
        <f t="shared" si="11"/>
        <v>140000</v>
      </c>
      <c r="AG26" s="6">
        <f t="shared" si="11"/>
        <v>140000</v>
      </c>
      <c r="AH26" s="6">
        <f t="shared" si="11"/>
        <v>140000</v>
      </c>
      <c r="AI26" s="6">
        <f t="shared" si="11"/>
        <v>140000</v>
      </c>
      <c r="AJ26" s="6">
        <f t="shared" si="11"/>
        <v>140000</v>
      </c>
      <c r="AK26" s="6">
        <f t="shared" si="11"/>
        <v>140000</v>
      </c>
      <c r="AL26" s="6">
        <f t="shared" si="11"/>
        <v>140000</v>
      </c>
      <c r="AM26" s="4"/>
      <c r="AN26" s="4"/>
    </row>
    <row r="27" spans="1:40" ht="15">
      <c r="A27" s="46" t="s">
        <v>270</v>
      </c>
      <c r="B27" s="4" t="s">
        <v>64</v>
      </c>
      <c r="C27" s="7">
        <f>SUMIF(Ammortamenti!$C$25:$C$43,$A$27,Ammortamenti!E25:E43)</f>
        <v>10000</v>
      </c>
      <c r="D27" s="7">
        <f>SUMIF(Ammortamenti!$C$25:$C$43,$A$27,Ammortamenti!F25:F43)</f>
        <v>20000</v>
      </c>
      <c r="E27" s="7">
        <f>SUMIF(Ammortamenti!$C$25:$C$43,$A$27,Ammortamenti!G25:G43)</f>
        <v>34000</v>
      </c>
      <c r="F27" s="7">
        <f>SUMIF(Ammortamenti!$C$25:$C$43,$A$27,Ammortamenti!H25:H43)</f>
        <v>48000</v>
      </c>
      <c r="G27" s="7">
        <f>SUMIF(Ammortamenti!$C$25:$C$43,$A$27,Ammortamenti!I25:I43)</f>
        <v>62000</v>
      </c>
      <c r="H27" s="7">
        <f>SUMIF(Ammortamenti!$C$25:$C$43,$A$27,Ammortamenti!J25:J43)</f>
        <v>76000</v>
      </c>
      <c r="I27" s="7">
        <f>SUMIF(Ammortamenti!$C$25:$C$43,$A$27,Ammortamenti!K25:K43)</f>
        <v>90000</v>
      </c>
      <c r="J27" s="7">
        <f>SUMIF(Ammortamenti!$C$25:$C$43,$A$27,Ammortamenti!L25:L43)</f>
        <v>104000</v>
      </c>
      <c r="K27" s="7">
        <f>SUMIF(Ammortamenti!$C$25:$C$43,$A$27,Ammortamenti!M25:M43)</f>
        <v>118000</v>
      </c>
      <c r="L27" s="7">
        <f>SUMIF(Ammortamenti!$C$25:$C$43,$A$27,Ammortamenti!N25:N43)</f>
        <v>132000</v>
      </c>
      <c r="M27" s="7">
        <f>SUMIF(Ammortamenti!$C$25:$C$43,$A$27,Ammortamenti!O25:O43)</f>
        <v>136000</v>
      </c>
      <c r="N27" s="7">
        <f>SUMIF(Ammortamenti!$C$25:$C$43,$A$27,Ammortamenti!P25:P43)</f>
        <v>140000</v>
      </c>
      <c r="O27" s="7">
        <f>SUMIF(Ammortamenti!$C$25:$C$43,$A$27,Ammortamenti!Q25:Q43)</f>
        <v>140000</v>
      </c>
      <c r="P27" s="7">
        <f>SUMIF(Ammortamenti!$C$25:$C$43,$A$27,Ammortamenti!R25:R43)</f>
        <v>140000</v>
      </c>
      <c r="Q27" s="7">
        <f>SUMIF(Ammortamenti!$C$25:$C$43,$A$27,Ammortamenti!S25:S43)</f>
        <v>140000</v>
      </c>
      <c r="R27" s="7">
        <f>SUMIF(Ammortamenti!$C$25:$C$43,$A$27,Ammortamenti!T25:T43)</f>
        <v>140000</v>
      </c>
      <c r="S27" s="7">
        <f>SUMIF(Ammortamenti!$C$25:$C$43,$A$27,Ammortamenti!U25:U43)</f>
        <v>140000</v>
      </c>
      <c r="T27" s="7">
        <f>SUMIF(Ammortamenti!$C$25:$C$43,$A$27,Ammortamenti!V25:V43)</f>
        <v>140000</v>
      </c>
      <c r="U27" s="7">
        <f>SUMIF(Ammortamenti!$C$25:$C$43,$A$27,Ammortamenti!W25:W43)</f>
        <v>140000</v>
      </c>
      <c r="V27" s="7">
        <f>SUMIF(Ammortamenti!$C$25:$C$43,$A$27,Ammortamenti!X25:X43)</f>
        <v>140000</v>
      </c>
      <c r="W27" s="7">
        <f>SUMIF(Ammortamenti!$C$25:$C$43,$A$27,Ammortamenti!Y25:Y43)</f>
        <v>140000</v>
      </c>
      <c r="X27" s="7">
        <f>SUMIF(Ammortamenti!$C$25:$C$43,$A$27,Ammortamenti!Z25:Z43)</f>
        <v>140000</v>
      </c>
      <c r="Y27" s="7">
        <f>SUMIF(Ammortamenti!$C$25:$C$43,$A$27,Ammortamenti!AA25:AA43)</f>
        <v>140000</v>
      </c>
      <c r="Z27" s="7">
        <f>SUMIF(Ammortamenti!$C$25:$C$43,$A$27,Ammortamenti!AB25:AB43)</f>
        <v>140000</v>
      </c>
      <c r="AA27" s="7">
        <f>SUMIF(Ammortamenti!$C$25:$C$43,$A$27,Ammortamenti!AC25:AC43)</f>
        <v>140000</v>
      </c>
      <c r="AB27" s="7">
        <f>SUMIF(Ammortamenti!$C$25:$C$43,$A$27,Ammortamenti!AD25:AD43)</f>
        <v>140000</v>
      </c>
      <c r="AC27" s="7">
        <f>SUMIF(Ammortamenti!$C$25:$C$43,$A$27,Ammortamenti!AE25:AE43)</f>
        <v>140000</v>
      </c>
      <c r="AD27" s="7">
        <f>SUMIF(Ammortamenti!$C$25:$C$43,$A$27,Ammortamenti!AF25:AF43)</f>
        <v>140000</v>
      </c>
      <c r="AE27" s="7">
        <f>SUMIF(Ammortamenti!$C$25:$C$43,$A$27,Ammortamenti!AG25:AG43)</f>
        <v>140000</v>
      </c>
      <c r="AF27" s="7">
        <f>SUMIF(Ammortamenti!$C$25:$C$43,$A$27,Ammortamenti!AH25:AH43)</f>
        <v>140000</v>
      </c>
      <c r="AG27" s="7">
        <f>SUMIF(Ammortamenti!$C$25:$C$43,$A$27,Ammortamenti!AI25:AI43)</f>
        <v>140000</v>
      </c>
      <c r="AH27" s="7">
        <f>SUMIF(Ammortamenti!$C$25:$C$43,$A$27,Ammortamenti!AJ25:AJ43)</f>
        <v>140000</v>
      </c>
      <c r="AI27" s="7">
        <f>SUMIF(Ammortamenti!$C$25:$C$43,$A$27,Ammortamenti!AK25:AK43)</f>
        <v>140000</v>
      </c>
      <c r="AJ27" s="7">
        <f>SUMIF(Ammortamenti!$C$25:$C$43,$A$27,Ammortamenti!AL25:AL43)</f>
        <v>140000</v>
      </c>
      <c r="AK27" s="7">
        <f>SUMIF(Ammortamenti!$C$25:$C$43,$A$27,Ammortamenti!AM25:AM43)</f>
        <v>140000</v>
      </c>
      <c r="AL27" s="7">
        <f>SUMIF(Ammortamenti!$C$25:$C$43,$A$27,Ammortamenti!AN25:AN43)</f>
        <v>140000</v>
      </c>
      <c r="AM27" s="4"/>
      <c r="AN27" s="4"/>
    </row>
    <row r="28" spans="2:40" ht="15">
      <c r="B28" s="4" t="s">
        <v>166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  <c r="R28" s="7">
        <v>0</v>
      </c>
      <c r="S28" s="7">
        <v>0</v>
      </c>
      <c r="T28" s="7">
        <v>0</v>
      </c>
      <c r="U28" s="7">
        <v>0</v>
      </c>
      <c r="V28" s="7">
        <v>0</v>
      </c>
      <c r="W28" s="7">
        <v>0</v>
      </c>
      <c r="X28" s="7">
        <v>0</v>
      </c>
      <c r="Y28" s="7">
        <v>0</v>
      </c>
      <c r="Z28" s="7">
        <v>0</v>
      </c>
      <c r="AA28" s="7">
        <v>0</v>
      </c>
      <c r="AB28" s="7">
        <v>0</v>
      </c>
      <c r="AC28" s="7">
        <v>0</v>
      </c>
      <c r="AD28" s="7">
        <v>0</v>
      </c>
      <c r="AE28" s="7">
        <v>0</v>
      </c>
      <c r="AF28" s="7">
        <v>0</v>
      </c>
      <c r="AG28" s="7">
        <v>0</v>
      </c>
      <c r="AH28" s="7">
        <v>0</v>
      </c>
      <c r="AI28" s="7">
        <v>0</v>
      </c>
      <c r="AJ28" s="7">
        <v>0</v>
      </c>
      <c r="AK28" s="7">
        <v>0</v>
      </c>
      <c r="AL28" s="7">
        <v>0</v>
      </c>
      <c r="AM28" s="4"/>
      <c r="AN28" s="4"/>
    </row>
    <row r="29" spans="2:40" ht="15">
      <c r="B29" s="8" t="s">
        <v>65</v>
      </c>
      <c r="C29" s="5">
        <f>SUM(C30:C32)</f>
        <v>47000</v>
      </c>
      <c r="D29" s="5">
        <f aca="true" t="shared" si="12" ref="D29:AL29">+SUM(D30:D32)</f>
        <v>57000</v>
      </c>
      <c r="E29" s="6">
        <f t="shared" si="12"/>
        <v>122000</v>
      </c>
      <c r="F29" s="6">
        <f t="shared" si="12"/>
        <v>122000</v>
      </c>
      <c r="G29" s="6">
        <f t="shared" si="12"/>
        <v>122000</v>
      </c>
      <c r="H29" s="6">
        <f t="shared" si="12"/>
        <v>122000</v>
      </c>
      <c r="I29" s="6">
        <f t="shared" si="12"/>
        <v>122000</v>
      </c>
      <c r="J29" s="6">
        <f t="shared" si="12"/>
        <v>122000</v>
      </c>
      <c r="K29" s="6">
        <f t="shared" si="12"/>
        <v>122000</v>
      </c>
      <c r="L29" s="6">
        <f t="shared" si="12"/>
        <v>122000</v>
      </c>
      <c r="M29" s="6">
        <f t="shared" si="12"/>
        <v>122000</v>
      </c>
      <c r="N29" s="6">
        <f t="shared" si="12"/>
        <v>122000</v>
      </c>
      <c r="O29" s="6">
        <f t="shared" si="12"/>
        <v>122000</v>
      </c>
      <c r="P29" s="6">
        <f t="shared" si="12"/>
        <v>122000</v>
      </c>
      <c r="Q29" s="6">
        <f t="shared" si="12"/>
        <v>122000</v>
      </c>
      <c r="R29" s="6">
        <f t="shared" si="12"/>
        <v>122000</v>
      </c>
      <c r="S29" s="6">
        <f t="shared" si="12"/>
        <v>122000</v>
      </c>
      <c r="T29" s="6">
        <f t="shared" si="12"/>
        <v>122000</v>
      </c>
      <c r="U29" s="6">
        <f t="shared" si="12"/>
        <v>122000</v>
      </c>
      <c r="V29" s="6">
        <f t="shared" si="12"/>
        <v>122000</v>
      </c>
      <c r="W29" s="6">
        <f t="shared" si="12"/>
        <v>122000</v>
      </c>
      <c r="X29" s="6">
        <f t="shared" si="12"/>
        <v>122000</v>
      </c>
      <c r="Y29" s="6">
        <f t="shared" si="12"/>
        <v>122000</v>
      </c>
      <c r="Z29" s="6">
        <f t="shared" si="12"/>
        <v>122000</v>
      </c>
      <c r="AA29" s="6">
        <f t="shared" si="12"/>
        <v>122000</v>
      </c>
      <c r="AB29" s="6">
        <f t="shared" si="12"/>
        <v>122000</v>
      </c>
      <c r="AC29" s="6">
        <f t="shared" si="12"/>
        <v>122000</v>
      </c>
      <c r="AD29" s="6">
        <f t="shared" si="12"/>
        <v>122000</v>
      </c>
      <c r="AE29" s="6">
        <f t="shared" si="12"/>
        <v>122000</v>
      </c>
      <c r="AF29" s="6">
        <f t="shared" si="12"/>
        <v>122000</v>
      </c>
      <c r="AG29" s="6">
        <f t="shared" si="12"/>
        <v>122000</v>
      </c>
      <c r="AH29" s="6">
        <f t="shared" si="12"/>
        <v>122000</v>
      </c>
      <c r="AI29" s="6">
        <f t="shared" si="12"/>
        <v>122000</v>
      </c>
      <c r="AJ29" s="6">
        <f t="shared" si="12"/>
        <v>122000</v>
      </c>
      <c r="AK29" s="6">
        <f t="shared" si="12"/>
        <v>122000</v>
      </c>
      <c r="AL29" s="6">
        <f t="shared" si="12"/>
        <v>122000</v>
      </c>
      <c r="AM29" s="4"/>
      <c r="AN29" s="4"/>
    </row>
    <row r="30" spans="1:40" ht="15">
      <c r="A30" s="46" t="s">
        <v>297</v>
      </c>
      <c r="B30" s="4" t="s">
        <v>66</v>
      </c>
      <c r="C30" s="7">
        <f>SUMIF('Budget Investimenti'!$C$3:$C$21,$A$30,'Budget Investimenti'!F3:F21)</f>
        <v>37000</v>
      </c>
      <c r="D30" s="7">
        <f>SUMIF('Budget Investimenti'!$C$3:$C$21,$A$30,'Budget Investimenti'!G3:G21)+C30</f>
        <v>47000</v>
      </c>
      <c r="E30" s="7">
        <f>SUMIF('Budget Investimenti'!$C$3:$C$21,$A$30,'Budget Investimenti'!H3:H21)+D30</f>
        <v>77000</v>
      </c>
      <c r="F30" s="7">
        <f>SUMIF('Budget Investimenti'!$C$3:$C$21,$A$30,'Budget Investimenti'!I3:I21)+E30</f>
        <v>77000</v>
      </c>
      <c r="G30" s="7">
        <f>SUMIF('Budget Investimenti'!$C$3:$C$21,$A$30,'Budget Investimenti'!J3:J21)+F30</f>
        <v>77000</v>
      </c>
      <c r="H30" s="7">
        <f>SUMIF('Budget Investimenti'!$C$3:$C$21,$A$30,'Budget Investimenti'!K3:K21)+G30</f>
        <v>77000</v>
      </c>
      <c r="I30" s="7">
        <f>SUMIF('Budget Investimenti'!$C$3:$C$21,$A$30,'Budget Investimenti'!L3:L21)+H30</f>
        <v>77000</v>
      </c>
      <c r="J30" s="7">
        <f>SUMIF('Budget Investimenti'!$C$3:$C$21,$A$30,'Budget Investimenti'!M3:M21)+I30</f>
        <v>77000</v>
      </c>
      <c r="K30" s="7">
        <f>SUMIF('Budget Investimenti'!$C$3:$C$21,$A$30,'Budget Investimenti'!N3:N21)+J30</f>
        <v>77000</v>
      </c>
      <c r="L30" s="7">
        <f>SUMIF('Budget Investimenti'!$C$3:$C$21,$A$30,'Budget Investimenti'!O3:O21)+K30</f>
        <v>77000</v>
      </c>
      <c r="M30" s="7">
        <f>SUMIF('Budget Investimenti'!$C$3:$C$21,$A$30,'Budget Investimenti'!P3:P21)+L30</f>
        <v>77000</v>
      </c>
      <c r="N30" s="7">
        <f>SUMIF('Budget Investimenti'!$C$3:$C$21,$A$30,'Budget Investimenti'!Q3:Q21)+M30</f>
        <v>77000</v>
      </c>
      <c r="O30" s="7">
        <f>SUMIF('Budget Investimenti'!$C$3:$C$21,$A$30,'Budget Investimenti'!R3:R21)+N30</f>
        <v>77000</v>
      </c>
      <c r="P30" s="7">
        <f>SUMIF('Budget Investimenti'!$C$3:$C$21,$A$30,'Budget Investimenti'!S3:S21)+O30</f>
        <v>77000</v>
      </c>
      <c r="Q30" s="7">
        <f>SUMIF('Budget Investimenti'!$C$3:$C$21,$A$30,'Budget Investimenti'!T3:T21)+P30</f>
        <v>77000</v>
      </c>
      <c r="R30" s="7">
        <f>SUMIF('Budget Investimenti'!$C$3:$C$21,$A$30,'Budget Investimenti'!U3:U21)+Q30</f>
        <v>77000</v>
      </c>
      <c r="S30" s="7">
        <f>SUMIF('Budget Investimenti'!$C$3:$C$21,$A$30,'Budget Investimenti'!V3:V21)+R30</f>
        <v>77000</v>
      </c>
      <c r="T30" s="7">
        <f>SUMIF('Budget Investimenti'!$C$3:$C$21,$A$30,'Budget Investimenti'!W3:W21)+S30</f>
        <v>77000</v>
      </c>
      <c r="U30" s="7">
        <f>SUMIF('Budget Investimenti'!$C$3:$C$21,$A$30,'Budget Investimenti'!X3:X21)+T30</f>
        <v>77000</v>
      </c>
      <c r="V30" s="7">
        <f>SUMIF('Budget Investimenti'!$C$3:$C$21,$A$30,'Budget Investimenti'!Y3:Y21)+U30</f>
        <v>77000</v>
      </c>
      <c r="W30" s="7">
        <f>SUMIF('Budget Investimenti'!$C$3:$C$21,$A$30,'Budget Investimenti'!Z3:Z21)+V30</f>
        <v>77000</v>
      </c>
      <c r="X30" s="7">
        <f>SUMIF('Budget Investimenti'!$C$3:$C$21,$A$30,'Budget Investimenti'!AA3:AA21)+W30</f>
        <v>77000</v>
      </c>
      <c r="Y30" s="7">
        <f>SUMIF('Budget Investimenti'!$C$3:$C$21,$A$30,'Budget Investimenti'!AB3:AB21)+X30</f>
        <v>77000</v>
      </c>
      <c r="Z30" s="7">
        <f>SUMIF('Budget Investimenti'!$C$3:$C$21,$A$30,'Budget Investimenti'!AC3:AC21)+Y30</f>
        <v>77000</v>
      </c>
      <c r="AA30" s="7">
        <f>SUMIF('Budget Investimenti'!$C$3:$C$21,$A$30,'Budget Investimenti'!AD3:AD21)+Z30</f>
        <v>77000</v>
      </c>
      <c r="AB30" s="7">
        <f>SUMIF('Budget Investimenti'!$C$3:$C$21,$A$30,'Budget Investimenti'!AE3:AE21)+AA30</f>
        <v>77000</v>
      </c>
      <c r="AC30" s="7">
        <f>SUMIF('Budget Investimenti'!$C$3:$C$21,$A$30,'Budget Investimenti'!AF3:AF21)+AB30</f>
        <v>77000</v>
      </c>
      <c r="AD30" s="7">
        <f>SUMIF('Budget Investimenti'!$C$3:$C$21,$A$30,'Budget Investimenti'!AG3:AG21)+AC30</f>
        <v>77000</v>
      </c>
      <c r="AE30" s="7">
        <f>SUMIF('Budget Investimenti'!$C$3:$C$21,$A$30,'Budget Investimenti'!AH3:AH21)+AD30</f>
        <v>77000</v>
      </c>
      <c r="AF30" s="7">
        <f>SUMIF('Budget Investimenti'!$C$3:$C$21,$A$30,'Budget Investimenti'!AI3:AI21)+AE30</f>
        <v>77000</v>
      </c>
      <c r="AG30" s="7">
        <f>SUMIF('Budget Investimenti'!$C$3:$C$21,$A$30,'Budget Investimenti'!AJ3:AJ21)+AF30</f>
        <v>77000</v>
      </c>
      <c r="AH30" s="7">
        <f>SUMIF('Budget Investimenti'!$C$3:$C$21,$A$30,'Budget Investimenti'!AK3:AK21)+AG30</f>
        <v>77000</v>
      </c>
      <c r="AI30" s="7">
        <f>SUMIF('Budget Investimenti'!$C$3:$C$21,$A$30,'Budget Investimenti'!AL3:AL21)+AH30</f>
        <v>77000</v>
      </c>
      <c r="AJ30" s="7">
        <f>SUMIF('Budget Investimenti'!$C$3:$C$21,$A$30,'Budget Investimenti'!AM3:AM21)+AI30</f>
        <v>77000</v>
      </c>
      <c r="AK30" s="7">
        <f>SUMIF('Budget Investimenti'!$C$3:$C$21,$A$30,'Budget Investimenti'!AN3:AN21)+AJ30</f>
        <v>77000</v>
      </c>
      <c r="AL30" s="7">
        <f>SUMIF('Budget Investimenti'!$C$3:$C$21,$A$30,'Budget Investimenti'!AO3:AO21)+AK30</f>
        <v>77000</v>
      </c>
      <c r="AM30" s="4"/>
      <c r="AN30" s="4"/>
    </row>
    <row r="31" spans="1:40" ht="15">
      <c r="A31" s="46" t="s">
        <v>298</v>
      </c>
      <c r="B31" s="4" t="s">
        <v>171</v>
      </c>
      <c r="C31" s="7">
        <f>SUMIF('Budget Investimenti'!$C$3:$C$21,$A$31,'Budget Investimenti'!F3:F21)</f>
        <v>10000</v>
      </c>
      <c r="D31" s="7">
        <f>SUMIF('Budget Investimenti'!$C$3:$C$21,$A$31,'Budget Investimenti'!G3:G21)+C31</f>
        <v>10000</v>
      </c>
      <c r="E31" s="7">
        <f>SUMIF('Budget Investimenti'!$C$3:$C$21,$A$31,'Budget Investimenti'!H3:H21)+D31</f>
        <v>45000</v>
      </c>
      <c r="F31" s="7">
        <f>SUMIF('Budget Investimenti'!$C$3:$C$21,$A$31,'Budget Investimenti'!I3:I21)+E31</f>
        <v>45000</v>
      </c>
      <c r="G31" s="7">
        <f>SUMIF('Budget Investimenti'!$C$3:$C$21,$A$31,'Budget Investimenti'!J3:J21)+F31</f>
        <v>45000</v>
      </c>
      <c r="H31" s="7">
        <f>SUMIF('Budget Investimenti'!$C$3:$C$21,$A$31,'Budget Investimenti'!K3:K21)+G31</f>
        <v>45000</v>
      </c>
      <c r="I31" s="7">
        <f>SUMIF('Budget Investimenti'!$C$3:$C$21,$A$31,'Budget Investimenti'!L3:L21)+H31</f>
        <v>45000</v>
      </c>
      <c r="J31" s="7">
        <f>SUMIF('Budget Investimenti'!$C$3:$C$21,$A$31,'Budget Investimenti'!M3:M21)+I31</f>
        <v>45000</v>
      </c>
      <c r="K31" s="7">
        <f>SUMIF('Budget Investimenti'!$C$3:$C$21,$A$31,'Budget Investimenti'!N3:N21)+J31</f>
        <v>45000</v>
      </c>
      <c r="L31" s="7">
        <f>SUMIF('Budget Investimenti'!$C$3:$C$21,$A$31,'Budget Investimenti'!O3:O21)+K31</f>
        <v>45000</v>
      </c>
      <c r="M31" s="7">
        <f>SUMIF('Budget Investimenti'!$C$3:$C$21,$A$31,'Budget Investimenti'!P3:P21)+L31</f>
        <v>45000</v>
      </c>
      <c r="N31" s="7">
        <f>SUMIF('Budget Investimenti'!$C$3:$C$21,$A$31,'Budget Investimenti'!Q3:Q21)+M31</f>
        <v>45000</v>
      </c>
      <c r="O31" s="7">
        <f>SUMIF('Budget Investimenti'!$C$3:$C$21,$A$31,'Budget Investimenti'!R3:R21)+N31</f>
        <v>45000</v>
      </c>
      <c r="P31" s="7">
        <f>SUMIF('Budget Investimenti'!$C$3:$C$21,$A$31,'Budget Investimenti'!S3:S21)+O31</f>
        <v>45000</v>
      </c>
      <c r="Q31" s="7">
        <f>SUMIF('Budget Investimenti'!$C$3:$C$21,$A$31,'Budget Investimenti'!T3:T21)+P31</f>
        <v>45000</v>
      </c>
      <c r="R31" s="7">
        <f>SUMIF('Budget Investimenti'!$C$3:$C$21,$A$31,'Budget Investimenti'!U3:U21)+Q31</f>
        <v>45000</v>
      </c>
      <c r="S31" s="7">
        <f>SUMIF('Budget Investimenti'!$C$3:$C$21,$A$31,'Budget Investimenti'!V3:V21)+R31</f>
        <v>45000</v>
      </c>
      <c r="T31" s="7">
        <f>SUMIF('Budget Investimenti'!$C$3:$C$21,$A$31,'Budget Investimenti'!W3:W21)+S31</f>
        <v>45000</v>
      </c>
      <c r="U31" s="7">
        <f>SUMIF('Budget Investimenti'!$C$3:$C$21,$A$31,'Budget Investimenti'!X3:X21)+T31</f>
        <v>45000</v>
      </c>
      <c r="V31" s="7">
        <f>SUMIF('Budget Investimenti'!$C$3:$C$21,$A$31,'Budget Investimenti'!Y3:Y21)+U31</f>
        <v>45000</v>
      </c>
      <c r="W31" s="7">
        <f>SUMIF('Budget Investimenti'!$C$3:$C$21,$A$31,'Budget Investimenti'!Z3:Z21)+V31</f>
        <v>45000</v>
      </c>
      <c r="X31" s="7">
        <f>SUMIF('Budget Investimenti'!$C$3:$C$21,$A$31,'Budget Investimenti'!AA3:AA21)+W31</f>
        <v>45000</v>
      </c>
      <c r="Y31" s="7">
        <f>SUMIF('Budget Investimenti'!$C$3:$C$21,$A$31,'Budget Investimenti'!AB3:AB21)+X31</f>
        <v>45000</v>
      </c>
      <c r="Z31" s="7">
        <f>SUMIF('Budget Investimenti'!$C$3:$C$21,$A$31,'Budget Investimenti'!AC3:AC21)+Y31</f>
        <v>45000</v>
      </c>
      <c r="AA31" s="7">
        <f>SUMIF('Budget Investimenti'!$C$3:$C$21,$A$31,'Budget Investimenti'!AD3:AD21)+Z31</f>
        <v>45000</v>
      </c>
      <c r="AB31" s="7">
        <f>SUMIF('Budget Investimenti'!$C$3:$C$21,$A$31,'Budget Investimenti'!AE3:AE21)+AA31</f>
        <v>45000</v>
      </c>
      <c r="AC31" s="7">
        <f>SUMIF('Budget Investimenti'!$C$3:$C$21,$A$31,'Budget Investimenti'!AF3:AF21)+AB31</f>
        <v>45000</v>
      </c>
      <c r="AD31" s="7">
        <f>SUMIF('Budget Investimenti'!$C$3:$C$21,$A$31,'Budget Investimenti'!AG3:AG21)+AC31</f>
        <v>45000</v>
      </c>
      <c r="AE31" s="7">
        <f>SUMIF('Budget Investimenti'!$C$3:$C$21,$A$31,'Budget Investimenti'!AH3:AH21)+AD31</f>
        <v>45000</v>
      </c>
      <c r="AF31" s="7">
        <f>SUMIF('Budget Investimenti'!$C$3:$C$21,$A$31,'Budget Investimenti'!AI3:AI21)+AE31</f>
        <v>45000</v>
      </c>
      <c r="AG31" s="7">
        <f>SUMIF('Budget Investimenti'!$C$3:$C$21,$A$31,'Budget Investimenti'!AJ3:AJ21)+AF31</f>
        <v>45000</v>
      </c>
      <c r="AH31" s="7">
        <f>SUMIF('Budget Investimenti'!$C$3:$C$21,$A$31,'Budget Investimenti'!AK3:AK21)+AG31</f>
        <v>45000</v>
      </c>
      <c r="AI31" s="7">
        <f>SUMIF('Budget Investimenti'!$C$3:$C$21,$A$31,'Budget Investimenti'!AL3:AL21)+AH31</f>
        <v>45000</v>
      </c>
      <c r="AJ31" s="7">
        <f>SUMIF('Budget Investimenti'!$C$3:$C$21,$A$31,'Budget Investimenti'!AM3:AM21)+AI31</f>
        <v>45000</v>
      </c>
      <c r="AK31" s="7">
        <f>SUMIF('Budget Investimenti'!$C$3:$C$21,$A$31,'Budget Investimenti'!AN3:AN21)+AJ31</f>
        <v>45000</v>
      </c>
      <c r="AL31" s="7">
        <f>SUMIF('Budget Investimenti'!$C$3:$C$21,$A$31,'Budget Investimenti'!AO3:AO21)+AK31</f>
        <v>45000</v>
      </c>
      <c r="AM31" s="4"/>
      <c r="AN31" s="4"/>
    </row>
    <row r="32" spans="1:40" ht="15">
      <c r="A32" s="46" t="s">
        <v>299</v>
      </c>
      <c r="B32" s="4" t="s">
        <v>170</v>
      </c>
      <c r="C32" s="7">
        <f>SUMIF('Budget Investimenti'!$C$3:$C$21,$A$32,'Budget Investimenti'!F3:F21)</f>
        <v>0</v>
      </c>
      <c r="D32" s="7">
        <f>SUMIF('Budget Investimenti'!$C$3:$C$21,$A$32,'Budget Investimenti'!G3:G21)+C32</f>
        <v>0</v>
      </c>
      <c r="E32" s="7">
        <f>SUMIF('Budget Investimenti'!$C$3:$C$21,$A$32,'Budget Investimenti'!H3:H21)+D32</f>
        <v>0</v>
      </c>
      <c r="F32" s="7">
        <f>SUMIF('Budget Investimenti'!$C$3:$C$21,$A$32,'Budget Investimenti'!I3:I21)+E32</f>
        <v>0</v>
      </c>
      <c r="G32" s="7">
        <f>SUMIF('Budget Investimenti'!$C$3:$C$21,$A$32,'Budget Investimenti'!J3:J21)+F32</f>
        <v>0</v>
      </c>
      <c r="H32" s="7">
        <f>SUMIF('Budget Investimenti'!$C$3:$C$21,$A$32,'Budget Investimenti'!K3:K21)+G32</f>
        <v>0</v>
      </c>
      <c r="I32" s="7">
        <f>SUMIF('Budget Investimenti'!$C$3:$C$21,$A$32,'Budget Investimenti'!L3:L21)+H32</f>
        <v>0</v>
      </c>
      <c r="J32" s="7">
        <f>SUMIF('Budget Investimenti'!$C$3:$C$21,$A$32,'Budget Investimenti'!M3:M21)+I32</f>
        <v>0</v>
      </c>
      <c r="K32" s="7">
        <f>SUMIF('Budget Investimenti'!$C$3:$C$21,$A$32,'Budget Investimenti'!N3:N21)+J32</f>
        <v>0</v>
      </c>
      <c r="L32" s="7">
        <f>SUMIF('Budget Investimenti'!$C$3:$C$21,$A$32,'Budget Investimenti'!O3:O21)+K32</f>
        <v>0</v>
      </c>
      <c r="M32" s="7">
        <f>SUMIF('Budget Investimenti'!$C$3:$C$21,$A$32,'Budget Investimenti'!P3:P21)+L32</f>
        <v>0</v>
      </c>
      <c r="N32" s="7">
        <f>SUMIF('Budget Investimenti'!$C$3:$C$21,$A$32,'Budget Investimenti'!Q3:Q21)+M32</f>
        <v>0</v>
      </c>
      <c r="O32" s="7">
        <f>SUMIF('Budget Investimenti'!$C$3:$C$21,$A$32,'Budget Investimenti'!R3:R21)+N32</f>
        <v>0</v>
      </c>
      <c r="P32" s="7">
        <f>SUMIF('Budget Investimenti'!$C$3:$C$21,$A$32,'Budget Investimenti'!S3:S21)+O32</f>
        <v>0</v>
      </c>
      <c r="Q32" s="7">
        <f>SUMIF('Budget Investimenti'!$C$3:$C$21,$A$32,'Budget Investimenti'!T3:T21)+P32</f>
        <v>0</v>
      </c>
      <c r="R32" s="7">
        <f>SUMIF('Budget Investimenti'!$C$3:$C$21,$A$32,'Budget Investimenti'!U3:U21)+Q32</f>
        <v>0</v>
      </c>
      <c r="S32" s="7">
        <f>SUMIF('Budget Investimenti'!$C$3:$C$21,$A$32,'Budget Investimenti'!V3:V21)+R32</f>
        <v>0</v>
      </c>
      <c r="T32" s="7">
        <f>SUMIF('Budget Investimenti'!$C$3:$C$21,$A$32,'Budget Investimenti'!W3:W21)+S32</f>
        <v>0</v>
      </c>
      <c r="U32" s="7">
        <f>SUMIF('Budget Investimenti'!$C$3:$C$21,$A$32,'Budget Investimenti'!X3:X21)+T32</f>
        <v>0</v>
      </c>
      <c r="V32" s="7">
        <f>SUMIF('Budget Investimenti'!$C$3:$C$21,$A$32,'Budget Investimenti'!Y3:Y21)+U32</f>
        <v>0</v>
      </c>
      <c r="W32" s="7">
        <f>SUMIF('Budget Investimenti'!$C$3:$C$21,$A$32,'Budget Investimenti'!Z3:Z21)+V32</f>
        <v>0</v>
      </c>
      <c r="X32" s="7">
        <f>SUMIF('Budget Investimenti'!$C$3:$C$21,$A$32,'Budget Investimenti'!AA3:AA21)+W32</f>
        <v>0</v>
      </c>
      <c r="Y32" s="7">
        <f>SUMIF('Budget Investimenti'!$C$3:$C$21,$A$32,'Budget Investimenti'!AB3:AB21)+X32</f>
        <v>0</v>
      </c>
      <c r="Z32" s="7">
        <f>SUMIF('Budget Investimenti'!$C$3:$C$21,$A$32,'Budget Investimenti'!AC3:AC21)+Y32</f>
        <v>0</v>
      </c>
      <c r="AA32" s="7">
        <f>SUMIF('Budget Investimenti'!$C$3:$C$21,$A$32,'Budget Investimenti'!AD3:AD21)+Z32</f>
        <v>0</v>
      </c>
      <c r="AB32" s="7">
        <f>SUMIF('Budget Investimenti'!$C$3:$C$21,$A$32,'Budget Investimenti'!AE3:AE21)+AA32</f>
        <v>0</v>
      </c>
      <c r="AC32" s="7">
        <f>SUMIF('Budget Investimenti'!$C$3:$C$21,$A$32,'Budget Investimenti'!AF3:AF21)+AB32</f>
        <v>0</v>
      </c>
      <c r="AD32" s="7">
        <f>SUMIF('Budget Investimenti'!$C$3:$C$21,$A$32,'Budget Investimenti'!AG3:AG21)+AC32</f>
        <v>0</v>
      </c>
      <c r="AE32" s="7">
        <f>SUMIF('Budget Investimenti'!$C$3:$C$21,$A$32,'Budget Investimenti'!AH3:AH21)+AD32</f>
        <v>0</v>
      </c>
      <c r="AF32" s="7">
        <f>SUMIF('Budget Investimenti'!$C$3:$C$21,$A$32,'Budget Investimenti'!AI3:AI21)+AE32</f>
        <v>0</v>
      </c>
      <c r="AG32" s="7">
        <f>SUMIF('Budget Investimenti'!$C$3:$C$21,$A$32,'Budget Investimenti'!AJ3:AJ21)+AF32</f>
        <v>0</v>
      </c>
      <c r="AH32" s="7">
        <f>SUMIF('Budget Investimenti'!$C$3:$C$21,$A$32,'Budget Investimenti'!AK3:AK21)+AG32</f>
        <v>0</v>
      </c>
      <c r="AI32" s="7">
        <f>SUMIF('Budget Investimenti'!$C$3:$C$21,$A$32,'Budget Investimenti'!AL3:AL21)+AH32</f>
        <v>0</v>
      </c>
      <c r="AJ32" s="7">
        <f>SUMIF('Budget Investimenti'!$C$3:$C$21,$A$32,'Budget Investimenti'!AM3:AM21)+AI32</f>
        <v>0</v>
      </c>
      <c r="AK32" s="7">
        <f>SUMIF('Budget Investimenti'!$C$3:$C$21,$A$32,'Budget Investimenti'!AN3:AN21)+AJ32</f>
        <v>0</v>
      </c>
      <c r="AL32" s="7">
        <f>SUMIF('Budget Investimenti'!$C$3:$C$21,$A$32,'Budget Investimenti'!AO3:AO21)+AK32</f>
        <v>0</v>
      </c>
      <c r="AM32" s="4"/>
      <c r="AN32" s="4"/>
    </row>
    <row r="33" spans="2:40" ht="15">
      <c r="B33" s="8" t="s">
        <v>67</v>
      </c>
      <c r="C33" s="5">
        <f>+SUM(C34:C37)</f>
        <v>5700</v>
      </c>
      <c r="D33" s="5">
        <f>+SUM(D34:D37)</f>
        <v>12400</v>
      </c>
      <c r="E33" s="5">
        <f aca="true" t="shared" si="13" ref="E33:AL33">+SUM(E34:E37)</f>
        <v>29100</v>
      </c>
      <c r="F33" s="5">
        <f t="shared" si="13"/>
        <v>45800</v>
      </c>
      <c r="G33" s="5">
        <f t="shared" si="13"/>
        <v>62500</v>
      </c>
      <c r="H33" s="5">
        <f t="shared" si="13"/>
        <v>77200</v>
      </c>
      <c r="I33" s="5">
        <f t="shared" si="13"/>
        <v>91900</v>
      </c>
      <c r="J33" s="5">
        <f t="shared" si="13"/>
        <v>99600</v>
      </c>
      <c r="K33" s="5">
        <f t="shared" si="13"/>
        <v>107300</v>
      </c>
      <c r="L33" s="5">
        <f t="shared" si="13"/>
        <v>115000</v>
      </c>
      <c r="M33" s="5">
        <f t="shared" si="13"/>
        <v>119000</v>
      </c>
      <c r="N33" s="5">
        <f t="shared" si="13"/>
        <v>122000</v>
      </c>
      <c r="O33" s="5">
        <f t="shared" si="13"/>
        <v>122000</v>
      </c>
      <c r="P33" s="5">
        <f t="shared" si="13"/>
        <v>122000</v>
      </c>
      <c r="Q33" s="5">
        <f t="shared" si="13"/>
        <v>122000</v>
      </c>
      <c r="R33" s="5">
        <f t="shared" si="13"/>
        <v>122000</v>
      </c>
      <c r="S33" s="5">
        <f t="shared" si="13"/>
        <v>122000</v>
      </c>
      <c r="T33" s="5">
        <f t="shared" si="13"/>
        <v>122000</v>
      </c>
      <c r="U33" s="5">
        <f t="shared" si="13"/>
        <v>122000</v>
      </c>
      <c r="V33" s="5">
        <f t="shared" si="13"/>
        <v>122000</v>
      </c>
      <c r="W33" s="5">
        <f t="shared" si="13"/>
        <v>122000</v>
      </c>
      <c r="X33" s="5">
        <f t="shared" si="13"/>
        <v>122000</v>
      </c>
      <c r="Y33" s="5">
        <f t="shared" si="13"/>
        <v>122000</v>
      </c>
      <c r="Z33" s="5">
        <f t="shared" si="13"/>
        <v>122000</v>
      </c>
      <c r="AA33" s="5">
        <f t="shared" si="13"/>
        <v>122000</v>
      </c>
      <c r="AB33" s="5">
        <f t="shared" si="13"/>
        <v>122000</v>
      </c>
      <c r="AC33" s="5">
        <f t="shared" si="13"/>
        <v>122000</v>
      </c>
      <c r="AD33" s="5">
        <f t="shared" si="13"/>
        <v>122000</v>
      </c>
      <c r="AE33" s="5">
        <f t="shared" si="13"/>
        <v>122000</v>
      </c>
      <c r="AF33" s="5">
        <f t="shared" si="13"/>
        <v>122000</v>
      </c>
      <c r="AG33" s="5">
        <f t="shared" si="13"/>
        <v>122000</v>
      </c>
      <c r="AH33" s="5">
        <f t="shared" si="13"/>
        <v>122000</v>
      </c>
      <c r="AI33" s="5">
        <f t="shared" si="13"/>
        <v>122000</v>
      </c>
      <c r="AJ33" s="5">
        <f t="shared" si="13"/>
        <v>122000</v>
      </c>
      <c r="AK33" s="5">
        <f t="shared" si="13"/>
        <v>122000</v>
      </c>
      <c r="AL33" s="5">
        <f t="shared" si="13"/>
        <v>122000</v>
      </c>
      <c r="AM33" s="4"/>
      <c r="AN33" s="4"/>
    </row>
    <row r="34" spans="1:40" ht="15">
      <c r="A34" s="46" t="s">
        <v>297</v>
      </c>
      <c r="B34" s="4" t="s">
        <v>68</v>
      </c>
      <c r="C34" s="7">
        <f>SUMIF(Ammortamenti!$C$25:$C$43,$A$34,Ammortamenti!E25:E43)</f>
        <v>3700</v>
      </c>
      <c r="D34" s="7">
        <f>SUMIF(Ammortamenti!$C$25:$C$43,$A$34,Ammortamenti!F25:F43)</f>
        <v>8400</v>
      </c>
      <c r="E34" s="7">
        <f>SUMIF(Ammortamenti!$C$25:$C$43,$A$34,Ammortamenti!G25:G43)</f>
        <v>16100</v>
      </c>
      <c r="F34" s="7">
        <f>SUMIF(Ammortamenti!$C$25:$C$43,$A$34,Ammortamenti!H25:H43)</f>
        <v>23800</v>
      </c>
      <c r="G34" s="7">
        <f>SUMIF(Ammortamenti!$C$25:$C$43,$A$34,Ammortamenti!I25:I43)</f>
        <v>31500</v>
      </c>
      <c r="H34" s="7">
        <f>SUMIF(Ammortamenti!$C$25:$C$43,$A$34,Ammortamenti!J25:J43)</f>
        <v>39200</v>
      </c>
      <c r="I34" s="7">
        <f>SUMIF(Ammortamenti!$C$25:$C$43,$A$34,Ammortamenti!K25:K43)</f>
        <v>46900</v>
      </c>
      <c r="J34" s="7">
        <f>SUMIF(Ammortamenti!$C$25:$C$43,$A$34,Ammortamenti!L25:L43)</f>
        <v>54600</v>
      </c>
      <c r="K34" s="7">
        <f>SUMIF(Ammortamenti!$C$25:$C$43,$A$34,Ammortamenti!M25:M43)</f>
        <v>62300</v>
      </c>
      <c r="L34" s="7">
        <f>SUMIF(Ammortamenti!$C$25:$C$43,$A$34,Ammortamenti!N25:N43)</f>
        <v>70000</v>
      </c>
      <c r="M34" s="7">
        <f>SUMIF(Ammortamenti!$C$25:$C$43,$A$34,Ammortamenti!O25:O43)</f>
        <v>74000</v>
      </c>
      <c r="N34" s="7">
        <f>SUMIF(Ammortamenti!$C$25:$C$43,$A$34,Ammortamenti!P25:P43)</f>
        <v>77000</v>
      </c>
      <c r="O34" s="7">
        <f>SUMIF(Ammortamenti!$C$25:$C$43,$A$34,Ammortamenti!Q25:Q43)</f>
        <v>77000</v>
      </c>
      <c r="P34" s="7">
        <f>SUMIF(Ammortamenti!$C$25:$C$43,$A$34,Ammortamenti!R25:R43)</f>
        <v>77000</v>
      </c>
      <c r="Q34" s="7">
        <f>SUMIF(Ammortamenti!$C$25:$C$43,$A$34,Ammortamenti!S25:S43)</f>
        <v>77000</v>
      </c>
      <c r="R34" s="7">
        <f>SUMIF(Ammortamenti!$C$25:$C$43,$A$34,Ammortamenti!T25:T43)</f>
        <v>77000</v>
      </c>
      <c r="S34" s="7">
        <f>SUMIF(Ammortamenti!$C$25:$C$43,$A$34,Ammortamenti!U25:U43)</f>
        <v>77000</v>
      </c>
      <c r="T34" s="7">
        <f>SUMIF(Ammortamenti!$C$25:$C$43,$A$34,Ammortamenti!V25:V43)</f>
        <v>77000</v>
      </c>
      <c r="U34" s="7">
        <f>SUMIF(Ammortamenti!$C$25:$C$43,$A$34,Ammortamenti!W25:W43)</f>
        <v>77000</v>
      </c>
      <c r="V34" s="7">
        <f>SUMIF(Ammortamenti!$C$25:$C$43,$A$34,Ammortamenti!X25:X43)</f>
        <v>77000</v>
      </c>
      <c r="W34" s="7">
        <f>SUMIF(Ammortamenti!$C$25:$C$43,$A$34,Ammortamenti!Y25:Y43)</f>
        <v>77000</v>
      </c>
      <c r="X34" s="7">
        <f>SUMIF(Ammortamenti!$C$25:$C$43,$A$34,Ammortamenti!Z25:Z43)</f>
        <v>77000</v>
      </c>
      <c r="Y34" s="7">
        <f>SUMIF(Ammortamenti!$C$25:$C$43,$A$34,Ammortamenti!AA25:AA43)</f>
        <v>77000</v>
      </c>
      <c r="Z34" s="7">
        <f>SUMIF(Ammortamenti!$C$25:$C$43,$A$34,Ammortamenti!AB25:AB43)</f>
        <v>77000</v>
      </c>
      <c r="AA34" s="7">
        <f>SUMIF(Ammortamenti!$C$25:$C$43,$A$34,Ammortamenti!AC25:AC43)</f>
        <v>77000</v>
      </c>
      <c r="AB34" s="7">
        <f>SUMIF(Ammortamenti!$C$25:$C$43,$A$34,Ammortamenti!AD25:AD43)</f>
        <v>77000</v>
      </c>
      <c r="AC34" s="7">
        <f>SUMIF(Ammortamenti!$C$25:$C$43,$A$34,Ammortamenti!AE25:AE43)</f>
        <v>77000</v>
      </c>
      <c r="AD34" s="7">
        <f>SUMIF(Ammortamenti!$C$25:$C$43,$A$34,Ammortamenti!AF25:AF43)</f>
        <v>77000</v>
      </c>
      <c r="AE34" s="7">
        <f>SUMIF(Ammortamenti!$C$25:$C$43,$A$34,Ammortamenti!AG25:AG43)</f>
        <v>77000</v>
      </c>
      <c r="AF34" s="7">
        <f>SUMIF(Ammortamenti!$C$25:$C$43,$A$34,Ammortamenti!AH25:AH43)</f>
        <v>77000</v>
      </c>
      <c r="AG34" s="7">
        <f>SUMIF(Ammortamenti!$C$25:$C$43,$A$34,Ammortamenti!AI25:AI43)</f>
        <v>77000</v>
      </c>
      <c r="AH34" s="7">
        <f>SUMIF(Ammortamenti!$C$25:$C$43,$A$34,Ammortamenti!AJ25:AJ43)</f>
        <v>77000</v>
      </c>
      <c r="AI34" s="7">
        <f>SUMIF(Ammortamenti!$C$25:$C$43,$A$34,Ammortamenti!AK25:AK43)</f>
        <v>77000</v>
      </c>
      <c r="AJ34" s="7">
        <f>SUMIF(Ammortamenti!$C$25:$C$43,$A$34,Ammortamenti!AL25:AL43)</f>
        <v>77000</v>
      </c>
      <c r="AK34" s="7">
        <f>SUMIF(Ammortamenti!$C$25:$C$43,$A$34,Ammortamenti!AM25:AM43)</f>
        <v>77000</v>
      </c>
      <c r="AL34" s="7">
        <f>SUMIF(Ammortamenti!$C$25:$C$43,$A$34,Ammortamenti!AN25:AN43)</f>
        <v>77000</v>
      </c>
      <c r="AM34" s="4"/>
      <c r="AN34" s="4"/>
    </row>
    <row r="35" spans="1:40" ht="15">
      <c r="A35" s="46" t="s">
        <v>298</v>
      </c>
      <c r="B35" s="4" t="s">
        <v>69</v>
      </c>
      <c r="C35" s="7">
        <f>SUMIF(Ammortamenti!$C$25:$C$43,$A$35,Ammortamenti!E25:E43)</f>
        <v>2000</v>
      </c>
      <c r="D35" s="7">
        <f>SUMIF(Ammortamenti!$C$25:$C$43,$A$35,Ammortamenti!F25:F43)</f>
        <v>4000</v>
      </c>
      <c r="E35" s="7">
        <f>SUMIF(Ammortamenti!$C$25:$C$43,$A$35,Ammortamenti!G25:G43)</f>
        <v>13000</v>
      </c>
      <c r="F35" s="7">
        <f>SUMIF(Ammortamenti!$C$25:$C$43,$A$35,Ammortamenti!H25:H43)</f>
        <v>22000</v>
      </c>
      <c r="G35" s="7">
        <f>SUMIF(Ammortamenti!$C$25:$C$43,$A$35,Ammortamenti!I25:I43)</f>
        <v>31000</v>
      </c>
      <c r="H35" s="7">
        <f>SUMIF(Ammortamenti!$C$25:$C$43,$A$35,Ammortamenti!J25:J43)</f>
        <v>38000</v>
      </c>
      <c r="I35" s="7">
        <f>SUMIF(Ammortamenti!$C$25:$C$43,$A$35,Ammortamenti!K25:K43)</f>
        <v>45000</v>
      </c>
      <c r="J35" s="7">
        <f>SUMIF(Ammortamenti!$C$25:$C$43,$A$35,Ammortamenti!L25:L43)</f>
        <v>45000</v>
      </c>
      <c r="K35" s="7">
        <f>SUMIF(Ammortamenti!$C$25:$C$43,$A$35,Ammortamenti!M25:M43)</f>
        <v>45000</v>
      </c>
      <c r="L35" s="7">
        <f>SUMIF(Ammortamenti!$C$25:$C$43,$A$35,Ammortamenti!N25:N43)</f>
        <v>45000</v>
      </c>
      <c r="M35" s="7">
        <f>SUMIF(Ammortamenti!$C$25:$C$43,$A$35,Ammortamenti!O25:O43)</f>
        <v>45000</v>
      </c>
      <c r="N35" s="7">
        <f>SUMIF(Ammortamenti!$C$25:$C$43,$A$35,Ammortamenti!P25:P43)</f>
        <v>45000</v>
      </c>
      <c r="O35" s="7">
        <f>SUMIF(Ammortamenti!$C$25:$C$43,$A$35,Ammortamenti!Q25:Q43)</f>
        <v>45000</v>
      </c>
      <c r="P35" s="7">
        <f>SUMIF(Ammortamenti!$C$25:$C$43,$A$35,Ammortamenti!R25:R43)</f>
        <v>45000</v>
      </c>
      <c r="Q35" s="7">
        <f>SUMIF(Ammortamenti!$C$25:$C$43,$A$35,Ammortamenti!S25:S43)</f>
        <v>45000</v>
      </c>
      <c r="R35" s="7">
        <f>SUMIF(Ammortamenti!$C$25:$C$43,$A$35,Ammortamenti!T25:T43)</f>
        <v>45000</v>
      </c>
      <c r="S35" s="7">
        <f>SUMIF(Ammortamenti!$C$25:$C$43,$A$35,Ammortamenti!U25:U43)</f>
        <v>45000</v>
      </c>
      <c r="T35" s="7">
        <f>SUMIF(Ammortamenti!$C$25:$C$43,$A$35,Ammortamenti!V25:V43)</f>
        <v>45000</v>
      </c>
      <c r="U35" s="7">
        <f>SUMIF(Ammortamenti!$C$25:$C$43,$A$35,Ammortamenti!W25:W43)</f>
        <v>45000</v>
      </c>
      <c r="V35" s="7">
        <f>SUMIF(Ammortamenti!$C$25:$C$43,$A$35,Ammortamenti!X25:X43)</f>
        <v>45000</v>
      </c>
      <c r="W35" s="7">
        <f>SUMIF(Ammortamenti!$C$25:$C$43,$A$35,Ammortamenti!Y25:Y43)</f>
        <v>45000</v>
      </c>
      <c r="X35" s="7">
        <f>SUMIF(Ammortamenti!$C$25:$C$43,$A$35,Ammortamenti!Z25:Z43)</f>
        <v>45000</v>
      </c>
      <c r="Y35" s="7">
        <f>SUMIF(Ammortamenti!$C$25:$C$43,$A$35,Ammortamenti!AA25:AA43)</f>
        <v>45000</v>
      </c>
      <c r="Z35" s="7">
        <f>SUMIF(Ammortamenti!$C$25:$C$43,$A$35,Ammortamenti!AB25:AB43)</f>
        <v>45000</v>
      </c>
      <c r="AA35" s="7">
        <f>SUMIF(Ammortamenti!$C$25:$C$43,$A$35,Ammortamenti!AC25:AC43)</f>
        <v>45000</v>
      </c>
      <c r="AB35" s="7">
        <f>SUMIF(Ammortamenti!$C$25:$C$43,$A$35,Ammortamenti!AD25:AD43)</f>
        <v>45000</v>
      </c>
      <c r="AC35" s="7">
        <f>SUMIF(Ammortamenti!$C$25:$C$43,$A$35,Ammortamenti!AE25:AE43)</f>
        <v>45000</v>
      </c>
      <c r="AD35" s="7">
        <f>SUMIF(Ammortamenti!$C$25:$C$43,$A$35,Ammortamenti!AF25:AF43)</f>
        <v>45000</v>
      </c>
      <c r="AE35" s="7">
        <f>SUMIF(Ammortamenti!$C$25:$C$43,$A$35,Ammortamenti!AG25:AG43)</f>
        <v>45000</v>
      </c>
      <c r="AF35" s="7">
        <f>SUMIF(Ammortamenti!$C$25:$C$43,$A$35,Ammortamenti!AH25:AH43)</f>
        <v>45000</v>
      </c>
      <c r="AG35" s="7">
        <f>SUMIF(Ammortamenti!$C$25:$C$43,$A$35,Ammortamenti!AI25:AI43)</f>
        <v>45000</v>
      </c>
      <c r="AH35" s="7">
        <f>SUMIF(Ammortamenti!$C$25:$C$43,$A$35,Ammortamenti!AJ25:AJ43)</f>
        <v>45000</v>
      </c>
      <c r="AI35" s="7">
        <f>SUMIF(Ammortamenti!$C$25:$C$43,$A$35,Ammortamenti!AK25:AK43)</f>
        <v>45000</v>
      </c>
      <c r="AJ35" s="7">
        <f>SUMIF(Ammortamenti!$C$25:$C$43,$A$35,Ammortamenti!AL25:AL43)</f>
        <v>45000</v>
      </c>
      <c r="AK35" s="7">
        <f>SUMIF(Ammortamenti!$C$25:$C$43,$A$35,Ammortamenti!AM25:AM43)</f>
        <v>45000</v>
      </c>
      <c r="AL35" s="7">
        <f>SUMIF(Ammortamenti!$C$25:$C$43,$A$35,Ammortamenti!AN25:AN43)</f>
        <v>45000</v>
      </c>
      <c r="AM35" s="4"/>
      <c r="AN35" s="4"/>
    </row>
    <row r="36" spans="1:40" ht="15">
      <c r="A36" s="46" t="s">
        <v>299</v>
      </c>
      <c r="B36" s="4" t="s">
        <v>70</v>
      </c>
      <c r="C36" s="7">
        <f>SUMIF(Ammortamenti!$C$25:$C$43,$A$36,Ammortamenti!E25:E43)</f>
        <v>0</v>
      </c>
      <c r="D36" s="7">
        <f>SUMIF(Ammortamenti!$C$25:$C$43,$A$36,Ammortamenti!F25:F43)</f>
        <v>0</v>
      </c>
      <c r="E36" s="7">
        <f>SUMIF(Ammortamenti!$C$25:$C$43,$A$36,Ammortamenti!G25:G43)</f>
        <v>0</v>
      </c>
      <c r="F36" s="7">
        <f>SUMIF(Ammortamenti!$C$25:$C$43,$A$36,Ammortamenti!H25:H43)</f>
        <v>0</v>
      </c>
      <c r="G36" s="7">
        <f>SUMIF(Ammortamenti!$C$25:$C$43,$A$36,Ammortamenti!I25:I43)</f>
        <v>0</v>
      </c>
      <c r="H36" s="7">
        <f>SUMIF(Ammortamenti!$C$25:$C$43,$A$36,Ammortamenti!J25:J43)</f>
        <v>0</v>
      </c>
      <c r="I36" s="7">
        <f>SUMIF(Ammortamenti!$C$25:$C$43,$A$36,Ammortamenti!K25:K43)</f>
        <v>0</v>
      </c>
      <c r="J36" s="7">
        <f>SUMIF(Ammortamenti!$C$25:$C$43,$A$36,Ammortamenti!L25:L43)</f>
        <v>0</v>
      </c>
      <c r="K36" s="7">
        <f>SUMIF(Ammortamenti!$C$25:$C$43,$A$36,Ammortamenti!M25:M43)</f>
        <v>0</v>
      </c>
      <c r="L36" s="7">
        <f>SUMIF(Ammortamenti!$C$25:$C$43,$A$36,Ammortamenti!N25:N43)</f>
        <v>0</v>
      </c>
      <c r="M36" s="7">
        <f>SUMIF(Ammortamenti!$C$25:$C$43,$A$36,Ammortamenti!O25:O43)</f>
        <v>0</v>
      </c>
      <c r="N36" s="7">
        <f>SUMIF(Ammortamenti!$C$25:$C$43,$A$36,Ammortamenti!P25:P43)</f>
        <v>0</v>
      </c>
      <c r="O36" s="7">
        <f>SUMIF(Ammortamenti!$C$25:$C$43,$A$36,Ammortamenti!Q25:Q43)</f>
        <v>0</v>
      </c>
      <c r="P36" s="7">
        <f>SUMIF(Ammortamenti!$C$25:$C$43,$A$36,Ammortamenti!R25:R43)</f>
        <v>0</v>
      </c>
      <c r="Q36" s="7">
        <f>SUMIF(Ammortamenti!$C$25:$C$43,$A$36,Ammortamenti!S25:S43)</f>
        <v>0</v>
      </c>
      <c r="R36" s="7">
        <f>SUMIF(Ammortamenti!$C$25:$C$43,$A$36,Ammortamenti!T25:T43)</f>
        <v>0</v>
      </c>
      <c r="S36" s="7">
        <f>SUMIF(Ammortamenti!$C$25:$C$43,$A$36,Ammortamenti!U25:U43)</f>
        <v>0</v>
      </c>
      <c r="T36" s="7">
        <f>SUMIF(Ammortamenti!$C$25:$C$43,$A$36,Ammortamenti!V25:V43)</f>
        <v>0</v>
      </c>
      <c r="U36" s="7">
        <f>SUMIF(Ammortamenti!$C$25:$C$43,$A$36,Ammortamenti!W25:W43)</f>
        <v>0</v>
      </c>
      <c r="V36" s="7">
        <f>SUMIF(Ammortamenti!$C$25:$C$43,$A$36,Ammortamenti!X25:X43)</f>
        <v>0</v>
      </c>
      <c r="W36" s="7">
        <f>SUMIF(Ammortamenti!$C$25:$C$43,$A$36,Ammortamenti!Y25:Y43)</f>
        <v>0</v>
      </c>
      <c r="X36" s="7">
        <f>SUMIF(Ammortamenti!$C$25:$C$43,$A$36,Ammortamenti!Z25:Z43)</f>
        <v>0</v>
      </c>
      <c r="Y36" s="7">
        <f>SUMIF(Ammortamenti!$C$25:$C$43,$A$36,Ammortamenti!AA25:AA43)</f>
        <v>0</v>
      </c>
      <c r="Z36" s="7">
        <f>SUMIF(Ammortamenti!$C$25:$C$43,$A$36,Ammortamenti!AB25:AB43)</f>
        <v>0</v>
      </c>
      <c r="AA36" s="7">
        <f>SUMIF(Ammortamenti!$C$25:$C$43,$A$36,Ammortamenti!AC25:AC43)</f>
        <v>0</v>
      </c>
      <c r="AB36" s="7">
        <f>SUMIF(Ammortamenti!$C$25:$C$43,$A$36,Ammortamenti!AD25:AD43)</f>
        <v>0</v>
      </c>
      <c r="AC36" s="7">
        <f>SUMIF(Ammortamenti!$C$25:$C$43,$A$36,Ammortamenti!AE25:AE43)</f>
        <v>0</v>
      </c>
      <c r="AD36" s="7">
        <f>SUMIF(Ammortamenti!$C$25:$C$43,$A$36,Ammortamenti!AF25:AF43)</f>
        <v>0</v>
      </c>
      <c r="AE36" s="7">
        <f>SUMIF(Ammortamenti!$C$25:$C$43,$A$36,Ammortamenti!AG25:AG43)</f>
        <v>0</v>
      </c>
      <c r="AF36" s="7">
        <f>SUMIF(Ammortamenti!$C$25:$C$43,$A$36,Ammortamenti!AH25:AH43)</f>
        <v>0</v>
      </c>
      <c r="AG36" s="7">
        <f>SUMIF(Ammortamenti!$C$25:$C$43,$A$36,Ammortamenti!AI25:AI43)</f>
        <v>0</v>
      </c>
      <c r="AH36" s="7">
        <f>SUMIF(Ammortamenti!$C$25:$C$43,$A$36,Ammortamenti!AJ25:AJ43)</f>
        <v>0</v>
      </c>
      <c r="AI36" s="7">
        <f>SUMIF(Ammortamenti!$C$25:$C$43,$A$36,Ammortamenti!AK25:AK43)</f>
        <v>0</v>
      </c>
      <c r="AJ36" s="7">
        <f>SUMIF(Ammortamenti!$C$25:$C$43,$A$36,Ammortamenti!AL25:AL43)</f>
        <v>0</v>
      </c>
      <c r="AK36" s="7">
        <f>SUMIF(Ammortamenti!$C$25:$C$43,$A$36,Ammortamenti!AM25:AM43)</f>
        <v>0</v>
      </c>
      <c r="AL36" s="7">
        <f>SUMIF(Ammortamenti!$C$25:$C$43,$A$36,Ammortamenti!AN25:AN43)</f>
        <v>0</v>
      </c>
      <c r="AM36" s="4"/>
      <c r="AN36" s="4"/>
    </row>
    <row r="37" spans="2:40" ht="15">
      <c r="B37" s="4" t="s">
        <v>167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  <c r="AL37" s="7">
        <v>0</v>
      </c>
      <c r="AM37" s="4"/>
      <c r="AN37" s="4"/>
    </row>
    <row r="38" spans="1:40" ht="15">
      <c r="A38" s="46" t="s">
        <v>272</v>
      </c>
      <c r="B38" s="8" t="s">
        <v>71</v>
      </c>
      <c r="C38" s="6">
        <f>SUMIF('Budget Investimenti'!$C$3:$C$21,$A$38,'Budget Investimenti'!F3:F21)</f>
        <v>0</v>
      </c>
      <c r="D38" s="6">
        <f>SUMIF('Budget Investimenti'!$C$3:$C$21,$A$38,'Budget Investimenti'!G3:G21)+C38</f>
        <v>0</v>
      </c>
      <c r="E38" s="6">
        <f>SUMIF('Budget Investimenti'!$C$3:$C$21,$A$38,'Budget Investimenti'!H3:H21)+D38</f>
        <v>0</v>
      </c>
      <c r="F38" s="6">
        <f>SUMIF('Budget Investimenti'!$C$3:$C$21,$A$38,'Budget Investimenti'!I3:I21)+E38</f>
        <v>0</v>
      </c>
      <c r="G38" s="6">
        <f>SUMIF('Budget Investimenti'!$C$3:$C$21,$A$38,'Budget Investimenti'!J3:J21)+F38</f>
        <v>0</v>
      </c>
      <c r="H38" s="6">
        <f>SUMIF('Budget Investimenti'!$C$3:$C$21,$A$38,'Budget Investimenti'!K3:K21)+G38</f>
        <v>0</v>
      </c>
      <c r="I38" s="6">
        <f>SUMIF('Budget Investimenti'!$C$3:$C$21,$A$38,'Budget Investimenti'!L3:L21)+H38</f>
        <v>0</v>
      </c>
      <c r="J38" s="6">
        <f>SUMIF('Budget Investimenti'!$C$3:$C$21,$A$38,'Budget Investimenti'!M3:M21)+I38</f>
        <v>0</v>
      </c>
      <c r="K38" s="6">
        <f>SUMIF('Budget Investimenti'!$C$3:$C$21,$A$38,'Budget Investimenti'!N3:N21)+J38</f>
        <v>0</v>
      </c>
      <c r="L38" s="6">
        <f>SUMIF('Budget Investimenti'!$C$3:$C$21,$A$38,'Budget Investimenti'!O3:O21)+K38</f>
        <v>0</v>
      </c>
      <c r="M38" s="6">
        <f>SUMIF('Budget Investimenti'!$C$3:$C$21,$A$38,'Budget Investimenti'!P3:P21)+L38</f>
        <v>0</v>
      </c>
      <c r="N38" s="6">
        <f>SUMIF('Budget Investimenti'!$C$3:$C$21,$A$38,'Budget Investimenti'!Q3:Q21)+M38</f>
        <v>0</v>
      </c>
      <c r="O38" s="6">
        <f>SUMIF('Budget Investimenti'!$C$3:$C$21,$A$38,'Budget Investimenti'!R3:R21)+N38</f>
        <v>0</v>
      </c>
      <c r="P38" s="6">
        <f>SUMIF('Budget Investimenti'!$C$3:$C$21,$A$38,'Budget Investimenti'!S3:S21)+O38</f>
        <v>0</v>
      </c>
      <c r="Q38" s="6">
        <f>SUMIF('Budget Investimenti'!$C$3:$C$21,$A$38,'Budget Investimenti'!T3:T21)+P38</f>
        <v>0</v>
      </c>
      <c r="R38" s="6">
        <f>SUMIF('Budget Investimenti'!$C$3:$C$21,$A$38,'Budget Investimenti'!U3:U21)+Q38</f>
        <v>0</v>
      </c>
      <c r="S38" s="6">
        <f>SUMIF('Budget Investimenti'!$C$3:$C$21,$A$38,'Budget Investimenti'!V3:V21)+R38</f>
        <v>0</v>
      </c>
      <c r="T38" s="6">
        <f>SUMIF('Budget Investimenti'!$C$3:$C$21,$A$38,'Budget Investimenti'!W3:W21)+S38</f>
        <v>0</v>
      </c>
      <c r="U38" s="6">
        <f>SUMIF('Budget Investimenti'!$C$3:$C$21,$A$38,'Budget Investimenti'!X3:X21)+T38</f>
        <v>0</v>
      </c>
      <c r="V38" s="6">
        <f>SUMIF('Budget Investimenti'!$C$3:$C$21,$A$38,'Budget Investimenti'!Y3:Y21)+U38</f>
        <v>0</v>
      </c>
      <c r="W38" s="6">
        <f>SUMIF('Budget Investimenti'!$C$3:$C$21,$A$38,'Budget Investimenti'!Z3:Z21)+V38</f>
        <v>0</v>
      </c>
      <c r="X38" s="6">
        <f>SUMIF('Budget Investimenti'!$C$3:$C$21,$A$38,'Budget Investimenti'!AA3:AA21)+W38</f>
        <v>0</v>
      </c>
      <c r="Y38" s="6">
        <f>SUMIF('Budget Investimenti'!$C$3:$C$21,$A$38,'Budget Investimenti'!AB3:AB21)+X38</f>
        <v>0</v>
      </c>
      <c r="Z38" s="6">
        <f>SUMIF('Budget Investimenti'!$C$3:$C$21,$A$38,'Budget Investimenti'!AC3:AC21)+Y38</f>
        <v>0</v>
      </c>
      <c r="AA38" s="6">
        <f>SUMIF('Budget Investimenti'!$C$3:$C$21,$A$38,'Budget Investimenti'!AD3:AD21)+Z38</f>
        <v>0</v>
      </c>
      <c r="AB38" s="6">
        <f>SUMIF('Budget Investimenti'!$C$3:$C$21,$A$38,'Budget Investimenti'!AE3:AE21)+AA38</f>
        <v>0</v>
      </c>
      <c r="AC38" s="6">
        <f>SUMIF('Budget Investimenti'!$C$3:$C$21,$A$38,'Budget Investimenti'!AF3:AF21)+AB38</f>
        <v>0</v>
      </c>
      <c r="AD38" s="6">
        <f>SUMIF('Budget Investimenti'!$C$3:$C$21,$A$38,'Budget Investimenti'!AG3:AG21)+AC38</f>
        <v>0</v>
      </c>
      <c r="AE38" s="6">
        <f>SUMIF('Budget Investimenti'!$C$3:$C$21,$A$38,'Budget Investimenti'!AH3:AH21)+AD38</f>
        <v>0</v>
      </c>
      <c r="AF38" s="6">
        <f>SUMIF('Budget Investimenti'!$C$3:$C$21,$A$38,'Budget Investimenti'!AI3:AI21)+AE38</f>
        <v>0</v>
      </c>
      <c r="AG38" s="6">
        <f>SUMIF('Budget Investimenti'!$C$3:$C$21,$A$38,'Budget Investimenti'!AJ3:AJ21)+AF38</f>
        <v>0</v>
      </c>
      <c r="AH38" s="6">
        <f>SUMIF('Budget Investimenti'!$C$3:$C$21,$A$38,'Budget Investimenti'!AK3:AK21)+AG38</f>
        <v>0</v>
      </c>
      <c r="AI38" s="6">
        <f>SUMIF('Budget Investimenti'!$C$3:$C$21,$A$38,'Budget Investimenti'!AL3:AL21)+AH38</f>
        <v>0</v>
      </c>
      <c r="AJ38" s="6">
        <f>SUMIF('Budget Investimenti'!$C$3:$C$21,$A$38,'Budget Investimenti'!AM3:AM21)+AI38</f>
        <v>0</v>
      </c>
      <c r="AK38" s="6">
        <f>SUMIF('Budget Investimenti'!$C$3:$C$21,$A$38,'Budget Investimenti'!AN3:AN21)+AJ38</f>
        <v>0</v>
      </c>
      <c r="AL38" s="6">
        <f>SUMIF('Budget Investimenti'!$C$3:$C$21,$A$38,'Budget Investimenti'!AO3:AO21)+AK38</f>
        <v>0</v>
      </c>
      <c r="AM38" s="4"/>
      <c r="AN38" s="4"/>
    </row>
    <row r="39" spans="2:40" ht="15">
      <c r="B39" s="8"/>
      <c r="AM39" s="4"/>
      <c r="AN39" s="4"/>
    </row>
    <row r="40" spans="2:40" ht="15">
      <c r="B40" s="2" t="s">
        <v>44</v>
      </c>
      <c r="C40" s="5">
        <f>+C41-C45</f>
        <v>35000</v>
      </c>
      <c r="D40" s="5">
        <f aca="true" t="shared" si="14" ref="D40:AE40">+D41-D45</f>
        <v>47600</v>
      </c>
      <c r="E40" s="5">
        <f t="shared" si="14"/>
        <v>38200</v>
      </c>
      <c r="F40" s="5">
        <f t="shared" si="14"/>
        <v>28800</v>
      </c>
      <c r="G40" s="6">
        <f t="shared" si="14"/>
        <v>19400</v>
      </c>
      <c r="H40" s="6">
        <f t="shared" si="14"/>
        <v>12000</v>
      </c>
      <c r="I40" s="6">
        <f t="shared" si="14"/>
        <v>9000</v>
      </c>
      <c r="J40" s="6">
        <f t="shared" si="14"/>
        <v>6000</v>
      </c>
      <c r="K40" s="6">
        <f t="shared" si="14"/>
        <v>3000</v>
      </c>
      <c r="L40" s="6">
        <f t="shared" si="14"/>
        <v>0</v>
      </c>
      <c r="M40" s="6">
        <f t="shared" si="14"/>
        <v>0</v>
      </c>
      <c r="N40" s="6">
        <f t="shared" si="14"/>
        <v>0</v>
      </c>
      <c r="O40" s="6">
        <f t="shared" si="14"/>
        <v>0</v>
      </c>
      <c r="P40" s="6">
        <f t="shared" si="14"/>
        <v>0</v>
      </c>
      <c r="Q40" s="6">
        <f t="shared" si="14"/>
        <v>0</v>
      </c>
      <c r="R40" s="6">
        <f t="shared" si="14"/>
        <v>0</v>
      </c>
      <c r="S40" s="6">
        <f t="shared" si="14"/>
        <v>0</v>
      </c>
      <c r="T40" s="6">
        <f t="shared" si="14"/>
        <v>0</v>
      </c>
      <c r="U40" s="6">
        <f t="shared" si="14"/>
        <v>0</v>
      </c>
      <c r="V40" s="6">
        <f t="shared" si="14"/>
        <v>0</v>
      </c>
      <c r="W40" s="6">
        <f t="shared" si="14"/>
        <v>0</v>
      </c>
      <c r="X40" s="6">
        <f t="shared" si="14"/>
        <v>0</v>
      </c>
      <c r="Y40" s="6">
        <f t="shared" si="14"/>
        <v>0</v>
      </c>
      <c r="Z40" s="6">
        <f t="shared" si="14"/>
        <v>0</v>
      </c>
      <c r="AA40" s="6">
        <f t="shared" si="14"/>
        <v>0</v>
      </c>
      <c r="AB40" s="6">
        <f t="shared" si="14"/>
        <v>0</v>
      </c>
      <c r="AC40" s="6">
        <f t="shared" si="14"/>
        <v>0</v>
      </c>
      <c r="AD40" s="6">
        <f t="shared" si="14"/>
        <v>0</v>
      </c>
      <c r="AE40" s="6">
        <f t="shared" si="14"/>
        <v>0</v>
      </c>
      <c r="AF40" s="6">
        <f aca="true" t="shared" si="15" ref="AF40:AL40">+AF41-AF45</f>
        <v>0</v>
      </c>
      <c r="AG40" s="6">
        <f t="shared" si="15"/>
        <v>0</v>
      </c>
      <c r="AH40" s="6">
        <f t="shared" si="15"/>
        <v>0</v>
      </c>
      <c r="AI40" s="6">
        <f t="shared" si="15"/>
        <v>0</v>
      </c>
      <c r="AJ40" s="6">
        <f t="shared" si="15"/>
        <v>0</v>
      </c>
      <c r="AK40" s="6">
        <f t="shared" si="15"/>
        <v>0</v>
      </c>
      <c r="AL40" s="6">
        <f t="shared" si="15"/>
        <v>0</v>
      </c>
      <c r="AM40" s="4"/>
      <c r="AN40" s="4"/>
    </row>
    <row r="41" spans="2:40" ht="15">
      <c r="B41" s="8" t="s">
        <v>72</v>
      </c>
      <c r="C41" s="5">
        <f>+SUM(C42:C44)</f>
        <v>40000</v>
      </c>
      <c r="D41" s="5">
        <f aca="true" t="shared" si="16" ref="D41:AE41">+SUM(D42:D44)</f>
        <v>62000</v>
      </c>
      <c r="E41" s="5">
        <f t="shared" si="16"/>
        <v>62000</v>
      </c>
      <c r="F41" s="5">
        <f t="shared" si="16"/>
        <v>62000</v>
      </c>
      <c r="G41" s="6">
        <f t="shared" si="16"/>
        <v>62000</v>
      </c>
      <c r="H41" s="6">
        <f t="shared" si="16"/>
        <v>62000</v>
      </c>
      <c r="I41" s="6">
        <f t="shared" si="16"/>
        <v>62000</v>
      </c>
      <c r="J41" s="6">
        <f t="shared" si="16"/>
        <v>62000</v>
      </c>
      <c r="K41" s="6">
        <f t="shared" si="16"/>
        <v>62000</v>
      </c>
      <c r="L41" s="6">
        <f t="shared" si="16"/>
        <v>62000</v>
      </c>
      <c r="M41" s="6">
        <f t="shared" si="16"/>
        <v>62000</v>
      </c>
      <c r="N41" s="6">
        <f t="shared" si="16"/>
        <v>62000</v>
      </c>
      <c r="O41" s="6">
        <f t="shared" si="16"/>
        <v>62000</v>
      </c>
      <c r="P41" s="6">
        <f t="shared" si="16"/>
        <v>62000</v>
      </c>
      <c r="Q41" s="6">
        <f t="shared" si="16"/>
        <v>62000</v>
      </c>
      <c r="R41" s="6">
        <f t="shared" si="16"/>
        <v>62000</v>
      </c>
      <c r="S41" s="6">
        <f t="shared" si="16"/>
        <v>62000</v>
      </c>
      <c r="T41" s="6">
        <f t="shared" si="16"/>
        <v>62000</v>
      </c>
      <c r="U41" s="6">
        <f t="shared" si="16"/>
        <v>62000</v>
      </c>
      <c r="V41" s="6">
        <f t="shared" si="16"/>
        <v>62000</v>
      </c>
      <c r="W41" s="6">
        <f t="shared" si="16"/>
        <v>62000</v>
      </c>
      <c r="X41" s="6">
        <f t="shared" si="16"/>
        <v>62000</v>
      </c>
      <c r="Y41" s="6">
        <f t="shared" si="16"/>
        <v>62000</v>
      </c>
      <c r="Z41" s="6">
        <f t="shared" si="16"/>
        <v>62000</v>
      </c>
      <c r="AA41" s="6">
        <f t="shared" si="16"/>
        <v>62000</v>
      </c>
      <c r="AB41" s="6">
        <f t="shared" si="16"/>
        <v>62000</v>
      </c>
      <c r="AC41" s="6">
        <f t="shared" si="16"/>
        <v>62000</v>
      </c>
      <c r="AD41" s="6">
        <f t="shared" si="16"/>
        <v>62000</v>
      </c>
      <c r="AE41" s="6">
        <f t="shared" si="16"/>
        <v>62000</v>
      </c>
      <c r="AF41" s="6">
        <f aca="true" t="shared" si="17" ref="AF41:AL41">+SUM(AF42:AF44)</f>
        <v>62000</v>
      </c>
      <c r="AG41" s="6">
        <f t="shared" si="17"/>
        <v>62000</v>
      </c>
      <c r="AH41" s="6">
        <f t="shared" si="17"/>
        <v>62000</v>
      </c>
      <c r="AI41" s="6">
        <f t="shared" si="17"/>
        <v>62000</v>
      </c>
      <c r="AJ41" s="6">
        <f t="shared" si="17"/>
        <v>62000</v>
      </c>
      <c r="AK41" s="6">
        <f t="shared" si="17"/>
        <v>62000</v>
      </c>
      <c r="AL41" s="6">
        <f t="shared" si="17"/>
        <v>62000</v>
      </c>
      <c r="AM41" s="4"/>
      <c r="AN41" s="4"/>
    </row>
    <row r="42" spans="1:40" ht="15">
      <c r="A42" s="46" t="s">
        <v>301</v>
      </c>
      <c r="B42" s="4" t="s">
        <v>73</v>
      </c>
      <c r="C42" s="7">
        <f>SUMIF('Budget Investimenti'!$C$3:$C$21,$A$42,'Budget Investimenti'!F3:F21)</f>
        <v>30000</v>
      </c>
      <c r="D42" s="7">
        <f>SUMIF('Budget Investimenti'!$C$3:$C$21,$A$42,'Budget Investimenti'!G3:G21)+C42</f>
        <v>30000</v>
      </c>
      <c r="E42" s="7">
        <f>SUMIF('Budget Investimenti'!$C$3:$C$21,$A$42,'Budget Investimenti'!H3:H21)+D42</f>
        <v>30000</v>
      </c>
      <c r="F42" s="7">
        <f>SUMIF('Budget Investimenti'!$C$3:$C$21,$A$42,'Budget Investimenti'!I3:I21)+E42</f>
        <v>30000</v>
      </c>
      <c r="G42" s="7">
        <f>SUMIF('Budget Investimenti'!$C$3:$C$21,$A$42,'Budget Investimenti'!J3:J21)+F42</f>
        <v>30000</v>
      </c>
      <c r="H42" s="7">
        <f>SUMIF('Budget Investimenti'!$C$3:$C$21,$A$42,'Budget Investimenti'!K3:K21)+G42</f>
        <v>30000</v>
      </c>
      <c r="I42" s="7">
        <f>SUMIF('Budget Investimenti'!$C$3:$C$21,$A$42,'Budget Investimenti'!L3:L21)+H42</f>
        <v>30000</v>
      </c>
      <c r="J42" s="7">
        <f>SUMIF('Budget Investimenti'!$C$3:$C$21,$A$42,'Budget Investimenti'!M3:M21)+I42</f>
        <v>30000</v>
      </c>
      <c r="K42" s="7">
        <f>SUMIF('Budget Investimenti'!$C$3:$C$21,$A$42,'Budget Investimenti'!N3:N21)+J42</f>
        <v>30000</v>
      </c>
      <c r="L42" s="7">
        <f>SUMIF('Budget Investimenti'!$C$3:$C$21,$A$42,'Budget Investimenti'!O3:O21)+K42</f>
        <v>30000</v>
      </c>
      <c r="M42" s="7">
        <f>SUMIF('Budget Investimenti'!$C$3:$C$21,$A$42,'Budget Investimenti'!P3:P21)+L42</f>
        <v>30000</v>
      </c>
      <c r="N42" s="7">
        <f>SUMIF('Budget Investimenti'!$C$3:$C$21,$A$42,'Budget Investimenti'!Q3:Q21)+M42</f>
        <v>30000</v>
      </c>
      <c r="O42" s="7">
        <f>SUMIF('Budget Investimenti'!$C$3:$C$21,$A$42,'Budget Investimenti'!R3:R21)+N42</f>
        <v>30000</v>
      </c>
      <c r="P42" s="7">
        <f>SUMIF('Budget Investimenti'!$C$3:$C$21,$A$42,'Budget Investimenti'!S3:S21)+O42</f>
        <v>30000</v>
      </c>
      <c r="Q42" s="7">
        <f>SUMIF('Budget Investimenti'!$C$3:$C$21,$A$42,'Budget Investimenti'!T3:T21)+P42</f>
        <v>30000</v>
      </c>
      <c r="R42" s="7">
        <f>SUMIF('Budget Investimenti'!$C$3:$C$21,$A$42,'Budget Investimenti'!U3:U21)+Q42</f>
        <v>30000</v>
      </c>
      <c r="S42" s="7">
        <f>SUMIF('Budget Investimenti'!$C$3:$C$21,$A$42,'Budget Investimenti'!V3:V21)+R42</f>
        <v>30000</v>
      </c>
      <c r="T42" s="7">
        <f>SUMIF('Budget Investimenti'!$C$3:$C$21,$A$42,'Budget Investimenti'!W3:W21)+S42</f>
        <v>30000</v>
      </c>
      <c r="U42" s="7">
        <f>SUMIF('Budget Investimenti'!$C$3:$C$21,$A$42,'Budget Investimenti'!X3:X21)+T42</f>
        <v>30000</v>
      </c>
      <c r="V42" s="7">
        <f>SUMIF('Budget Investimenti'!$C$3:$C$21,$A$42,'Budget Investimenti'!Y3:Y21)+U42</f>
        <v>30000</v>
      </c>
      <c r="W42" s="7">
        <f>SUMIF('Budget Investimenti'!$C$3:$C$21,$A$42,'Budget Investimenti'!Z3:Z21)+V42</f>
        <v>30000</v>
      </c>
      <c r="X42" s="7">
        <f>SUMIF('Budget Investimenti'!$C$3:$C$21,$A$42,'Budget Investimenti'!AA3:AA21)+W42</f>
        <v>30000</v>
      </c>
      <c r="Y42" s="7">
        <f>SUMIF('Budget Investimenti'!$C$3:$C$21,$A$42,'Budget Investimenti'!AB3:AB21)+X42</f>
        <v>30000</v>
      </c>
      <c r="Z42" s="7">
        <f>SUMIF('Budget Investimenti'!$C$3:$C$21,$A$42,'Budget Investimenti'!AC3:AC21)+Y42</f>
        <v>30000</v>
      </c>
      <c r="AA42" s="7">
        <f>SUMIF('Budget Investimenti'!$C$3:$C$21,$A$42,'Budget Investimenti'!AD3:AD21)+Z42</f>
        <v>30000</v>
      </c>
      <c r="AB42" s="7">
        <f>SUMIF('Budget Investimenti'!$C$3:$C$21,$A$42,'Budget Investimenti'!AE3:AE21)+AA42</f>
        <v>30000</v>
      </c>
      <c r="AC42" s="7">
        <f>SUMIF('Budget Investimenti'!$C$3:$C$21,$A$42,'Budget Investimenti'!AF3:AF21)+AB42</f>
        <v>30000</v>
      </c>
      <c r="AD42" s="7">
        <f>SUMIF('Budget Investimenti'!$C$3:$C$21,$A$42,'Budget Investimenti'!AG3:AG21)+AC42</f>
        <v>30000</v>
      </c>
      <c r="AE42" s="7">
        <f>SUMIF('Budget Investimenti'!$C$3:$C$21,$A$42,'Budget Investimenti'!AH3:AH21)+AD42</f>
        <v>30000</v>
      </c>
      <c r="AF42" s="7">
        <f>SUMIF('Budget Investimenti'!$C$3:$C$21,$A$42,'Budget Investimenti'!AI3:AI21)+AE42</f>
        <v>30000</v>
      </c>
      <c r="AG42" s="7">
        <f>SUMIF('Budget Investimenti'!$C$3:$C$21,$A$42,'Budget Investimenti'!AJ3:AJ21)+AF42</f>
        <v>30000</v>
      </c>
      <c r="AH42" s="7">
        <f>SUMIF('Budget Investimenti'!$C$3:$C$21,$A$42,'Budget Investimenti'!AK3:AK21)+AG42</f>
        <v>30000</v>
      </c>
      <c r="AI42" s="7">
        <f>SUMIF('Budget Investimenti'!$C$3:$C$21,$A$42,'Budget Investimenti'!AL3:AL21)+AH42</f>
        <v>30000</v>
      </c>
      <c r="AJ42" s="7">
        <f>SUMIF('Budget Investimenti'!$C$3:$C$21,$A$42,'Budget Investimenti'!AM3:AM21)+AI42</f>
        <v>30000</v>
      </c>
      <c r="AK42" s="7">
        <f>SUMIF('Budget Investimenti'!$C$3:$C$21,$A$42,'Budget Investimenti'!AN3:AN21)+AJ42</f>
        <v>30000</v>
      </c>
      <c r="AL42" s="7">
        <f>SUMIF('Budget Investimenti'!$C$3:$C$21,$A$42,'Budget Investimenti'!AO3:AO21)+AK42</f>
        <v>30000</v>
      </c>
      <c r="AM42" s="4"/>
      <c r="AN42" s="4"/>
    </row>
    <row r="43" spans="1:40" ht="15">
      <c r="A43" s="46" t="s">
        <v>302</v>
      </c>
      <c r="B43" s="4" t="s">
        <v>74</v>
      </c>
      <c r="C43" s="7">
        <f>SUMIF('Budget Investimenti'!$C$3:$C$21,$A$43,'Budget Investimenti'!F3:F21)</f>
        <v>5000</v>
      </c>
      <c r="D43" s="7">
        <f>SUMIF('Budget Investimenti'!$C$3:$C$21,$A$43,'Budget Investimenti'!G3:G21)+C43</f>
        <v>22000</v>
      </c>
      <c r="E43" s="7">
        <f>SUMIF('Budget Investimenti'!$C$3:$C$21,$A$43,'Budget Investimenti'!H3:H21)+D43</f>
        <v>22000</v>
      </c>
      <c r="F43" s="7">
        <f>SUMIF('Budget Investimenti'!$C$3:$C$21,$A$43,'Budget Investimenti'!I3:I21)+E43</f>
        <v>22000</v>
      </c>
      <c r="G43" s="7">
        <f>SUMIF('Budget Investimenti'!$C$3:$C$21,$A$43,'Budget Investimenti'!J3:J21)+F43</f>
        <v>22000</v>
      </c>
      <c r="H43" s="7">
        <f>SUMIF('Budget Investimenti'!$C$3:$C$21,$A$43,'Budget Investimenti'!K3:K21)+G43</f>
        <v>22000</v>
      </c>
      <c r="I43" s="7">
        <f>SUMIF('Budget Investimenti'!$C$3:$C$21,$A$43,'Budget Investimenti'!L3:L21)+H43</f>
        <v>22000</v>
      </c>
      <c r="J43" s="7">
        <f>SUMIF('Budget Investimenti'!$C$3:$C$21,$A$43,'Budget Investimenti'!M3:M21)+I43</f>
        <v>22000</v>
      </c>
      <c r="K43" s="7">
        <f>SUMIF('Budget Investimenti'!$C$3:$C$21,$A$43,'Budget Investimenti'!N3:N21)+J43</f>
        <v>22000</v>
      </c>
      <c r="L43" s="7">
        <f>SUMIF('Budget Investimenti'!$C$3:$C$21,$A$43,'Budget Investimenti'!O3:O21)+K43</f>
        <v>22000</v>
      </c>
      <c r="M43" s="7">
        <f>SUMIF('Budget Investimenti'!$C$3:$C$21,$A$43,'Budget Investimenti'!P3:P21)+L43</f>
        <v>22000</v>
      </c>
      <c r="N43" s="7">
        <f>SUMIF('Budget Investimenti'!$C$3:$C$21,$A$43,'Budget Investimenti'!Q3:Q21)+M43</f>
        <v>22000</v>
      </c>
      <c r="O43" s="7">
        <f>SUMIF('Budget Investimenti'!$C$3:$C$21,$A$43,'Budget Investimenti'!R3:R21)+N43</f>
        <v>22000</v>
      </c>
      <c r="P43" s="7">
        <f>SUMIF('Budget Investimenti'!$C$3:$C$21,$A$43,'Budget Investimenti'!S3:S21)+O43</f>
        <v>22000</v>
      </c>
      <c r="Q43" s="7">
        <f>SUMIF('Budget Investimenti'!$C$3:$C$21,$A$43,'Budget Investimenti'!T3:T21)+P43</f>
        <v>22000</v>
      </c>
      <c r="R43" s="7">
        <f>SUMIF('Budget Investimenti'!$C$3:$C$21,$A$43,'Budget Investimenti'!U3:U21)+Q43</f>
        <v>22000</v>
      </c>
      <c r="S43" s="7">
        <f>SUMIF('Budget Investimenti'!$C$3:$C$21,$A$43,'Budget Investimenti'!V3:V21)+R43</f>
        <v>22000</v>
      </c>
      <c r="T43" s="7">
        <f>SUMIF('Budget Investimenti'!$C$3:$C$21,$A$43,'Budget Investimenti'!W3:W21)+S43</f>
        <v>22000</v>
      </c>
      <c r="U43" s="7">
        <f>SUMIF('Budget Investimenti'!$C$3:$C$21,$A$43,'Budget Investimenti'!X3:X21)+T43</f>
        <v>22000</v>
      </c>
      <c r="V43" s="7">
        <f>SUMIF('Budget Investimenti'!$C$3:$C$21,$A$43,'Budget Investimenti'!Y3:Y21)+U43</f>
        <v>22000</v>
      </c>
      <c r="W43" s="7">
        <f>SUMIF('Budget Investimenti'!$C$3:$C$21,$A$43,'Budget Investimenti'!Z3:Z21)+V43</f>
        <v>22000</v>
      </c>
      <c r="X43" s="7">
        <f>SUMIF('Budget Investimenti'!$C$3:$C$21,$A$43,'Budget Investimenti'!AA3:AA21)+W43</f>
        <v>22000</v>
      </c>
      <c r="Y43" s="7">
        <f>SUMIF('Budget Investimenti'!$C$3:$C$21,$A$43,'Budget Investimenti'!AB3:AB21)+X43</f>
        <v>22000</v>
      </c>
      <c r="Z43" s="7">
        <f>SUMIF('Budget Investimenti'!$C$3:$C$21,$A$43,'Budget Investimenti'!AC3:AC21)+Y43</f>
        <v>22000</v>
      </c>
      <c r="AA43" s="7">
        <f>SUMIF('Budget Investimenti'!$C$3:$C$21,$A$43,'Budget Investimenti'!AD3:AD21)+Z43</f>
        <v>22000</v>
      </c>
      <c r="AB43" s="7">
        <f>SUMIF('Budget Investimenti'!$C$3:$C$21,$A$43,'Budget Investimenti'!AE3:AE21)+AA43</f>
        <v>22000</v>
      </c>
      <c r="AC43" s="7">
        <f>SUMIF('Budget Investimenti'!$C$3:$C$21,$A$43,'Budget Investimenti'!AF3:AF21)+AB43</f>
        <v>22000</v>
      </c>
      <c r="AD43" s="7">
        <f>SUMIF('Budget Investimenti'!$C$3:$C$21,$A$43,'Budget Investimenti'!AG3:AG21)+AC43</f>
        <v>22000</v>
      </c>
      <c r="AE43" s="7">
        <f>SUMIF('Budget Investimenti'!$C$3:$C$21,$A$43,'Budget Investimenti'!AH3:AH21)+AD43</f>
        <v>22000</v>
      </c>
      <c r="AF43" s="7">
        <f>SUMIF('Budget Investimenti'!$C$3:$C$21,$A$43,'Budget Investimenti'!AI3:AI21)+AE43</f>
        <v>22000</v>
      </c>
      <c r="AG43" s="7">
        <f>SUMIF('Budget Investimenti'!$C$3:$C$21,$A$43,'Budget Investimenti'!AJ3:AJ21)+AF43</f>
        <v>22000</v>
      </c>
      <c r="AH43" s="7">
        <f>SUMIF('Budget Investimenti'!$C$3:$C$21,$A$43,'Budget Investimenti'!AK3:AK21)+AG43</f>
        <v>22000</v>
      </c>
      <c r="AI43" s="7">
        <f>SUMIF('Budget Investimenti'!$C$3:$C$21,$A$43,'Budget Investimenti'!AL3:AL21)+AH43</f>
        <v>22000</v>
      </c>
      <c r="AJ43" s="7">
        <f>SUMIF('Budget Investimenti'!$C$3:$C$21,$A$43,'Budget Investimenti'!AM3:AM21)+AI43</f>
        <v>22000</v>
      </c>
      <c r="AK43" s="7">
        <f>SUMIF('Budget Investimenti'!$C$3:$C$21,$A$43,'Budget Investimenti'!AN3:AN21)+AJ43</f>
        <v>22000</v>
      </c>
      <c r="AL43" s="7">
        <f>SUMIF('Budget Investimenti'!$C$3:$C$21,$A$43,'Budget Investimenti'!AO3:AO21)+AK43</f>
        <v>22000</v>
      </c>
      <c r="AM43" s="4"/>
      <c r="AN43" s="4"/>
    </row>
    <row r="44" spans="1:40" ht="15">
      <c r="A44" s="46" t="s">
        <v>303</v>
      </c>
      <c r="B44" s="4" t="s">
        <v>300</v>
      </c>
      <c r="C44" s="7">
        <f>SUMIF('Budget Investimenti'!$C$3:$C$21,$A$44,'Budget Investimenti'!F3:F21)</f>
        <v>5000</v>
      </c>
      <c r="D44" s="7">
        <f>SUMIF('Budget Investimenti'!$C$3:$C$21,$A$44,'Budget Investimenti'!G3:G21)+C44</f>
        <v>10000</v>
      </c>
      <c r="E44" s="7">
        <f>SUMIF('Budget Investimenti'!$C$3:$C$21,$A$44,'Budget Investimenti'!H3:H21)+D44</f>
        <v>10000</v>
      </c>
      <c r="F44" s="7">
        <f>SUMIF('Budget Investimenti'!$C$3:$C$21,$A$44,'Budget Investimenti'!I3:I21)+E44</f>
        <v>10000</v>
      </c>
      <c r="G44" s="7">
        <f>SUMIF('Budget Investimenti'!$C$3:$C$21,$A$44,'Budget Investimenti'!J3:J21)+F44</f>
        <v>10000</v>
      </c>
      <c r="H44" s="7">
        <f>SUMIF('Budget Investimenti'!$C$3:$C$21,$A$44,'Budget Investimenti'!K3:K21)+G44</f>
        <v>10000</v>
      </c>
      <c r="I44" s="7">
        <f>SUMIF('Budget Investimenti'!$C$3:$C$21,$A$44,'Budget Investimenti'!L3:L21)+H44</f>
        <v>10000</v>
      </c>
      <c r="J44" s="7">
        <f>SUMIF('Budget Investimenti'!$C$3:$C$21,$A$44,'Budget Investimenti'!M3:M21)+I44</f>
        <v>10000</v>
      </c>
      <c r="K44" s="7">
        <f>SUMIF('Budget Investimenti'!$C$3:$C$21,$A$44,'Budget Investimenti'!N3:N21)+J44</f>
        <v>10000</v>
      </c>
      <c r="L44" s="7">
        <f>SUMIF('Budget Investimenti'!$C$3:$C$21,$A$44,'Budget Investimenti'!O3:O21)+K44</f>
        <v>10000</v>
      </c>
      <c r="M44" s="7">
        <f>SUMIF('Budget Investimenti'!$C$3:$C$21,$A$44,'Budget Investimenti'!P3:P21)+L44</f>
        <v>10000</v>
      </c>
      <c r="N44" s="7">
        <f>SUMIF('Budget Investimenti'!$C$3:$C$21,$A$44,'Budget Investimenti'!Q3:Q21)+M44</f>
        <v>10000</v>
      </c>
      <c r="O44" s="7">
        <f>SUMIF('Budget Investimenti'!$C$3:$C$21,$A$44,'Budget Investimenti'!R3:R21)+N44</f>
        <v>10000</v>
      </c>
      <c r="P44" s="7">
        <f>SUMIF('Budget Investimenti'!$C$3:$C$21,$A$44,'Budget Investimenti'!S3:S21)+O44</f>
        <v>10000</v>
      </c>
      <c r="Q44" s="7">
        <f>SUMIF('Budget Investimenti'!$C$3:$C$21,$A$44,'Budget Investimenti'!T3:T21)+P44</f>
        <v>10000</v>
      </c>
      <c r="R44" s="7">
        <f>SUMIF('Budget Investimenti'!$C$3:$C$21,$A$44,'Budget Investimenti'!U3:U21)+Q44</f>
        <v>10000</v>
      </c>
      <c r="S44" s="7">
        <f>SUMIF('Budget Investimenti'!$C$3:$C$21,$A$44,'Budget Investimenti'!V3:V21)+R44</f>
        <v>10000</v>
      </c>
      <c r="T44" s="7">
        <f>SUMIF('Budget Investimenti'!$C$3:$C$21,$A$44,'Budget Investimenti'!W3:W21)+S44</f>
        <v>10000</v>
      </c>
      <c r="U44" s="7">
        <f>SUMIF('Budget Investimenti'!$C$3:$C$21,$A$44,'Budget Investimenti'!X3:X21)+T44</f>
        <v>10000</v>
      </c>
      <c r="V44" s="7">
        <f>SUMIF('Budget Investimenti'!$C$3:$C$21,$A$44,'Budget Investimenti'!Y3:Y21)+U44</f>
        <v>10000</v>
      </c>
      <c r="W44" s="7">
        <f>SUMIF('Budget Investimenti'!$C$3:$C$21,$A$44,'Budget Investimenti'!Z3:Z21)+V44</f>
        <v>10000</v>
      </c>
      <c r="X44" s="7">
        <f>SUMIF('Budget Investimenti'!$C$3:$C$21,$A$44,'Budget Investimenti'!AA3:AA21)+W44</f>
        <v>10000</v>
      </c>
      <c r="Y44" s="7">
        <f>SUMIF('Budget Investimenti'!$C$3:$C$21,$A$44,'Budget Investimenti'!AB3:AB21)+X44</f>
        <v>10000</v>
      </c>
      <c r="Z44" s="7">
        <f>SUMIF('Budget Investimenti'!$C$3:$C$21,$A$44,'Budget Investimenti'!AC3:AC21)+Y44</f>
        <v>10000</v>
      </c>
      <c r="AA44" s="7">
        <f>SUMIF('Budget Investimenti'!$C$3:$C$21,$A$44,'Budget Investimenti'!AD3:AD21)+Z44</f>
        <v>10000</v>
      </c>
      <c r="AB44" s="7">
        <f>SUMIF('Budget Investimenti'!$C$3:$C$21,$A$44,'Budget Investimenti'!AE3:AE21)+AA44</f>
        <v>10000</v>
      </c>
      <c r="AC44" s="7">
        <f>SUMIF('Budget Investimenti'!$C$3:$C$21,$A$44,'Budget Investimenti'!AF3:AF21)+AB44</f>
        <v>10000</v>
      </c>
      <c r="AD44" s="7">
        <f>SUMIF('Budget Investimenti'!$C$3:$C$21,$A$44,'Budget Investimenti'!AG3:AG21)+AC44</f>
        <v>10000</v>
      </c>
      <c r="AE44" s="7">
        <f>SUMIF('Budget Investimenti'!$C$3:$C$21,$A$44,'Budget Investimenti'!AH3:AH21)+AD44</f>
        <v>10000</v>
      </c>
      <c r="AF44" s="7">
        <f>SUMIF('Budget Investimenti'!$C$3:$C$21,$A$44,'Budget Investimenti'!AI3:AI21)+AE44</f>
        <v>10000</v>
      </c>
      <c r="AG44" s="7">
        <f>SUMIF('Budget Investimenti'!$C$3:$C$21,$A$44,'Budget Investimenti'!AJ3:AJ21)+AF44</f>
        <v>10000</v>
      </c>
      <c r="AH44" s="7">
        <f>SUMIF('Budget Investimenti'!$C$3:$C$21,$A$44,'Budget Investimenti'!AK3:AK21)+AG44</f>
        <v>10000</v>
      </c>
      <c r="AI44" s="7">
        <f>SUMIF('Budget Investimenti'!$C$3:$C$21,$A$44,'Budget Investimenti'!AL3:AL21)+AH44</f>
        <v>10000</v>
      </c>
      <c r="AJ44" s="7">
        <f>SUMIF('Budget Investimenti'!$C$3:$C$21,$A$44,'Budget Investimenti'!AM3:AM21)+AI44</f>
        <v>10000</v>
      </c>
      <c r="AK44" s="7">
        <f>SUMIF('Budget Investimenti'!$C$3:$C$21,$A$44,'Budget Investimenti'!AN3:AN21)+AJ44</f>
        <v>10000</v>
      </c>
      <c r="AL44" s="7">
        <f>SUMIF('Budget Investimenti'!$C$3:$C$21,$A$44,'Budget Investimenti'!AO3:AO21)+AK44</f>
        <v>10000</v>
      </c>
      <c r="AM44" s="4"/>
      <c r="AN44" s="4"/>
    </row>
    <row r="45" spans="2:40" ht="15">
      <c r="B45" s="8" t="s">
        <v>75</v>
      </c>
      <c r="C45" s="5">
        <f>SUM(C46:C49)</f>
        <v>5000</v>
      </c>
      <c r="D45" s="5">
        <f>SUM(D46:D49)</f>
        <v>14400</v>
      </c>
      <c r="E45" s="5">
        <f aca="true" t="shared" si="18" ref="E45:AL45">SUM(E46:E49)</f>
        <v>23800</v>
      </c>
      <c r="F45" s="5">
        <f t="shared" si="18"/>
        <v>33200</v>
      </c>
      <c r="G45" s="5">
        <f t="shared" si="18"/>
        <v>42600</v>
      </c>
      <c r="H45" s="5">
        <f t="shared" si="18"/>
        <v>50000</v>
      </c>
      <c r="I45" s="5">
        <f t="shared" si="18"/>
        <v>53000</v>
      </c>
      <c r="J45" s="5">
        <f t="shared" si="18"/>
        <v>56000</v>
      </c>
      <c r="K45" s="5">
        <f t="shared" si="18"/>
        <v>59000</v>
      </c>
      <c r="L45" s="5">
        <f t="shared" si="18"/>
        <v>62000</v>
      </c>
      <c r="M45" s="5">
        <f t="shared" si="18"/>
        <v>62000</v>
      </c>
      <c r="N45" s="5">
        <f t="shared" si="18"/>
        <v>62000</v>
      </c>
      <c r="O45" s="5">
        <f t="shared" si="18"/>
        <v>62000</v>
      </c>
      <c r="P45" s="5">
        <f t="shared" si="18"/>
        <v>62000</v>
      </c>
      <c r="Q45" s="5">
        <f t="shared" si="18"/>
        <v>62000</v>
      </c>
      <c r="R45" s="5">
        <f t="shared" si="18"/>
        <v>62000</v>
      </c>
      <c r="S45" s="5">
        <f t="shared" si="18"/>
        <v>62000</v>
      </c>
      <c r="T45" s="5">
        <f t="shared" si="18"/>
        <v>62000</v>
      </c>
      <c r="U45" s="5">
        <f t="shared" si="18"/>
        <v>62000</v>
      </c>
      <c r="V45" s="5">
        <f t="shared" si="18"/>
        <v>62000</v>
      </c>
      <c r="W45" s="5">
        <f t="shared" si="18"/>
        <v>62000</v>
      </c>
      <c r="X45" s="5">
        <f t="shared" si="18"/>
        <v>62000</v>
      </c>
      <c r="Y45" s="5">
        <f t="shared" si="18"/>
        <v>62000</v>
      </c>
      <c r="Z45" s="5">
        <f t="shared" si="18"/>
        <v>62000</v>
      </c>
      <c r="AA45" s="5">
        <f t="shared" si="18"/>
        <v>62000</v>
      </c>
      <c r="AB45" s="5">
        <f t="shared" si="18"/>
        <v>62000</v>
      </c>
      <c r="AC45" s="5">
        <f t="shared" si="18"/>
        <v>62000</v>
      </c>
      <c r="AD45" s="5">
        <f t="shared" si="18"/>
        <v>62000</v>
      </c>
      <c r="AE45" s="5">
        <f t="shared" si="18"/>
        <v>62000</v>
      </c>
      <c r="AF45" s="5">
        <f t="shared" si="18"/>
        <v>62000</v>
      </c>
      <c r="AG45" s="5">
        <f t="shared" si="18"/>
        <v>62000</v>
      </c>
      <c r="AH45" s="5">
        <f t="shared" si="18"/>
        <v>62000</v>
      </c>
      <c r="AI45" s="5">
        <f t="shared" si="18"/>
        <v>62000</v>
      </c>
      <c r="AJ45" s="5">
        <f t="shared" si="18"/>
        <v>62000</v>
      </c>
      <c r="AK45" s="5">
        <f t="shared" si="18"/>
        <v>62000</v>
      </c>
      <c r="AL45" s="5">
        <f t="shared" si="18"/>
        <v>62000</v>
      </c>
      <c r="AM45" s="4"/>
      <c r="AN45" s="4"/>
    </row>
    <row r="46" spans="1:40" ht="15">
      <c r="A46" s="46" t="s">
        <v>301</v>
      </c>
      <c r="B46" s="4" t="s">
        <v>172</v>
      </c>
      <c r="C46" s="7">
        <f>SUMIF(Ammortamenti!$C$25:$C$43,$A$46,Ammortamenti!E25:E43)</f>
        <v>3000</v>
      </c>
      <c r="D46" s="7">
        <f>SUMIF(Ammortamenti!$C$25:$C$43,$A$46,Ammortamenti!F25:F43)</f>
        <v>6000</v>
      </c>
      <c r="E46" s="7">
        <f>SUMIF(Ammortamenti!$C$25:$C$43,$A$46,Ammortamenti!G25:G43)</f>
        <v>9000</v>
      </c>
      <c r="F46" s="7">
        <f>SUMIF(Ammortamenti!$C$25:$C$43,$A$46,Ammortamenti!H25:H43)</f>
        <v>12000</v>
      </c>
      <c r="G46" s="7">
        <f>SUMIF(Ammortamenti!$C$25:$C$43,$A$46,Ammortamenti!I25:I43)</f>
        <v>15000</v>
      </c>
      <c r="H46" s="7">
        <f>SUMIF(Ammortamenti!$C$25:$C$43,$A$46,Ammortamenti!J25:J43)</f>
        <v>18000</v>
      </c>
      <c r="I46" s="7">
        <f>SUMIF(Ammortamenti!$C$25:$C$43,$A$46,Ammortamenti!K25:K43)</f>
        <v>21000</v>
      </c>
      <c r="J46" s="7">
        <f>SUMIF(Ammortamenti!$C$25:$C$43,$A$46,Ammortamenti!L25:L43)</f>
        <v>24000</v>
      </c>
      <c r="K46" s="7">
        <f>SUMIF(Ammortamenti!$C$25:$C$43,$A$46,Ammortamenti!M25:M43)</f>
        <v>27000</v>
      </c>
      <c r="L46" s="7">
        <f>SUMIF(Ammortamenti!$C$25:$C$43,$A$46,Ammortamenti!N25:N43)</f>
        <v>30000</v>
      </c>
      <c r="M46" s="7">
        <f>SUMIF(Ammortamenti!$C$25:$C$43,$A$46,Ammortamenti!O25:O43)</f>
        <v>30000</v>
      </c>
      <c r="N46" s="7">
        <f>SUMIF(Ammortamenti!$C$25:$C$43,$A$46,Ammortamenti!P25:P43)</f>
        <v>30000</v>
      </c>
      <c r="O46" s="7">
        <f>SUMIF(Ammortamenti!$C$25:$C$43,$A$46,Ammortamenti!Q25:Q43)</f>
        <v>30000</v>
      </c>
      <c r="P46" s="7">
        <f>SUMIF(Ammortamenti!$C$25:$C$43,$A$46,Ammortamenti!R25:R43)</f>
        <v>30000</v>
      </c>
      <c r="Q46" s="7">
        <f>SUMIF(Ammortamenti!$C$25:$C$43,$A$46,Ammortamenti!S25:S43)</f>
        <v>30000</v>
      </c>
      <c r="R46" s="7">
        <f>SUMIF(Ammortamenti!$C$25:$C$43,$A$46,Ammortamenti!T25:T43)</f>
        <v>30000</v>
      </c>
      <c r="S46" s="7">
        <f>SUMIF(Ammortamenti!$C$25:$C$43,$A$46,Ammortamenti!U25:U43)</f>
        <v>30000</v>
      </c>
      <c r="T46" s="7">
        <f>SUMIF(Ammortamenti!$C$25:$C$43,$A$46,Ammortamenti!V25:V43)</f>
        <v>30000</v>
      </c>
      <c r="U46" s="7">
        <f>SUMIF(Ammortamenti!$C$25:$C$43,$A$46,Ammortamenti!W25:W43)</f>
        <v>30000</v>
      </c>
      <c r="V46" s="7">
        <f>SUMIF(Ammortamenti!$C$25:$C$43,$A$46,Ammortamenti!X25:X43)</f>
        <v>30000</v>
      </c>
      <c r="W46" s="7">
        <f>SUMIF(Ammortamenti!$C$25:$C$43,$A$46,Ammortamenti!Y25:Y43)</f>
        <v>30000</v>
      </c>
      <c r="X46" s="7">
        <f>SUMIF(Ammortamenti!$C$25:$C$43,$A$46,Ammortamenti!Z25:Z43)</f>
        <v>30000</v>
      </c>
      <c r="Y46" s="7">
        <f>SUMIF(Ammortamenti!$C$25:$C$43,$A$46,Ammortamenti!AA25:AA43)</f>
        <v>30000</v>
      </c>
      <c r="Z46" s="7">
        <f>SUMIF(Ammortamenti!$C$25:$C$43,$A$46,Ammortamenti!AB25:AB43)</f>
        <v>30000</v>
      </c>
      <c r="AA46" s="7">
        <f>SUMIF(Ammortamenti!$C$25:$C$43,$A$46,Ammortamenti!AC25:AC43)</f>
        <v>30000</v>
      </c>
      <c r="AB46" s="7">
        <f>SUMIF(Ammortamenti!$C$25:$C$43,$A$46,Ammortamenti!AD25:AD43)</f>
        <v>30000</v>
      </c>
      <c r="AC46" s="7">
        <f>SUMIF(Ammortamenti!$C$25:$C$43,$A$46,Ammortamenti!AE25:AE43)</f>
        <v>30000</v>
      </c>
      <c r="AD46" s="7">
        <f>SUMIF(Ammortamenti!$C$25:$C$43,$A$46,Ammortamenti!AF25:AF43)</f>
        <v>30000</v>
      </c>
      <c r="AE46" s="7">
        <f>SUMIF(Ammortamenti!$C$25:$C$43,$A$46,Ammortamenti!AG25:AG43)</f>
        <v>30000</v>
      </c>
      <c r="AF46" s="7">
        <f>SUMIF(Ammortamenti!$C$25:$C$43,$A$46,Ammortamenti!AH25:AH43)</f>
        <v>30000</v>
      </c>
      <c r="AG46" s="7">
        <f>SUMIF(Ammortamenti!$C$25:$C$43,$A$46,Ammortamenti!AI25:AI43)</f>
        <v>30000</v>
      </c>
      <c r="AH46" s="7">
        <f>SUMIF(Ammortamenti!$C$25:$C$43,$A$46,Ammortamenti!AJ25:AJ43)</f>
        <v>30000</v>
      </c>
      <c r="AI46" s="7">
        <f>SUMIF(Ammortamenti!$C$25:$C$43,$A$46,Ammortamenti!AK25:AK43)</f>
        <v>30000</v>
      </c>
      <c r="AJ46" s="7">
        <f>SUMIF(Ammortamenti!$C$25:$C$43,$A$46,Ammortamenti!AL25:AL43)</f>
        <v>30000</v>
      </c>
      <c r="AK46" s="7">
        <f>SUMIF(Ammortamenti!$C$25:$C$43,$A$46,Ammortamenti!AM25:AM43)</f>
        <v>30000</v>
      </c>
      <c r="AL46" s="7">
        <f>SUMIF(Ammortamenti!$C$25:$C$43,$A$46,Ammortamenti!AN25:AN43)</f>
        <v>30000</v>
      </c>
      <c r="AM46" s="4"/>
      <c r="AN46" s="4"/>
    </row>
    <row r="47" spans="1:40" ht="15">
      <c r="A47" s="46" t="s">
        <v>302</v>
      </c>
      <c r="B47" s="4" t="s">
        <v>173</v>
      </c>
      <c r="C47" s="7">
        <f>SUMIF(Ammortamenti!$C$25:$C$43,$A$47,Ammortamenti!E25:E43)</f>
        <v>1000</v>
      </c>
      <c r="D47" s="7">
        <f>SUMIF(Ammortamenti!$C$25:$C$43,$A$47,Ammortamenti!F25:F43)</f>
        <v>5400</v>
      </c>
      <c r="E47" s="7">
        <f>SUMIF(Ammortamenti!$C$25:$C$43,$A$47,Ammortamenti!G25:G43)</f>
        <v>9800</v>
      </c>
      <c r="F47" s="7">
        <f>SUMIF(Ammortamenti!$C$25:$C$43,$A$47,Ammortamenti!H25:H43)</f>
        <v>14200</v>
      </c>
      <c r="G47" s="7">
        <f>SUMIF(Ammortamenti!$C$25:$C$43,$A$47,Ammortamenti!I25:I43)</f>
        <v>18600</v>
      </c>
      <c r="H47" s="7">
        <f>SUMIF(Ammortamenti!$C$25:$C$43,$A$47,Ammortamenti!J25:J43)</f>
        <v>22000</v>
      </c>
      <c r="I47" s="7">
        <f>SUMIF(Ammortamenti!$C$25:$C$43,$A$47,Ammortamenti!K25:K43)</f>
        <v>22000</v>
      </c>
      <c r="J47" s="7">
        <f>SUMIF(Ammortamenti!$C$25:$C$43,$A$47,Ammortamenti!L25:L43)</f>
        <v>22000</v>
      </c>
      <c r="K47" s="7">
        <f>SUMIF(Ammortamenti!$C$25:$C$43,$A$47,Ammortamenti!M25:M43)</f>
        <v>22000</v>
      </c>
      <c r="L47" s="7">
        <f>SUMIF(Ammortamenti!$C$25:$C$43,$A$47,Ammortamenti!N25:N43)</f>
        <v>22000</v>
      </c>
      <c r="M47" s="7">
        <f>SUMIF(Ammortamenti!$C$25:$C$43,$A$47,Ammortamenti!O25:O43)</f>
        <v>22000</v>
      </c>
      <c r="N47" s="7">
        <f>SUMIF(Ammortamenti!$C$25:$C$43,$A$47,Ammortamenti!P25:P43)</f>
        <v>22000</v>
      </c>
      <c r="O47" s="7">
        <f>SUMIF(Ammortamenti!$C$25:$C$43,$A$47,Ammortamenti!Q25:Q43)</f>
        <v>22000</v>
      </c>
      <c r="P47" s="7">
        <f>SUMIF(Ammortamenti!$C$25:$C$43,$A$47,Ammortamenti!R25:R43)</f>
        <v>22000</v>
      </c>
      <c r="Q47" s="7">
        <f>SUMIF(Ammortamenti!$C$25:$C$43,$A$47,Ammortamenti!S25:S43)</f>
        <v>22000</v>
      </c>
      <c r="R47" s="7">
        <f>SUMIF(Ammortamenti!$C$25:$C$43,$A$47,Ammortamenti!T25:T43)</f>
        <v>22000</v>
      </c>
      <c r="S47" s="7">
        <f>SUMIF(Ammortamenti!$C$25:$C$43,$A$47,Ammortamenti!U25:U43)</f>
        <v>22000</v>
      </c>
      <c r="T47" s="7">
        <f>SUMIF(Ammortamenti!$C$25:$C$43,$A$47,Ammortamenti!V25:V43)</f>
        <v>22000</v>
      </c>
      <c r="U47" s="7">
        <f>SUMIF(Ammortamenti!$C$25:$C$43,$A$47,Ammortamenti!W25:W43)</f>
        <v>22000</v>
      </c>
      <c r="V47" s="7">
        <f>SUMIF(Ammortamenti!$C$25:$C$43,$A$47,Ammortamenti!X25:X43)</f>
        <v>22000</v>
      </c>
      <c r="W47" s="7">
        <f>SUMIF(Ammortamenti!$C$25:$C$43,$A$47,Ammortamenti!Y25:Y43)</f>
        <v>22000</v>
      </c>
      <c r="X47" s="7">
        <f>SUMIF(Ammortamenti!$C$25:$C$43,$A$47,Ammortamenti!Z25:Z43)</f>
        <v>22000</v>
      </c>
      <c r="Y47" s="7">
        <f>SUMIF(Ammortamenti!$C$25:$C$43,$A$47,Ammortamenti!AA25:AA43)</f>
        <v>22000</v>
      </c>
      <c r="Z47" s="7">
        <f>SUMIF(Ammortamenti!$C$25:$C$43,$A$47,Ammortamenti!AB25:AB43)</f>
        <v>22000</v>
      </c>
      <c r="AA47" s="7">
        <f>SUMIF(Ammortamenti!$C$25:$C$43,$A$47,Ammortamenti!AC25:AC43)</f>
        <v>22000</v>
      </c>
      <c r="AB47" s="7">
        <f>SUMIF(Ammortamenti!$C$25:$C$43,$A$47,Ammortamenti!AD25:AD43)</f>
        <v>22000</v>
      </c>
      <c r="AC47" s="7">
        <f>SUMIF(Ammortamenti!$C$25:$C$43,$A$47,Ammortamenti!AE25:AE43)</f>
        <v>22000</v>
      </c>
      <c r="AD47" s="7">
        <f>SUMIF(Ammortamenti!$C$25:$C$43,$A$47,Ammortamenti!AF25:AF43)</f>
        <v>22000</v>
      </c>
      <c r="AE47" s="7">
        <f>SUMIF(Ammortamenti!$C$25:$C$43,$A$47,Ammortamenti!AG25:AG43)</f>
        <v>22000</v>
      </c>
      <c r="AF47" s="7">
        <f>SUMIF(Ammortamenti!$C$25:$C$43,$A$47,Ammortamenti!AH25:AH43)</f>
        <v>22000</v>
      </c>
      <c r="AG47" s="7">
        <f>SUMIF(Ammortamenti!$C$25:$C$43,$A$47,Ammortamenti!AI25:AI43)</f>
        <v>22000</v>
      </c>
      <c r="AH47" s="7">
        <f>SUMIF(Ammortamenti!$C$25:$C$43,$A$47,Ammortamenti!AJ25:AJ43)</f>
        <v>22000</v>
      </c>
      <c r="AI47" s="7">
        <f>SUMIF(Ammortamenti!$C$25:$C$43,$A$47,Ammortamenti!AK25:AK43)</f>
        <v>22000</v>
      </c>
      <c r="AJ47" s="7">
        <f>SUMIF(Ammortamenti!$C$25:$C$43,$A$47,Ammortamenti!AL25:AL43)</f>
        <v>22000</v>
      </c>
      <c r="AK47" s="7">
        <f>SUMIF(Ammortamenti!$C$25:$C$43,$A$47,Ammortamenti!AM25:AM43)</f>
        <v>22000</v>
      </c>
      <c r="AL47" s="7">
        <f>SUMIF(Ammortamenti!$C$25:$C$43,$A$47,Ammortamenti!AN25:AN43)</f>
        <v>22000</v>
      </c>
      <c r="AM47" s="4"/>
      <c r="AN47" s="4"/>
    </row>
    <row r="48" spans="1:40" ht="15">
      <c r="A48" s="46" t="s">
        <v>303</v>
      </c>
      <c r="B48" s="4" t="s">
        <v>174</v>
      </c>
      <c r="C48" s="7">
        <f>SUMIF(Ammortamenti!$C$25:$C$43,$A$48,Ammortamenti!E25:E43)</f>
        <v>1000</v>
      </c>
      <c r="D48" s="7">
        <f>SUMIF(Ammortamenti!$C$25:$C$43,$A$48,Ammortamenti!F25:F43)</f>
        <v>3000</v>
      </c>
      <c r="E48" s="7">
        <f>SUMIF(Ammortamenti!$C$25:$C$43,$A$48,Ammortamenti!G25:G43)</f>
        <v>5000</v>
      </c>
      <c r="F48" s="7">
        <f>SUMIF(Ammortamenti!$C$25:$C$43,$A$48,Ammortamenti!H25:H43)</f>
        <v>7000</v>
      </c>
      <c r="G48" s="7">
        <f>SUMIF(Ammortamenti!$C$25:$C$43,$A$48,Ammortamenti!I25:I43)</f>
        <v>9000</v>
      </c>
      <c r="H48" s="7">
        <f>SUMIF(Ammortamenti!$C$25:$C$43,$A$48,Ammortamenti!J25:J43)</f>
        <v>10000</v>
      </c>
      <c r="I48" s="7">
        <f>SUMIF(Ammortamenti!$C$25:$C$43,$A$48,Ammortamenti!K25:K43)</f>
        <v>10000</v>
      </c>
      <c r="J48" s="7">
        <f>SUMIF(Ammortamenti!$C$25:$C$43,$A$48,Ammortamenti!L25:L43)</f>
        <v>10000</v>
      </c>
      <c r="K48" s="7">
        <f>SUMIF(Ammortamenti!$C$25:$C$43,$A$48,Ammortamenti!M25:M43)</f>
        <v>10000</v>
      </c>
      <c r="L48" s="7">
        <f>SUMIF(Ammortamenti!$C$25:$C$43,$A$48,Ammortamenti!N25:N43)</f>
        <v>10000</v>
      </c>
      <c r="M48" s="7">
        <f>SUMIF(Ammortamenti!$C$25:$C$43,$A$48,Ammortamenti!O25:O43)</f>
        <v>10000</v>
      </c>
      <c r="N48" s="7">
        <f>SUMIF(Ammortamenti!$C$25:$C$43,$A$48,Ammortamenti!P25:P43)</f>
        <v>10000</v>
      </c>
      <c r="O48" s="7">
        <f>SUMIF(Ammortamenti!$C$25:$C$43,$A$48,Ammortamenti!Q25:Q43)</f>
        <v>10000</v>
      </c>
      <c r="P48" s="7">
        <f>SUMIF(Ammortamenti!$C$25:$C$43,$A$48,Ammortamenti!R25:R43)</f>
        <v>10000</v>
      </c>
      <c r="Q48" s="7">
        <f>SUMIF(Ammortamenti!$C$25:$C$43,$A$48,Ammortamenti!S25:S43)</f>
        <v>10000</v>
      </c>
      <c r="R48" s="7">
        <f>SUMIF(Ammortamenti!$C$25:$C$43,$A$48,Ammortamenti!T25:T43)</f>
        <v>10000</v>
      </c>
      <c r="S48" s="7">
        <f>SUMIF(Ammortamenti!$C$25:$C$43,$A$48,Ammortamenti!U25:U43)</f>
        <v>10000</v>
      </c>
      <c r="T48" s="7">
        <f>SUMIF(Ammortamenti!$C$25:$C$43,$A$48,Ammortamenti!V25:V43)</f>
        <v>10000</v>
      </c>
      <c r="U48" s="7">
        <f>SUMIF(Ammortamenti!$C$25:$C$43,$A$48,Ammortamenti!W25:W43)</f>
        <v>10000</v>
      </c>
      <c r="V48" s="7">
        <f>SUMIF(Ammortamenti!$C$25:$C$43,$A$48,Ammortamenti!X25:X43)</f>
        <v>10000</v>
      </c>
      <c r="W48" s="7">
        <f>SUMIF(Ammortamenti!$C$25:$C$43,$A$48,Ammortamenti!Y25:Y43)</f>
        <v>10000</v>
      </c>
      <c r="X48" s="7">
        <f>SUMIF(Ammortamenti!$C$25:$C$43,$A$48,Ammortamenti!Z25:Z43)</f>
        <v>10000</v>
      </c>
      <c r="Y48" s="7">
        <f>SUMIF(Ammortamenti!$C$25:$C$43,$A$48,Ammortamenti!AA25:AA43)</f>
        <v>10000</v>
      </c>
      <c r="Z48" s="7">
        <f>SUMIF(Ammortamenti!$C$25:$C$43,$A$48,Ammortamenti!AB25:AB43)</f>
        <v>10000</v>
      </c>
      <c r="AA48" s="7">
        <f>SUMIF(Ammortamenti!$C$25:$C$43,$A$48,Ammortamenti!AC25:AC43)</f>
        <v>10000</v>
      </c>
      <c r="AB48" s="7">
        <f>SUMIF(Ammortamenti!$C$25:$C$43,$A$48,Ammortamenti!AD25:AD43)</f>
        <v>10000</v>
      </c>
      <c r="AC48" s="7">
        <f>SUMIF(Ammortamenti!$C$25:$C$43,$A$48,Ammortamenti!AE25:AE43)</f>
        <v>10000</v>
      </c>
      <c r="AD48" s="7">
        <f>SUMIF(Ammortamenti!$C$25:$C$43,$A$48,Ammortamenti!AF25:AF43)</f>
        <v>10000</v>
      </c>
      <c r="AE48" s="7">
        <f>SUMIF(Ammortamenti!$C$25:$C$43,$A$48,Ammortamenti!AG25:AG43)</f>
        <v>10000</v>
      </c>
      <c r="AF48" s="7">
        <f>SUMIF(Ammortamenti!$C$25:$C$43,$A$48,Ammortamenti!AH25:AH43)</f>
        <v>10000</v>
      </c>
      <c r="AG48" s="7">
        <f>SUMIF(Ammortamenti!$C$25:$C$43,$A$48,Ammortamenti!AI25:AI43)</f>
        <v>10000</v>
      </c>
      <c r="AH48" s="7">
        <f>SUMIF(Ammortamenti!$C$25:$C$43,$A$48,Ammortamenti!AJ25:AJ43)</f>
        <v>10000</v>
      </c>
      <c r="AI48" s="7">
        <f>SUMIF(Ammortamenti!$C$25:$C$43,$A$48,Ammortamenti!AK25:AK43)</f>
        <v>10000</v>
      </c>
      <c r="AJ48" s="7">
        <f>SUMIF(Ammortamenti!$C$25:$C$43,$A$48,Ammortamenti!AL25:AL43)</f>
        <v>10000</v>
      </c>
      <c r="AK48" s="7">
        <f>SUMIF(Ammortamenti!$C$25:$C$43,$A$48,Ammortamenti!AM25:AM43)</f>
        <v>10000</v>
      </c>
      <c r="AL48" s="7">
        <f>SUMIF(Ammortamenti!$C$25:$C$43,$A$48,Ammortamenti!AN25:AN43)</f>
        <v>10000</v>
      </c>
      <c r="AM48" s="4"/>
      <c r="AN48" s="4"/>
    </row>
    <row r="49" spans="1:40" ht="15">
      <c r="A49" s="4" t="s">
        <v>214</v>
      </c>
      <c r="B49" s="4" t="s">
        <v>175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  <c r="AL49" s="7">
        <v>0</v>
      </c>
      <c r="AM49" s="4"/>
      <c r="AN49" s="4"/>
    </row>
    <row r="50" spans="5:6" ht="15">
      <c r="E50" s="7"/>
      <c r="F50" s="7"/>
    </row>
    <row r="51" spans="2:40" ht="15">
      <c r="B51" s="2" t="s">
        <v>36</v>
      </c>
      <c r="C51" s="5">
        <f>+C40+C23+C19+C6+C4</f>
        <v>1155750</v>
      </c>
      <c r="D51" s="5">
        <f aca="true" t="shared" si="19" ref="D51:AL51">+D40+D23+D19+D6+D4</f>
        <v>1814350</v>
      </c>
      <c r="E51" s="5">
        <f t="shared" si="19"/>
        <v>2546550</v>
      </c>
      <c r="F51" s="5">
        <f t="shared" si="19"/>
        <v>2550550</v>
      </c>
      <c r="G51" s="5">
        <f t="shared" si="19"/>
        <v>2554550</v>
      </c>
      <c r="H51" s="5">
        <f t="shared" si="19"/>
        <v>2562550</v>
      </c>
      <c r="I51" s="5">
        <f t="shared" si="19"/>
        <v>2816050</v>
      </c>
      <c r="J51" s="5">
        <f t="shared" si="19"/>
        <v>3136550</v>
      </c>
      <c r="K51" s="5">
        <f t="shared" si="19"/>
        <v>3457050</v>
      </c>
      <c r="L51" s="5">
        <f t="shared" si="19"/>
        <v>3777550</v>
      </c>
      <c r="M51" s="5">
        <f t="shared" si="19"/>
        <v>4114750</v>
      </c>
      <c r="N51" s="5">
        <f t="shared" si="19"/>
        <v>4452950</v>
      </c>
      <c r="O51" s="5">
        <f t="shared" si="19"/>
        <v>4798150</v>
      </c>
      <c r="P51" s="5">
        <f t="shared" si="19"/>
        <v>5143350</v>
      </c>
      <c r="Q51" s="5">
        <f t="shared" si="19"/>
        <v>5488550</v>
      </c>
      <c r="R51" s="5">
        <f t="shared" si="19"/>
        <v>5833750</v>
      </c>
      <c r="S51" s="5">
        <f t="shared" si="19"/>
        <v>6178950</v>
      </c>
      <c r="T51" s="5">
        <f t="shared" si="19"/>
        <v>6524150</v>
      </c>
      <c r="U51" s="5">
        <f t="shared" si="19"/>
        <v>6869350</v>
      </c>
      <c r="V51" s="5">
        <f t="shared" si="19"/>
        <v>7214550</v>
      </c>
      <c r="W51" s="5">
        <f t="shared" si="19"/>
        <v>7559750</v>
      </c>
      <c r="X51" s="5">
        <f t="shared" si="19"/>
        <v>7904950</v>
      </c>
      <c r="Y51" s="5">
        <f t="shared" si="19"/>
        <v>8250150</v>
      </c>
      <c r="Z51" s="5">
        <f t="shared" si="19"/>
        <v>8595350</v>
      </c>
      <c r="AA51" s="5">
        <f t="shared" si="19"/>
        <v>8940550</v>
      </c>
      <c r="AB51" s="5">
        <f t="shared" si="19"/>
        <v>9285750</v>
      </c>
      <c r="AC51" s="5">
        <f t="shared" si="19"/>
        <v>9630950</v>
      </c>
      <c r="AD51" s="5">
        <f t="shared" si="19"/>
        <v>9976150</v>
      </c>
      <c r="AE51" s="5">
        <f t="shared" si="19"/>
        <v>10321350</v>
      </c>
      <c r="AF51" s="5">
        <f t="shared" si="19"/>
        <v>10666550</v>
      </c>
      <c r="AG51" s="5">
        <f t="shared" si="19"/>
        <v>11011750</v>
      </c>
      <c r="AH51" s="5">
        <f t="shared" si="19"/>
        <v>11356950</v>
      </c>
      <c r="AI51" s="5">
        <f t="shared" si="19"/>
        <v>11702150</v>
      </c>
      <c r="AJ51" s="5">
        <f t="shared" si="19"/>
        <v>12047350</v>
      </c>
      <c r="AK51" s="5">
        <f t="shared" si="19"/>
        <v>12392550</v>
      </c>
      <c r="AL51" s="5">
        <f t="shared" si="19"/>
        <v>12737750</v>
      </c>
      <c r="AM51" s="4"/>
      <c r="AN51" s="4"/>
    </row>
    <row r="53" spans="2:40" ht="15">
      <c r="B53" s="2" t="s">
        <v>45</v>
      </c>
      <c r="E53" s="9"/>
      <c r="AM53" s="4"/>
      <c r="AN53" s="4"/>
    </row>
    <row r="55" spans="2:40" ht="15">
      <c r="B55" s="2" t="s">
        <v>46</v>
      </c>
      <c r="C55" s="5">
        <f>+C56</f>
        <v>361100</v>
      </c>
      <c r="D55" s="5">
        <f>+D56</f>
        <v>662200</v>
      </c>
      <c r="E55" s="6">
        <f aca="true" t="shared" si="20" ref="E55:AE55">+E56</f>
        <v>963300</v>
      </c>
      <c r="F55" s="6">
        <f t="shared" si="20"/>
        <v>662200</v>
      </c>
      <c r="G55" s="6">
        <f t="shared" si="20"/>
        <v>361100</v>
      </c>
      <c r="H55" s="6">
        <f t="shared" si="20"/>
        <v>60000</v>
      </c>
      <c r="I55" s="6">
        <f t="shared" si="20"/>
        <v>0</v>
      </c>
      <c r="J55" s="6">
        <f t="shared" si="20"/>
        <v>0</v>
      </c>
      <c r="K55" s="6">
        <f t="shared" si="20"/>
        <v>0</v>
      </c>
      <c r="L55" s="6">
        <f t="shared" si="20"/>
        <v>0</v>
      </c>
      <c r="M55" s="6">
        <f t="shared" si="20"/>
        <v>0</v>
      </c>
      <c r="N55" s="6">
        <f t="shared" si="20"/>
        <v>0</v>
      </c>
      <c r="O55" s="6">
        <f t="shared" si="20"/>
        <v>0</v>
      </c>
      <c r="P55" s="6">
        <f t="shared" si="20"/>
        <v>0</v>
      </c>
      <c r="Q55" s="6">
        <f t="shared" si="20"/>
        <v>0</v>
      </c>
      <c r="R55" s="6">
        <f t="shared" si="20"/>
        <v>0</v>
      </c>
      <c r="S55" s="6">
        <f t="shared" si="20"/>
        <v>0</v>
      </c>
      <c r="T55" s="6">
        <f t="shared" si="20"/>
        <v>0</v>
      </c>
      <c r="U55" s="6">
        <f t="shared" si="20"/>
        <v>0</v>
      </c>
      <c r="V55" s="6">
        <f t="shared" si="20"/>
        <v>0</v>
      </c>
      <c r="W55" s="6">
        <f t="shared" si="20"/>
        <v>0</v>
      </c>
      <c r="X55" s="6">
        <f t="shared" si="20"/>
        <v>0</v>
      </c>
      <c r="Y55" s="6">
        <f t="shared" si="20"/>
        <v>0</v>
      </c>
      <c r="Z55" s="6">
        <f t="shared" si="20"/>
        <v>0</v>
      </c>
      <c r="AA55" s="6">
        <f t="shared" si="20"/>
        <v>0</v>
      </c>
      <c r="AB55" s="6">
        <f t="shared" si="20"/>
        <v>0</v>
      </c>
      <c r="AC55" s="6">
        <f t="shared" si="20"/>
        <v>0</v>
      </c>
      <c r="AD55" s="6">
        <f t="shared" si="20"/>
        <v>0</v>
      </c>
      <c r="AE55" s="6">
        <f t="shared" si="20"/>
        <v>0</v>
      </c>
      <c r="AF55" s="6">
        <f aca="true" t="shared" si="21" ref="AF55:AL55">+AF56</f>
        <v>0</v>
      </c>
      <c r="AG55" s="6">
        <f t="shared" si="21"/>
        <v>0</v>
      </c>
      <c r="AH55" s="6">
        <f t="shared" si="21"/>
        <v>0</v>
      </c>
      <c r="AI55" s="6">
        <f t="shared" si="21"/>
        <v>0</v>
      </c>
      <c r="AJ55" s="6">
        <f t="shared" si="21"/>
        <v>0</v>
      </c>
      <c r="AK55" s="6">
        <f t="shared" si="21"/>
        <v>0</v>
      </c>
      <c r="AL55" s="6">
        <f t="shared" si="21"/>
        <v>0</v>
      </c>
      <c r="AM55" s="4"/>
      <c r="AN55" s="4"/>
    </row>
    <row r="56" spans="2:40" ht="15">
      <c r="B56" s="8" t="s">
        <v>76</v>
      </c>
      <c r="C56" s="5">
        <f>+IF(('Budget vendite'!C109-'Budget acquisti'!C108-'Budget Investimenti'!F91)&lt;0,-('Budget vendite'!C109-'Budget acquisti'!C108-'Budget Investimenti'!F91),0)</f>
        <v>361100</v>
      </c>
      <c r="D56" s="5">
        <f>+IF(('Budget vendite'!D109-'Budget acquisti'!D108-'Budget Investimenti'!G91)&lt;0,-('Budget vendite'!D109-'Budget acquisti'!D108-'Budget Investimenti'!G91),0)</f>
        <v>662200</v>
      </c>
      <c r="E56" s="5">
        <f>+IF(('Budget vendite'!E109-'Budget acquisti'!E108-'Budget Investimenti'!H91)&lt;0,-('Budget vendite'!E109-'Budget acquisti'!E108-'Budget Investimenti'!H91),0)</f>
        <v>963300</v>
      </c>
      <c r="F56" s="5">
        <f>+IF(('Budget vendite'!F109-'Budget acquisti'!F108-'Budget Investimenti'!I91)&lt;0,-('Budget vendite'!F109-'Budget acquisti'!F108-'Budget Investimenti'!I91),0)</f>
        <v>662200</v>
      </c>
      <c r="G56" s="5">
        <f>+IF(('Budget vendite'!G109-'Budget acquisti'!G108-'Budget Investimenti'!J91)&lt;0,-('Budget vendite'!G109-'Budget acquisti'!G108-'Budget Investimenti'!J91),0)</f>
        <v>361100</v>
      </c>
      <c r="H56" s="5">
        <f>+IF(('Budget vendite'!H109-'Budget acquisti'!H108-'Budget Investimenti'!K91)&lt;0,-('Budget vendite'!H109-'Budget acquisti'!H108-'Budget Investimenti'!K91),0)</f>
        <v>60000</v>
      </c>
      <c r="I56" s="5">
        <f>+IF(('Budget vendite'!I109-'Budget acquisti'!I108-'Budget Investimenti'!L91)&lt;0,-('Budget vendite'!I109-'Budget acquisti'!I108-'Budget Investimenti'!L91),0)</f>
        <v>0</v>
      </c>
      <c r="J56" s="5">
        <f>+IF(('Budget vendite'!J109-'Budget acquisti'!J108-'Budget Investimenti'!M91)&lt;0,-('Budget vendite'!J109-'Budget acquisti'!J108-'Budget Investimenti'!M91),0)</f>
        <v>0</v>
      </c>
      <c r="K56" s="5">
        <f>+IF(('Budget vendite'!K109-'Budget acquisti'!K108-'Budget Investimenti'!N91)&lt;0,-('Budget vendite'!K109-'Budget acquisti'!K108-'Budget Investimenti'!N91),0)</f>
        <v>0</v>
      </c>
      <c r="L56" s="5">
        <f>+IF(('Budget vendite'!L109-'Budget acquisti'!L108-'Budget Investimenti'!O91)&lt;0,-('Budget vendite'!L109-'Budget acquisti'!L108-'Budget Investimenti'!O91),0)</f>
        <v>0</v>
      </c>
      <c r="M56" s="5">
        <f>+IF(('Budget vendite'!M109-'Budget acquisti'!M108-'Budget Investimenti'!P91)&lt;0,-('Budget vendite'!M109-'Budget acquisti'!M108-'Budget Investimenti'!P91),0)</f>
        <v>0</v>
      </c>
      <c r="N56" s="5">
        <f>+IF(('Budget vendite'!N109-'Budget acquisti'!N108-'Budget Investimenti'!Q91)&lt;0,-('Budget vendite'!N109-'Budget acquisti'!N108-'Budget Investimenti'!Q91),0)</f>
        <v>0</v>
      </c>
      <c r="O56" s="5">
        <f>+IF(('Budget vendite'!O109-'Budget acquisti'!O108-'Budget Investimenti'!R91)&lt;0,-('Budget vendite'!O109-'Budget acquisti'!O108-'Budget Investimenti'!R91),0)</f>
        <v>0</v>
      </c>
      <c r="P56" s="5">
        <f>+IF(('Budget vendite'!P109-'Budget acquisti'!P108-'Budget Investimenti'!S91)&lt;0,-('Budget vendite'!P109-'Budget acquisti'!P108-'Budget Investimenti'!S91),0)</f>
        <v>0</v>
      </c>
      <c r="Q56" s="5">
        <f>+IF(('Budget vendite'!Q109-'Budget acquisti'!Q108-'Budget Investimenti'!T91)&lt;0,-('Budget vendite'!Q109-'Budget acquisti'!Q108-'Budget Investimenti'!T91),0)</f>
        <v>0</v>
      </c>
      <c r="R56" s="5">
        <f>+IF(('Budget vendite'!R109-'Budget acquisti'!R108-'Budget Investimenti'!U91)&lt;0,-('Budget vendite'!R109-'Budget acquisti'!R108-'Budget Investimenti'!U91),0)</f>
        <v>0</v>
      </c>
      <c r="S56" s="5">
        <f>+IF(('Budget vendite'!S109-'Budget acquisti'!S108-'Budget Investimenti'!V91)&lt;0,-('Budget vendite'!S109-'Budget acquisti'!S108-'Budget Investimenti'!V91),0)</f>
        <v>0</v>
      </c>
      <c r="T56" s="5">
        <f>+IF(('Budget vendite'!T109-'Budget acquisti'!T108-'Budget Investimenti'!W91)&lt;0,-('Budget vendite'!T109-'Budget acquisti'!T108-'Budget Investimenti'!W91),0)</f>
        <v>0</v>
      </c>
      <c r="U56" s="5">
        <f>+IF(('Budget vendite'!U109-'Budget acquisti'!U108-'Budget Investimenti'!X91)&lt;0,-('Budget vendite'!U109-'Budget acquisti'!U108-'Budget Investimenti'!X91),0)</f>
        <v>0</v>
      </c>
      <c r="V56" s="5">
        <f>+IF(('Budget vendite'!V109-'Budget acquisti'!V108-'Budget Investimenti'!Y91)&lt;0,-('Budget vendite'!V109-'Budget acquisti'!V108-'Budget Investimenti'!Y91),0)</f>
        <v>0</v>
      </c>
      <c r="W56" s="5">
        <f>+IF(('Budget vendite'!W109-'Budget acquisti'!W108-'Budget Investimenti'!Z91)&lt;0,-('Budget vendite'!W109-'Budget acquisti'!W108-'Budget Investimenti'!Z91),0)</f>
        <v>0</v>
      </c>
      <c r="X56" s="5">
        <f>+IF(('Budget vendite'!X109-'Budget acquisti'!X108-'Budget Investimenti'!AA91)&lt;0,-('Budget vendite'!X109-'Budget acquisti'!X108-'Budget Investimenti'!AA91),0)</f>
        <v>0</v>
      </c>
      <c r="Y56" s="5">
        <f>+IF(('Budget vendite'!Y109-'Budget acquisti'!Y108-'Budget Investimenti'!AB91)&lt;0,-('Budget vendite'!Y109-'Budget acquisti'!Y108-'Budget Investimenti'!AB91),0)</f>
        <v>0</v>
      </c>
      <c r="Z56" s="5">
        <f>+IF(('Budget vendite'!Z109-'Budget acquisti'!Z108-'Budget Investimenti'!AC91)&lt;0,-('Budget vendite'!Z109-'Budget acquisti'!Z108-'Budget Investimenti'!AC91),0)</f>
        <v>0</v>
      </c>
      <c r="AA56" s="5">
        <f>+IF(('Budget vendite'!AA109-'Budget acquisti'!AA108-'Budget Investimenti'!AD91)&lt;0,-('Budget vendite'!AA109-'Budget acquisti'!AA108-'Budget Investimenti'!AD91),0)</f>
        <v>0</v>
      </c>
      <c r="AB56" s="5">
        <f>+IF(('Budget vendite'!AB109-'Budget acquisti'!AB108-'Budget Investimenti'!AE91)&lt;0,-('Budget vendite'!AB109-'Budget acquisti'!AB108-'Budget Investimenti'!AE91),0)</f>
        <v>0</v>
      </c>
      <c r="AC56" s="5">
        <f>+IF(('Budget vendite'!AC109-'Budget acquisti'!AC108-'Budget Investimenti'!AF91)&lt;0,-('Budget vendite'!AC109-'Budget acquisti'!AC108-'Budget Investimenti'!AF91),0)</f>
        <v>0</v>
      </c>
      <c r="AD56" s="5">
        <f>+IF(('Budget vendite'!AD109-'Budget acquisti'!AD108-'Budget Investimenti'!AG91)&lt;0,-('Budget vendite'!AD109-'Budget acquisti'!AD108-'Budget Investimenti'!AG91),0)</f>
        <v>0</v>
      </c>
      <c r="AE56" s="5">
        <f>+IF(('Budget vendite'!AE109-'Budget acquisti'!AE108-'Budget Investimenti'!AH91)&lt;0,-('Budget vendite'!AE109-'Budget acquisti'!AE108-'Budget Investimenti'!AH91),0)</f>
        <v>0</v>
      </c>
      <c r="AF56" s="5">
        <f>+IF(('Budget vendite'!AF109-'Budget acquisti'!AF108-'Budget Investimenti'!AI91)&lt;0,-('Budget vendite'!AF109-'Budget acquisti'!AF108-'Budget Investimenti'!AI91),0)</f>
        <v>0</v>
      </c>
      <c r="AG56" s="5">
        <f>+IF(('Budget vendite'!AG109-'Budget acquisti'!AG108-'Budget Investimenti'!AJ91)&lt;0,-('Budget vendite'!AG109-'Budget acquisti'!AG108-'Budget Investimenti'!AJ91),0)</f>
        <v>0</v>
      </c>
      <c r="AH56" s="5">
        <f>+IF(('Budget vendite'!AH109-'Budget acquisti'!AH108-'Budget Investimenti'!AK91)&lt;0,-('Budget vendite'!AH109-'Budget acquisti'!AH108-'Budget Investimenti'!AK91),0)</f>
        <v>0</v>
      </c>
      <c r="AI56" s="5">
        <f>+IF(('Budget vendite'!AI109-'Budget acquisti'!AI108-'Budget Investimenti'!AL91)&lt;0,-('Budget vendite'!AI109-'Budget acquisti'!AI108-'Budget Investimenti'!AL91),0)</f>
        <v>0</v>
      </c>
      <c r="AJ56" s="5">
        <f>+IF(('Budget vendite'!AJ109-'Budget acquisti'!AJ108-'Budget Investimenti'!AM91)&lt;0,-('Budget vendite'!AJ109-'Budget acquisti'!AJ108-'Budget Investimenti'!AM91),0)</f>
        <v>0</v>
      </c>
      <c r="AK56" s="5">
        <f>+IF(('Budget vendite'!AK109-'Budget acquisti'!AK108-'Budget Investimenti'!AN91)&lt;0,-('Budget vendite'!AK109-'Budget acquisti'!AK108-'Budget Investimenti'!AN91),0)</f>
        <v>0</v>
      </c>
      <c r="AL56" s="5">
        <f>+IF(('Budget vendite'!AL109-'Budget acquisti'!AL108-'Budget Investimenti'!AO91)&lt;0,-('Budget vendite'!AL109-'Budget acquisti'!AL108-'Budget Investimenti'!AO91),0)</f>
        <v>0</v>
      </c>
      <c r="AM56" s="4"/>
      <c r="AN56" s="4"/>
    </row>
    <row r="57" spans="2:40" ht="15">
      <c r="B57" s="8"/>
      <c r="AM57" s="4"/>
      <c r="AN57" s="4"/>
    </row>
    <row r="58" spans="2:40" ht="15">
      <c r="B58" s="2" t="s">
        <v>47</v>
      </c>
      <c r="C58" s="5">
        <f>+C59+C62+C63+C65+C67+C68+C69</f>
        <v>252600</v>
      </c>
      <c r="D58" s="5">
        <f aca="true" t="shared" si="22" ref="D58:AE58">+D59+D62+D63+D65+D67+D68+D69</f>
        <v>379200</v>
      </c>
      <c r="E58" s="5">
        <f t="shared" si="22"/>
        <v>593400</v>
      </c>
      <c r="F58" s="5">
        <f t="shared" si="22"/>
        <v>681600</v>
      </c>
      <c r="G58" s="5">
        <f t="shared" si="22"/>
        <v>769800</v>
      </c>
      <c r="H58" s="5">
        <f t="shared" si="22"/>
        <v>858000</v>
      </c>
      <c r="I58" s="5">
        <f t="shared" si="22"/>
        <v>946200</v>
      </c>
      <c r="J58" s="5">
        <f t="shared" si="22"/>
        <v>1034400</v>
      </c>
      <c r="K58" s="5">
        <f t="shared" si="22"/>
        <v>1122600</v>
      </c>
      <c r="L58" s="5">
        <f t="shared" si="22"/>
        <v>1210800</v>
      </c>
      <c r="M58" s="5">
        <f t="shared" si="22"/>
        <v>1299000</v>
      </c>
      <c r="N58" s="5">
        <f t="shared" si="22"/>
        <v>1387200</v>
      </c>
      <c r="O58" s="5">
        <f t="shared" si="22"/>
        <v>1475400</v>
      </c>
      <c r="P58" s="5">
        <f t="shared" si="22"/>
        <v>1563600</v>
      </c>
      <c r="Q58" s="5">
        <f t="shared" si="22"/>
        <v>1651800</v>
      </c>
      <c r="R58" s="5">
        <f t="shared" si="22"/>
        <v>1740000</v>
      </c>
      <c r="S58" s="5">
        <f t="shared" si="22"/>
        <v>1828200</v>
      </c>
      <c r="T58" s="5">
        <f t="shared" si="22"/>
        <v>1916400</v>
      </c>
      <c r="U58" s="5">
        <f t="shared" si="22"/>
        <v>2004600</v>
      </c>
      <c r="V58" s="5">
        <f t="shared" si="22"/>
        <v>2092800</v>
      </c>
      <c r="W58" s="5">
        <f t="shared" si="22"/>
        <v>2181000</v>
      </c>
      <c r="X58" s="5">
        <f t="shared" si="22"/>
        <v>2269200</v>
      </c>
      <c r="Y58" s="5">
        <f t="shared" si="22"/>
        <v>2357400</v>
      </c>
      <c r="Z58" s="5">
        <f t="shared" si="22"/>
        <v>2445600</v>
      </c>
      <c r="AA58" s="5">
        <f t="shared" si="22"/>
        <v>2533800</v>
      </c>
      <c r="AB58" s="5">
        <f>+AB59+AB62+AB63+AB65+AB67+AB68+AB69</f>
        <v>2622000</v>
      </c>
      <c r="AC58" s="5">
        <f t="shared" si="22"/>
        <v>2710200</v>
      </c>
      <c r="AD58" s="5">
        <f t="shared" si="22"/>
        <v>2798400</v>
      </c>
      <c r="AE58" s="5">
        <f t="shared" si="22"/>
        <v>2886600</v>
      </c>
      <c r="AF58" s="5">
        <f aca="true" t="shared" si="23" ref="AF58:AL58">+AF59+AF62+AF63+AF65+AF67+AF68+AF69</f>
        <v>2974800</v>
      </c>
      <c r="AG58" s="5">
        <f t="shared" si="23"/>
        <v>3063000</v>
      </c>
      <c r="AH58" s="5">
        <f t="shared" si="23"/>
        <v>3151200</v>
      </c>
      <c r="AI58" s="5">
        <f t="shared" si="23"/>
        <v>3239400</v>
      </c>
      <c r="AJ58" s="5">
        <f t="shared" si="23"/>
        <v>3327600</v>
      </c>
      <c r="AK58" s="5">
        <f t="shared" si="23"/>
        <v>3415800</v>
      </c>
      <c r="AL58" s="5">
        <f t="shared" si="23"/>
        <v>3504000</v>
      </c>
      <c r="AM58" s="4"/>
      <c r="AN58" s="4"/>
    </row>
    <row r="59" spans="2:40" ht="15">
      <c r="B59" s="8" t="s">
        <v>77</v>
      </c>
      <c r="C59" s="5">
        <f>+SUM(C60:C61)</f>
        <v>164400</v>
      </c>
      <c r="D59" s="5">
        <f aca="true" t="shared" si="24" ref="D59:AE59">+SUM(D60:D61)</f>
        <v>202800</v>
      </c>
      <c r="E59" s="6">
        <f t="shared" si="24"/>
        <v>328800</v>
      </c>
      <c r="F59" s="6">
        <f t="shared" si="24"/>
        <v>328800</v>
      </c>
      <c r="G59" s="6">
        <f t="shared" si="24"/>
        <v>328800</v>
      </c>
      <c r="H59" s="6">
        <f t="shared" si="24"/>
        <v>328800</v>
      </c>
      <c r="I59" s="6">
        <f t="shared" si="24"/>
        <v>328800</v>
      </c>
      <c r="J59" s="6">
        <f t="shared" si="24"/>
        <v>328800</v>
      </c>
      <c r="K59" s="6">
        <f t="shared" si="24"/>
        <v>328800</v>
      </c>
      <c r="L59" s="6">
        <f t="shared" si="24"/>
        <v>328800</v>
      </c>
      <c r="M59" s="6">
        <f t="shared" si="24"/>
        <v>328800</v>
      </c>
      <c r="N59" s="6">
        <f t="shared" si="24"/>
        <v>328800</v>
      </c>
      <c r="O59" s="6">
        <f t="shared" si="24"/>
        <v>328800</v>
      </c>
      <c r="P59" s="6">
        <f t="shared" si="24"/>
        <v>328800</v>
      </c>
      <c r="Q59" s="6">
        <f t="shared" si="24"/>
        <v>328800</v>
      </c>
      <c r="R59" s="6">
        <f t="shared" si="24"/>
        <v>328800</v>
      </c>
      <c r="S59" s="6">
        <f t="shared" si="24"/>
        <v>328800</v>
      </c>
      <c r="T59" s="6">
        <f t="shared" si="24"/>
        <v>328800</v>
      </c>
      <c r="U59" s="6">
        <f t="shared" si="24"/>
        <v>328800</v>
      </c>
      <c r="V59" s="6">
        <f t="shared" si="24"/>
        <v>328800</v>
      </c>
      <c r="W59" s="6">
        <f t="shared" si="24"/>
        <v>328800</v>
      </c>
      <c r="X59" s="6">
        <f t="shared" si="24"/>
        <v>328800</v>
      </c>
      <c r="Y59" s="6">
        <f t="shared" si="24"/>
        <v>328800</v>
      </c>
      <c r="Z59" s="6">
        <f t="shared" si="24"/>
        <v>328800</v>
      </c>
      <c r="AA59" s="6">
        <f t="shared" si="24"/>
        <v>328800</v>
      </c>
      <c r="AB59" s="6">
        <f>+SUM(AB60:AB61)</f>
        <v>328800</v>
      </c>
      <c r="AC59" s="6">
        <f t="shared" si="24"/>
        <v>328800</v>
      </c>
      <c r="AD59" s="6">
        <f t="shared" si="24"/>
        <v>328800</v>
      </c>
      <c r="AE59" s="6">
        <f t="shared" si="24"/>
        <v>328800</v>
      </c>
      <c r="AF59" s="6">
        <f aca="true" t="shared" si="25" ref="AF59:AL59">+SUM(AF60:AF61)</f>
        <v>328800</v>
      </c>
      <c r="AG59" s="6">
        <f t="shared" si="25"/>
        <v>328800</v>
      </c>
      <c r="AH59" s="6">
        <f t="shared" si="25"/>
        <v>328800</v>
      </c>
      <c r="AI59" s="6">
        <f t="shared" si="25"/>
        <v>328800</v>
      </c>
      <c r="AJ59" s="6">
        <f t="shared" si="25"/>
        <v>328800</v>
      </c>
      <c r="AK59" s="6">
        <f t="shared" si="25"/>
        <v>328800</v>
      </c>
      <c r="AL59" s="6">
        <f t="shared" si="25"/>
        <v>328800</v>
      </c>
      <c r="AM59" s="4"/>
      <c r="AN59" s="4"/>
    </row>
    <row r="60" spans="1:40" ht="15">
      <c r="A60" s="4" t="s">
        <v>214</v>
      </c>
      <c r="B60" s="4" t="s">
        <v>78</v>
      </c>
      <c r="C60" s="7">
        <f>+'Budget acquisti'!C95</f>
        <v>0</v>
      </c>
      <c r="D60" s="7">
        <f>+'Budget acquisti'!D95</f>
        <v>0</v>
      </c>
      <c r="E60" s="7">
        <f>+'Budget acquisti'!E95</f>
        <v>0</v>
      </c>
      <c r="F60" s="7">
        <f>+'Budget acquisti'!F95</f>
        <v>0</v>
      </c>
      <c r="G60" s="7">
        <f>+'Budget acquisti'!G95</f>
        <v>0</v>
      </c>
      <c r="H60" s="7">
        <f>+'Budget acquisti'!H95</f>
        <v>0</v>
      </c>
      <c r="I60" s="7">
        <f>+'Budget acquisti'!I95</f>
        <v>0</v>
      </c>
      <c r="J60" s="7">
        <f>+'Budget acquisti'!J95</f>
        <v>0</v>
      </c>
      <c r="K60" s="7">
        <f>+'Budget acquisti'!K95</f>
        <v>0</v>
      </c>
      <c r="L60" s="7">
        <f>+'Budget acquisti'!L95</f>
        <v>0</v>
      </c>
      <c r="M60" s="7">
        <f>+'Budget acquisti'!M95</f>
        <v>0</v>
      </c>
      <c r="N60" s="7">
        <f>+'Budget acquisti'!N95</f>
        <v>0</v>
      </c>
      <c r="O60" s="7">
        <f>+'Budget acquisti'!O95</f>
        <v>0</v>
      </c>
      <c r="P60" s="7">
        <f>+'Budget acquisti'!P95</f>
        <v>0</v>
      </c>
      <c r="Q60" s="7">
        <f>+'Budget acquisti'!Q95</f>
        <v>0</v>
      </c>
      <c r="R60" s="7">
        <f>+'Budget acquisti'!R95</f>
        <v>0</v>
      </c>
      <c r="S60" s="7">
        <f>+'Budget acquisti'!S95</f>
        <v>0</v>
      </c>
      <c r="T60" s="7">
        <f>+'Budget acquisti'!T95</f>
        <v>0</v>
      </c>
      <c r="U60" s="7">
        <f>+'Budget acquisti'!U95</f>
        <v>0</v>
      </c>
      <c r="V60" s="7">
        <f>+'Budget acquisti'!V95</f>
        <v>0</v>
      </c>
      <c r="W60" s="7">
        <f>+'Budget acquisti'!W95</f>
        <v>0</v>
      </c>
      <c r="X60" s="7">
        <f>+'Budget acquisti'!X95</f>
        <v>0</v>
      </c>
      <c r="Y60" s="7">
        <f>+'Budget acquisti'!Y95</f>
        <v>0</v>
      </c>
      <c r="Z60" s="7">
        <f>+'Budget acquisti'!Z95</f>
        <v>0</v>
      </c>
      <c r="AA60" s="7">
        <f>+'Budget acquisti'!AA95</f>
        <v>0</v>
      </c>
      <c r="AB60" s="7">
        <f>+'Budget acquisti'!AB95</f>
        <v>0</v>
      </c>
      <c r="AC60" s="7">
        <f>+'Budget acquisti'!AC95</f>
        <v>0</v>
      </c>
      <c r="AD60" s="7">
        <f>+'Budget acquisti'!AD95</f>
        <v>0</v>
      </c>
      <c r="AE60" s="7">
        <f>+'Budget acquisti'!AE95</f>
        <v>0</v>
      </c>
      <c r="AF60" s="7">
        <f>+'Budget acquisti'!AF95</f>
        <v>0</v>
      </c>
      <c r="AG60" s="7">
        <f>+'Budget acquisti'!AG95</f>
        <v>0</v>
      </c>
      <c r="AH60" s="7">
        <f>+'Budget acquisti'!AH95</f>
        <v>0</v>
      </c>
      <c r="AI60" s="7">
        <f>+'Budget acquisti'!AI95</f>
        <v>0</v>
      </c>
      <c r="AJ60" s="7">
        <f>+'Budget acquisti'!AJ95</f>
        <v>0</v>
      </c>
      <c r="AK60" s="7">
        <f>+'Budget acquisti'!AK95</f>
        <v>0</v>
      </c>
      <c r="AL60" s="7">
        <f>+'Budget acquisti'!AL95</f>
        <v>0</v>
      </c>
      <c r="AM60" s="4"/>
      <c r="AN60" s="4"/>
    </row>
    <row r="61" spans="1:40" ht="15">
      <c r="A61" s="4" t="s">
        <v>214</v>
      </c>
      <c r="B61" s="4" t="s">
        <v>79</v>
      </c>
      <c r="C61" s="7">
        <f>+'Budget Investimenti'!F88</f>
        <v>164400</v>
      </c>
      <c r="D61" s="7">
        <f>+'Budget Investimenti'!G88</f>
        <v>202800</v>
      </c>
      <c r="E61" s="7">
        <f>+'Budget Investimenti'!H88</f>
        <v>328800</v>
      </c>
      <c r="F61" s="7">
        <f>+'Budget Investimenti'!I88</f>
        <v>328800</v>
      </c>
      <c r="G61" s="7">
        <f>+'Budget Investimenti'!J88</f>
        <v>328800</v>
      </c>
      <c r="H61" s="7">
        <f>+'Budget Investimenti'!K88</f>
        <v>328800</v>
      </c>
      <c r="I61" s="7">
        <f>+'Budget Investimenti'!L88</f>
        <v>328800</v>
      </c>
      <c r="J61" s="7">
        <f>+'Budget Investimenti'!M88</f>
        <v>328800</v>
      </c>
      <c r="K61" s="7">
        <f>+'Budget Investimenti'!N88</f>
        <v>328800</v>
      </c>
      <c r="L61" s="7">
        <f>+'Budget Investimenti'!O88</f>
        <v>328800</v>
      </c>
      <c r="M61" s="7">
        <f>+'Budget Investimenti'!P88</f>
        <v>328800</v>
      </c>
      <c r="N61" s="7">
        <f>+'Budget Investimenti'!Q88</f>
        <v>328800</v>
      </c>
      <c r="O61" s="7">
        <f>+'Budget Investimenti'!R88</f>
        <v>328800</v>
      </c>
      <c r="P61" s="7">
        <f>+'Budget Investimenti'!S88</f>
        <v>328800</v>
      </c>
      <c r="Q61" s="7">
        <f>+'Budget Investimenti'!T88</f>
        <v>328800</v>
      </c>
      <c r="R61" s="7">
        <f>+'Budget Investimenti'!U88</f>
        <v>328800</v>
      </c>
      <c r="S61" s="7">
        <f>+'Budget Investimenti'!V88</f>
        <v>328800</v>
      </c>
      <c r="T61" s="7">
        <f>+'Budget Investimenti'!W88</f>
        <v>328800</v>
      </c>
      <c r="U61" s="7">
        <f>+'Budget Investimenti'!X88</f>
        <v>328800</v>
      </c>
      <c r="V61" s="7">
        <f>+'Budget Investimenti'!Y88</f>
        <v>328800</v>
      </c>
      <c r="W61" s="7">
        <f>+'Budget Investimenti'!Z88</f>
        <v>328800</v>
      </c>
      <c r="X61" s="7">
        <f>+'Budget Investimenti'!AA88</f>
        <v>328800</v>
      </c>
      <c r="Y61" s="7">
        <f>+'Budget Investimenti'!AB88</f>
        <v>328800</v>
      </c>
      <c r="Z61" s="7">
        <f>+'Budget Investimenti'!AC88</f>
        <v>328800</v>
      </c>
      <c r="AA61" s="7">
        <f>+'Budget Investimenti'!AD88</f>
        <v>328800</v>
      </c>
      <c r="AB61" s="7">
        <f>+'Budget Investimenti'!AE88</f>
        <v>328800</v>
      </c>
      <c r="AC61" s="7">
        <f>+'Budget Investimenti'!AF88</f>
        <v>328800</v>
      </c>
      <c r="AD61" s="7">
        <f>+'Budget Investimenti'!AG88</f>
        <v>328800</v>
      </c>
      <c r="AE61" s="7">
        <f>+'Budget Investimenti'!AH88</f>
        <v>328800</v>
      </c>
      <c r="AF61" s="7">
        <f>+'Budget Investimenti'!AI88</f>
        <v>328800</v>
      </c>
      <c r="AG61" s="7">
        <f>+'Budget Investimenti'!AJ88</f>
        <v>328800</v>
      </c>
      <c r="AH61" s="7">
        <f>+'Budget Investimenti'!AK88</f>
        <v>328800</v>
      </c>
      <c r="AI61" s="7">
        <f>+'Budget Investimenti'!AL88</f>
        <v>328800</v>
      </c>
      <c r="AJ61" s="7">
        <f>+'Budget Investimenti'!AM88</f>
        <v>328800</v>
      </c>
      <c r="AK61" s="7">
        <f>+'Budget Investimenti'!AN88</f>
        <v>328800</v>
      </c>
      <c r="AL61" s="7">
        <f>+'Budget Investimenti'!AO88</f>
        <v>328800</v>
      </c>
      <c r="AM61" s="4"/>
      <c r="AN61" s="4"/>
    </row>
    <row r="62" spans="1:40" ht="15">
      <c r="A62" s="4" t="s">
        <v>214</v>
      </c>
      <c r="B62" s="8" t="s">
        <v>80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  <c r="P62" s="6">
        <v>0</v>
      </c>
      <c r="Q62" s="6">
        <v>0</v>
      </c>
      <c r="R62" s="6">
        <v>0</v>
      </c>
      <c r="S62" s="6">
        <v>0</v>
      </c>
      <c r="T62" s="6">
        <v>0</v>
      </c>
      <c r="U62" s="6">
        <v>0</v>
      </c>
      <c r="V62" s="6">
        <v>0</v>
      </c>
      <c r="W62" s="6">
        <v>0</v>
      </c>
      <c r="X62" s="6">
        <v>0</v>
      </c>
      <c r="Y62" s="6">
        <v>0</v>
      </c>
      <c r="Z62" s="6">
        <v>0</v>
      </c>
      <c r="AA62" s="6">
        <v>0</v>
      </c>
      <c r="AB62" s="6">
        <v>0</v>
      </c>
      <c r="AC62" s="6">
        <v>0</v>
      </c>
      <c r="AD62" s="6">
        <v>0</v>
      </c>
      <c r="AE62" s="6">
        <v>0</v>
      </c>
      <c r="AF62" s="6">
        <v>0</v>
      </c>
      <c r="AG62" s="6">
        <v>0</v>
      </c>
      <c r="AH62" s="6">
        <v>0</v>
      </c>
      <c r="AI62" s="6">
        <v>0</v>
      </c>
      <c r="AJ62" s="6">
        <v>0</v>
      </c>
      <c r="AK62" s="6">
        <v>0</v>
      </c>
      <c r="AL62" s="6">
        <v>0</v>
      </c>
      <c r="AM62" s="4"/>
      <c r="AN62" s="4"/>
    </row>
    <row r="63" spans="1:40" ht="15">
      <c r="A63" s="4" t="s">
        <v>214</v>
      </c>
      <c r="B63" s="8" t="s">
        <v>81</v>
      </c>
      <c r="C63" s="5">
        <f>+SUM(C64:C64)</f>
        <v>0</v>
      </c>
      <c r="D63" s="5">
        <f aca="true" t="shared" si="26" ref="D63:AE63">+SUM(D64:D64)</f>
        <v>0</v>
      </c>
      <c r="E63" s="6">
        <f t="shared" si="26"/>
        <v>0</v>
      </c>
      <c r="F63" s="6">
        <f t="shared" si="26"/>
        <v>0</v>
      </c>
      <c r="G63" s="6">
        <f t="shared" si="26"/>
        <v>0</v>
      </c>
      <c r="H63" s="6">
        <f t="shared" si="26"/>
        <v>0</v>
      </c>
      <c r="I63" s="6">
        <f t="shared" si="26"/>
        <v>0</v>
      </c>
      <c r="J63" s="6">
        <f t="shared" si="26"/>
        <v>0</v>
      </c>
      <c r="K63" s="6">
        <f t="shared" si="26"/>
        <v>0</v>
      </c>
      <c r="L63" s="6">
        <f t="shared" si="26"/>
        <v>0</v>
      </c>
      <c r="M63" s="6">
        <f t="shared" si="26"/>
        <v>0</v>
      </c>
      <c r="N63" s="6">
        <f t="shared" si="26"/>
        <v>0</v>
      </c>
      <c r="O63" s="6">
        <f t="shared" si="26"/>
        <v>0</v>
      </c>
      <c r="P63" s="6">
        <f t="shared" si="26"/>
        <v>0</v>
      </c>
      <c r="Q63" s="6">
        <f t="shared" si="26"/>
        <v>0</v>
      </c>
      <c r="R63" s="6">
        <f t="shared" si="26"/>
        <v>0</v>
      </c>
      <c r="S63" s="6">
        <f t="shared" si="26"/>
        <v>0</v>
      </c>
      <c r="T63" s="6">
        <f t="shared" si="26"/>
        <v>0</v>
      </c>
      <c r="U63" s="6">
        <f t="shared" si="26"/>
        <v>0</v>
      </c>
      <c r="V63" s="6">
        <f t="shared" si="26"/>
        <v>0</v>
      </c>
      <c r="W63" s="6">
        <f t="shared" si="26"/>
        <v>0</v>
      </c>
      <c r="X63" s="6">
        <f t="shared" si="26"/>
        <v>0</v>
      </c>
      <c r="Y63" s="6">
        <f t="shared" si="26"/>
        <v>0</v>
      </c>
      <c r="Z63" s="6">
        <f t="shared" si="26"/>
        <v>0</v>
      </c>
      <c r="AA63" s="6">
        <f t="shared" si="26"/>
        <v>0</v>
      </c>
      <c r="AB63" s="6">
        <f t="shared" si="26"/>
        <v>0</v>
      </c>
      <c r="AC63" s="6">
        <f t="shared" si="26"/>
        <v>0</v>
      </c>
      <c r="AD63" s="6">
        <f t="shared" si="26"/>
        <v>0</v>
      </c>
      <c r="AE63" s="6">
        <f t="shared" si="26"/>
        <v>0</v>
      </c>
      <c r="AF63" s="6">
        <f aca="true" t="shared" si="27" ref="AF63:AL63">+SUM(AF64:AF64)</f>
        <v>0</v>
      </c>
      <c r="AG63" s="6">
        <f t="shared" si="27"/>
        <v>0</v>
      </c>
      <c r="AH63" s="6">
        <f t="shared" si="27"/>
        <v>0</v>
      </c>
      <c r="AI63" s="6">
        <f t="shared" si="27"/>
        <v>0</v>
      </c>
      <c r="AJ63" s="6">
        <f t="shared" si="27"/>
        <v>0</v>
      </c>
      <c r="AK63" s="6">
        <f t="shared" si="27"/>
        <v>0</v>
      </c>
      <c r="AL63" s="6">
        <f t="shared" si="27"/>
        <v>0</v>
      </c>
      <c r="AM63" s="4"/>
      <c r="AN63" s="4"/>
    </row>
    <row r="64" spans="1:40" ht="15">
      <c r="A64" s="4" t="s">
        <v>214</v>
      </c>
      <c r="B64" s="4" t="s">
        <v>82</v>
      </c>
      <c r="C64" s="7">
        <v>0</v>
      </c>
      <c r="D64" s="7">
        <v>0</v>
      </c>
      <c r="E64" s="7">
        <v>0</v>
      </c>
      <c r="F64" s="7">
        <v>0</v>
      </c>
      <c r="G64" s="7">
        <v>0</v>
      </c>
      <c r="H64" s="7">
        <v>0</v>
      </c>
      <c r="I64" s="7">
        <v>0</v>
      </c>
      <c r="J64" s="7">
        <v>0</v>
      </c>
      <c r="K64" s="7">
        <v>0</v>
      </c>
      <c r="L64" s="7">
        <v>0</v>
      </c>
      <c r="M64" s="7">
        <v>0</v>
      </c>
      <c r="N64" s="7">
        <v>0</v>
      </c>
      <c r="O64" s="7">
        <v>0</v>
      </c>
      <c r="P64" s="7">
        <v>0</v>
      </c>
      <c r="Q64" s="7">
        <v>0</v>
      </c>
      <c r="R64" s="7">
        <v>0</v>
      </c>
      <c r="S64" s="7">
        <v>0</v>
      </c>
      <c r="T64" s="7">
        <v>0</v>
      </c>
      <c r="U64" s="7">
        <v>0</v>
      </c>
      <c r="V64" s="7">
        <v>0</v>
      </c>
      <c r="W64" s="7">
        <v>0</v>
      </c>
      <c r="X64" s="7">
        <v>0</v>
      </c>
      <c r="Y64" s="7">
        <v>0</v>
      </c>
      <c r="Z64" s="7">
        <v>0</v>
      </c>
      <c r="AA64" s="7">
        <v>0</v>
      </c>
      <c r="AB64" s="7">
        <v>0</v>
      </c>
      <c r="AC64" s="7">
        <v>0</v>
      </c>
      <c r="AD64" s="7">
        <v>0</v>
      </c>
      <c r="AE64" s="7">
        <v>0</v>
      </c>
      <c r="AF64" s="7">
        <v>0</v>
      </c>
      <c r="AG64" s="7">
        <v>0</v>
      </c>
      <c r="AH64" s="7">
        <v>0</v>
      </c>
      <c r="AI64" s="7">
        <v>0</v>
      </c>
      <c r="AJ64" s="7">
        <v>0</v>
      </c>
      <c r="AK64" s="7">
        <v>0</v>
      </c>
      <c r="AL64" s="7">
        <v>0</v>
      </c>
      <c r="AM64" s="4"/>
      <c r="AN64" s="4"/>
    </row>
    <row r="65" spans="1:40" ht="15">
      <c r="A65" s="4" t="s">
        <v>214</v>
      </c>
      <c r="B65" s="2" t="s">
        <v>83</v>
      </c>
      <c r="C65" s="5">
        <f>+C66</f>
        <v>88200</v>
      </c>
      <c r="D65" s="5">
        <f aca="true" t="shared" si="28" ref="D65:AE65">+D66</f>
        <v>176400</v>
      </c>
      <c r="E65" s="5">
        <f t="shared" si="28"/>
        <v>264600</v>
      </c>
      <c r="F65" s="5">
        <f t="shared" si="28"/>
        <v>352800</v>
      </c>
      <c r="G65" s="5">
        <f t="shared" si="28"/>
        <v>441000</v>
      </c>
      <c r="H65" s="5">
        <f t="shared" si="28"/>
        <v>529200</v>
      </c>
      <c r="I65" s="5">
        <f t="shared" si="28"/>
        <v>617400</v>
      </c>
      <c r="J65" s="5">
        <f t="shared" si="28"/>
        <v>705600</v>
      </c>
      <c r="K65" s="5">
        <f t="shared" si="28"/>
        <v>793800</v>
      </c>
      <c r="L65" s="5">
        <f t="shared" si="28"/>
        <v>882000</v>
      </c>
      <c r="M65" s="5">
        <f t="shared" si="28"/>
        <v>970200</v>
      </c>
      <c r="N65" s="5">
        <f t="shared" si="28"/>
        <v>1058400</v>
      </c>
      <c r="O65" s="5">
        <f t="shared" si="28"/>
        <v>1146600</v>
      </c>
      <c r="P65" s="5">
        <f t="shared" si="28"/>
        <v>1234800</v>
      </c>
      <c r="Q65" s="5">
        <f t="shared" si="28"/>
        <v>1323000</v>
      </c>
      <c r="R65" s="5">
        <f t="shared" si="28"/>
        <v>1411200</v>
      </c>
      <c r="S65" s="5">
        <f t="shared" si="28"/>
        <v>1499400</v>
      </c>
      <c r="T65" s="5">
        <f t="shared" si="28"/>
        <v>1587600</v>
      </c>
      <c r="U65" s="5">
        <f t="shared" si="28"/>
        <v>1675800</v>
      </c>
      <c r="V65" s="5">
        <f t="shared" si="28"/>
        <v>1764000</v>
      </c>
      <c r="W65" s="5">
        <f t="shared" si="28"/>
        <v>1852200</v>
      </c>
      <c r="X65" s="5">
        <f t="shared" si="28"/>
        <v>1940400</v>
      </c>
      <c r="Y65" s="5">
        <f t="shared" si="28"/>
        <v>2028600</v>
      </c>
      <c r="Z65" s="5">
        <f t="shared" si="28"/>
        <v>2116800</v>
      </c>
      <c r="AA65" s="5">
        <f t="shared" si="28"/>
        <v>2205000</v>
      </c>
      <c r="AB65" s="5">
        <f t="shared" si="28"/>
        <v>2293200</v>
      </c>
      <c r="AC65" s="5">
        <f t="shared" si="28"/>
        <v>2381400</v>
      </c>
      <c r="AD65" s="5">
        <f t="shared" si="28"/>
        <v>2469600</v>
      </c>
      <c r="AE65" s="5">
        <f t="shared" si="28"/>
        <v>2557800</v>
      </c>
      <c r="AF65" s="5">
        <f aca="true" t="shared" si="29" ref="AF65:AL65">+AF66</f>
        <v>2646000</v>
      </c>
      <c r="AG65" s="5">
        <f t="shared" si="29"/>
        <v>2734200</v>
      </c>
      <c r="AH65" s="5">
        <f t="shared" si="29"/>
        <v>2822400</v>
      </c>
      <c r="AI65" s="5">
        <f t="shared" si="29"/>
        <v>2910600</v>
      </c>
      <c r="AJ65" s="5">
        <f t="shared" si="29"/>
        <v>2998800</v>
      </c>
      <c r="AK65" s="5">
        <f t="shared" si="29"/>
        <v>3087000</v>
      </c>
      <c r="AL65" s="5">
        <f t="shared" si="29"/>
        <v>3175200</v>
      </c>
      <c r="AM65" s="4"/>
      <c r="AN65" s="4"/>
    </row>
    <row r="66" spans="1:40" ht="15">
      <c r="A66" s="4" t="s">
        <v>214</v>
      </c>
      <c r="B66" s="4" t="s">
        <v>84</v>
      </c>
      <c r="C66" s="7">
        <f>+'Budget vendite'!C66</f>
        <v>88200</v>
      </c>
      <c r="D66" s="7">
        <f>+'Budget vendite'!D66</f>
        <v>176400</v>
      </c>
      <c r="E66" s="7">
        <f>+'Budget vendite'!E66</f>
        <v>264600</v>
      </c>
      <c r="F66" s="7">
        <f>+'Budget vendite'!F66</f>
        <v>352800</v>
      </c>
      <c r="G66" s="7">
        <f>+'Budget vendite'!G66</f>
        <v>441000</v>
      </c>
      <c r="H66" s="7">
        <f>+'Budget vendite'!H66</f>
        <v>529200</v>
      </c>
      <c r="I66" s="7">
        <f>+'Budget vendite'!I66</f>
        <v>617400</v>
      </c>
      <c r="J66" s="7">
        <f>+'Budget vendite'!J66</f>
        <v>705600</v>
      </c>
      <c r="K66" s="7">
        <f>+'Budget vendite'!K66</f>
        <v>793800</v>
      </c>
      <c r="L66" s="7">
        <f>+'Budget vendite'!L66</f>
        <v>882000</v>
      </c>
      <c r="M66" s="7">
        <f>+'Budget vendite'!M66</f>
        <v>970200</v>
      </c>
      <c r="N66" s="7">
        <f>+'Budget vendite'!N66</f>
        <v>1058400</v>
      </c>
      <c r="O66" s="7">
        <f>+'Budget vendite'!O66</f>
        <v>1146600</v>
      </c>
      <c r="P66" s="7">
        <f>+'Budget vendite'!P66</f>
        <v>1234800</v>
      </c>
      <c r="Q66" s="7">
        <f>+'Budget vendite'!Q66</f>
        <v>1323000</v>
      </c>
      <c r="R66" s="7">
        <f>+'Budget vendite'!R66</f>
        <v>1411200</v>
      </c>
      <c r="S66" s="7">
        <f>+'Budget vendite'!S66</f>
        <v>1499400</v>
      </c>
      <c r="T66" s="7">
        <f>+'Budget vendite'!T66</f>
        <v>1587600</v>
      </c>
      <c r="U66" s="7">
        <f>+'Budget vendite'!U66</f>
        <v>1675800</v>
      </c>
      <c r="V66" s="7">
        <f>+'Budget vendite'!V66</f>
        <v>1764000</v>
      </c>
      <c r="W66" s="7">
        <f>+'Budget vendite'!W66</f>
        <v>1852200</v>
      </c>
      <c r="X66" s="7">
        <f>+'Budget vendite'!X66</f>
        <v>1940400</v>
      </c>
      <c r="Y66" s="7">
        <f>+'Budget vendite'!Y66</f>
        <v>2028600</v>
      </c>
      <c r="Z66" s="7">
        <f>+'Budget vendite'!Z66</f>
        <v>2116800</v>
      </c>
      <c r="AA66" s="7">
        <f>+'Budget vendite'!AA66</f>
        <v>2205000</v>
      </c>
      <c r="AB66" s="7">
        <f>+'Budget vendite'!AB66</f>
        <v>2293200</v>
      </c>
      <c r="AC66" s="7">
        <f>+'Budget vendite'!AC66</f>
        <v>2381400</v>
      </c>
      <c r="AD66" s="7">
        <f>+'Budget vendite'!AD66</f>
        <v>2469600</v>
      </c>
      <c r="AE66" s="7">
        <f>+'Budget vendite'!AE66</f>
        <v>2557800</v>
      </c>
      <c r="AF66" s="7">
        <f>+'Budget vendite'!AF66</f>
        <v>2646000</v>
      </c>
      <c r="AG66" s="7">
        <f>+'Budget vendite'!AG66</f>
        <v>2734200</v>
      </c>
      <c r="AH66" s="7">
        <f>+'Budget vendite'!AH66</f>
        <v>2822400</v>
      </c>
      <c r="AI66" s="7">
        <f>+'Budget vendite'!AI66</f>
        <v>2910600</v>
      </c>
      <c r="AJ66" s="7">
        <f>+'Budget vendite'!AJ66</f>
        <v>2998800</v>
      </c>
      <c r="AK66" s="7">
        <f>+'Budget vendite'!AK66</f>
        <v>3087000</v>
      </c>
      <c r="AL66" s="7">
        <f>+'Budget vendite'!AL66</f>
        <v>3175200</v>
      </c>
      <c r="AM66" s="4"/>
      <c r="AN66" s="4"/>
    </row>
    <row r="67" spans="1:40" ht="15">
      <c r="A67" s="4" t="s">
        <v>214</v>
      </c>
      <c r="B67" s="8" t="s">
        <v>85</v>
      </c>
      <c r="C67" s="5">
        <v>0</v>
      </c>
      <c r="D67" s="5">
        <v>0</v>
      </c>
      <c r="E67" s="6">
        <v>0</v>
      </c>
      <c r="F67" s="6">
        <v>0</v>
      </c>
      <c r="G67" s="6">
        <v>0</v>
      </c>
      <c r="H67" s="6">
        <v>0</v>
      </c>
      <c r="I67" s="6">
        <v>0</v>
      </c>
      <c r="J67" s="6">
        <v>0</v>
      </c>
      <c r="K67" s="6">
        <v>0</v>
      </c>
      <c r="L67" s="6">
        <v>0</v>
      </c>
      <c r="M67" s="6">
        <v>0</v>
      </c>
      <c r="N67" s="6">
        <v>0</v>
      </c>
      <c r="O67" s="6">
        <v>0</v>
      </c>
      <c r="P67" s="6">
        <v>0</v>
      </c>
      <c r="Q67" s="6">
        <v>0</v>
      </c>
      <c r="R67" s="6">
        <v>0</v>
      </c>
      <c r="S67" s="6">
        <v>0</v>
      </c>
      <c r="T67" s="6">
        <v>0</v>
      </c>
      <c r="U67" s="6">
        <v>0</v>
      </c>
      <c r="V67" s="6">
        <v>0</v>
      </c>
      <c r="W67" s="6">
        <v>0</v>
      </c>
      <c r="X67" s="6">
        <v>0</v>
      </c>
      <c r="Y67" s="6">
        <v>0</v>
      </c>
      <c r="Z67" s="6">
        <v>0</v>
      </c>
      <c r="AA67" s="6">
        <v>0</v>
      </c>
      <c r="AB67" s="6">
        <v>0</v>
      </c>
      <c r="AC67" s="6">
        <v>0</v>
      </c>
      <c r="AD67" s="6">
        <v>0</v>
      </c>
      <c r="AE67" s="6">
        <v>0</v>
      </c>
      <c r="AF67" s="6">
        <v>0</v>
      </c>
      <c r="AG67" s="6">
        <v>0</v>
      </c>
      <c r="AH67" s="6">
        <v>0</v>
      </c>
      <c r="AI67" s="6">
        <v>0</v>
      </c>
      <c r="AJ67" s="6">
        <v>0</v>
      </c>
      <c r="AK67" s="6">
        <v>0</v>
      </c>
      <c r="AL67" s="6">
        <v>0</v>
      </c>
      <c r="AM67" s="4"/>
      <c r="AN67" s="4"/>
    </row>
    <row r="68" spans="1:40" ht="15">
      <c r="A68" s="4" t="s">
        <v>214</v>
      </c>
      <c r="B68" s="8" t="s">
        <v>86</v>
      </c>
      <c r="C68" s="5">
        <v>0</v>
      </c>
      <c r="D68" s="5">
        <v>0</v>
      </c>
      <c r="E68" s="6">
        <v>0</v>
      </c>
      <c r="F68" s="6">
        <v>0</v>
      </c>
      <c r="G68" s="6">
        <v>0</v>
      </c>
      <c r="H68" s="6">
        <v>0</v>
      </c>
      <c r="I68" s="6">
        <v>0</v>
      </c>
      <c r="J68" s="6">
        <v>0</v>
      </c>
      <c r="K68" s="6">
        <v>0</v>
      </c>
      <c r="L68" s="6">
        <v>0</v>
      </c>
      <c r="M68" s="6">
        <v>0</v>
      </c>
      <c r="N68" s="6">
        <v>0</v>
      </c>
      <c r="O68" s="6">
        <v>0</v>
      </c>
      <c r="P68" s="6">
        <v>0</v>
      </c>
      <c r="Q68" s="6">
        <v>0</v>
      </c>
      <c r="R68" s="6">
        <v>0</v>
      </c>
      <c r="S68" s="6">
        <v>0</v>
      </c>
      <c r="T68" s="6">
        <v>0</v>
      </c>
      <c r="U68" s="6">
        <v>0</v>
      </c>
      <c r="V68" s="6">
        <v>0</v>
      </c>
      <c r="W68" s="6">
        <v>0</v>
      </c>
      <c r="X68" s="6">
        <v>0</v>
      </c>
      <c r="Y68" s="6">
        <v>0</v>
      </c>
      <c r="Z68" s="6">
        <v>0</v>
      </c>
      <c r="AA68" s="6">
        <v>0</v>
      </c>
      <c r="AB68" s="6">
        <v>0</v>
      </c>
      <c r="AC68" s="6">
        <v>0</v>
      </c>
      <c r="AD68" s="6">
        <v>0</v>
      </c>
      <c r="AE68" s="6">
        <v>0</v>
      </c>
      <c r="AF68" s="6">
        <v>0</v>
      </c>
      <c r="AG68" s="6">
        <v>0</v>
      </c>
      <c r="AH68" s="6">
        <v>0</v>
      </c>
      <c r="AI68" s="6">
        <v>0</v>
      </c>
      <c r="AJ68" s="6">
        <v>0</v>
      </c>
      <c r="AK68" s="6">
        <v>0</v>
      </c>
      <c r="AL68" s="6">
        <v>0</v>
      </c>
      <c r="AM68" s="4"/>
      <c r="AN68" s="4"/>
    </row>
    <row r="69" spans="1:40" ht="15">
      <c r="A69" s="4" t="s">
        <v>214</v>
      </c>
      <c r="B69" s="8" t="s">
        <v>87</v>
      </c>
      <c r="C69" s="5">
        <f>+SUM(C70:C71)</f>
        <v>0</v>
      </c>
      <c r="D69" s="5">
        <f aca="true" t="shared" si="30" ref="D69:AE69">+SUM(D70:D71)</f>
        <v>0</v>
      </c>
      <c r="E69" s="6">
        <f t="shared" si="30"/>
        <v>0</v>
      </c>
      <c r="F69" s="6">
        <f t="shared" si="30"/>
        <v>0</v>
      </c>
      <c r="G69" s="6">
        <f t="shared" si="30"/>
        <v>0</v>
      </c>
      <c r="H69" s="6">
        <f t="shared" si="30"/>
        <v>0</v>
      </c>
      <c r="I69" s="6">
        <f t="shared" si="30"/>
        <v>0</v>
      </c>
      <c r="J69" s="6">
        <f t="shared" si="30"/>
        <v>0</v>
      </c>
      <c r="K69" s="6">
        <f t="shared" si="30"/>
        <v>0</v>
      </c>
      <c r="L69" s="6">
        <f t="shared" si="30"/>
        <v>0</v>
      </c>
      <c r="M69" s="6">
        <f t="shared" si="30"/>
        <v>0</v>
      </c>
      <c r="N69" s="6">
        <f t="shared" si="30"/>
        <v>0</v>
      </c>
      <c r="O69" s="6">
        <f t="shared" si="30"/>
        <v>0</v>
      </c>
      <c r="P69" s="6">
        <f t="shared" si="30"/>
        <v>0</v>
      </c>
      <c r="Q69" s="6">
        <f t="shared" si="30"/>
        <v>0</v>
      </c>
      <c r="R69" s="6">
        <f t="shared" si="30"/>
        <v>0</v>
      </c>
      <c r="S69" s="6">
        <f t="shared" si="30"/>
        <v>0</v>
      </c>
      <c r="T69" s="6">
        <f t="shared" si="30"/>
        <v>0</v>
      </c>
      <c r="U69" s="6">
        <f t="shared" si="30"/>
        <v>0</v>
      </c>
      <c r="V69" s="6">
        <f t="shared" si="30"/>
        <v>0</v>
      </c>
      <c r="W69" s="6">
        <f t="shared" si="30"/>
        <v>0</v>
      </c>
      <c r="X69" s="6">
        <f t="shared" si="30"/>
        <v>0</v>
      </c>
      <c r="Y69" s="6">
        <f t="shared" si="30"/>
        <v>0</v>
      </c>
      <c r="Z69" s="6">
        <f t="shared" si="30"/>
        <v>0</v>
      </c>
      <c r="AA69" s="6">
        <f t="shared" si="30"/>
        <v>0</v>
      </c>
      <c r="AB69" s="6">
        <f t="shared" si="30"/>
        <v>0</v>
      </c>
      <c r="AC69" s="6">
        <f t="shared" si="30"/>
        <v>0</v>
      </c>
      <c r="AD69" s="6">
        <f t="shared" si="30"/>
        <v>0</v>
      </c>
      <c r="AE69" s="6">
        <f t="shared" si="30"/>
        <v>0</v>
      </c>
      <c r="AF69" s="6">
        <f aca="true" t="shared" si="31" ref="AF69:AL69">+SUM(AF70:AF71)</f>
        <v>0</v>
      </c>
      <c r="AG69" s="6">
        <f t="shared" si="31"/>
        <v>0</v>
      </c>
      <c r="AH69" s="6">
        <f t="shared" si="31"/>
        <v>0</v>
      </c>
      <c r="AI69" s="6">
        <f t="shared" si="31"/>
        <v>0</v>
      </c>
      <c r="AJ69" s="6">
        <f t="shared" si="31"/>
        <v>0</v>
      </c>
      <c r="AK69" s="6">
        <f t="shared" si="31"/>
        <v>0</v>
      </c>
      <c r="AL69" s="6">
        <f t="shared" si="31"/>
        <v>0</v>
      </c>
      <c r="AM69" s="4"/>
      <c r="AN69" s="4"/>
    </row>
    <row r="70" spans="1:40" ht="15">
      <c r="A70" s="4" t="s">
        <v>214</v>
      </c>
      <c r="B70" s="4" t="s">
        <v>88</v>
      </c>
      <c r="C70" s="7">
        <v>0</v>
      </c>
      <c r="D70" s="7">
        <v>0</v>
      </c>
      <c r="E70" s="7">
        <v>0</v>
      </c>
      <c r="F70" s="7">
        <v>0</v>
      </c>
      <c r="G70" s="7">
        <v>0</v>
      </c>
      <c r="H70" s="7">
        <v>0</v>
      </c>
      <c r="I70" s="7">
        <v>0</v>
      </c>
      <c r="J70" s="7">
        <v>0</v>
      </c>
      <c r="K70" s="7">
        <v>0</v>
      </c>
      <c r="L70" s="7">
        <v>0</v>
      </c>
      <c r="M70" s="7">
        <v>0</v>
      </c>
      <c r="N70" s="7">
        <v>0</v>
      </c>
      <c r="O70" s="7">
        <v>0</v>
      </c>
      <c r="P70" s="7">
        <v>0</v>
      </c>
      <c r="Q70" s="7">
        <v>0</v>
      </c>
      <c r="R70" s="7">
        <v>0</v>
      </c>
      <c r="S70" s="7">
        <v>0</v>
      </c>
      <c r="T70" s="7">
        <v>0</v>
      </c>
      <c r="U70" s="7">
        <v>0</v>
      </c>
      <c r="V70" s="7">
        <v>0</v>
      </c>
      <c r="W70" s="7">
        <v>0</v>
      </c>
      <c r="X70" s="7">
        <v>0</v>
      </c>
      <c r="Y70" s="7">
        <v>0</v>
      </c>
      <c r="Z70" s="7">
        <v>0</v>
      </c>
      <c r="AA70" s="7">
        <v>0</v>
      </c>
      <c r="AB70" s="7">
        <v>0</v>
      </c>
      <c r="AC70" s="7">
        <v>0</v>
      </c>
      <c r="AD70" s="7">
        <v>0</v>
      </c>
      <c r="AE70" s="7">
        <v>0</v>
      </c>
      <c r="AF70" s="7">
        <v>0</v>
      </c>
      <c r="AG70" s="7">
        <v>0</v>
      </c>
      <c r="AH70" s="7">
        <v>0</v>
      </c>
      <c r="AI70" s="7">
        <v>0</v>
      </c>
      <c r="AJ70" s="7">
        <v>0</v>
      </c>
      <c r="AK70" s="7">
        <v>0</v>
      </c>
      <c r="AL70" s="7">
        <v>0</v>
      </c>
      <c r="AM70" s="4"/>
      <c r="AN70" s="4"/>
    </row>
    <row r="71" spans="1:40" ht="15">
      <c r="A71" s="4" t="s">
        <v>214</v>
      </c>
      <c r="B71" s="4" t="s">
        <v>89</v>
      </c>
      <c r="C71" s="7">
        <v>0</v>
      </c>
      <c r="D71" s="7">
        <v>0</v>
      </c>
      <c r="E71" s="7">
        <v>0</v>
      </c>
      <c r="F71" s="7">
        <v>0</v>
      </c>
      <c r="G71" s="7">
        <v>0</v>
      </c>
      <c r="H71" s="7">
        <v>0</v>
      </c>
      <c r="I71" s="7">
        <v>0</v>
      </c>
      <c r="J71" s="7">
        <v>0</v>
      </c>
      <c r="K71" s="7">
        <v>0</v>
      </c>
      <c r="L71" s="7">
        <v>0</v>
      </c>
      <c r="M71" s="7">
        <v>0</v>
      </c>
      <c r="N71" s="7">
        <v>0</v>
      </c>
      <c r="O71" s="7">
        <v>0</v>
      </c>
      <c r="P71" s="7">
        <v>0</v>
      </c>
      <c r="Q71" s="7">
        <v>0</v>
      </c>
      <c r="R71" s="7">
        <v>0</v>
      </c>
      <c r="S71" s="7">
        <v>0</v>
      </c>
      <c r="T71" s="7">
        <v>0</v>
      </c>
      <c r="U71" s="7">
        <v>0</v>
      </c>
      <c r="V71" s="7">
        <v>0</v>
      </c>
      <c r="W71" s="7">
        <v>0</v>
      </c>
      <c r="X71" s="7">
        <v>0</v>
      </c>
      <c r="Y71" s="7">
        <v>0</v>
      </c>
      <c r="Z71" s="7">
        <v>0</v>
      </c>
      <c r="AA71" s="7">
        <v>0</v>
      </c>
      <c r="AB71" s="7">
        <v>0</v>
      </c>
      <c r="AC71" s="7">
        <v>0</v>
      </c>
      <c r="AD71" s="7">
        <v>0</v>
      </c>
      <c r="AE71" s="7">
        <v>0</v>
      </c>
      <c r="AF71" s="7">
        <v>0</v>
      </c>
      <c r="AG71" s="7">
        <v>0</v>
      </c>
      <c r="AH71" s="7">
        <v>0</v>
      </c>
      <c r="AI71" s="7">
        <v>0</v>
      </c>
      <c r="AJ71" s="7">
        <v>0</v>
      </c>
      <c r="AK71" s="7">
        <v>0</v>
      </c>
      <c r="AL71" s="7">
        <v>0</v>
      </c>
      <c r="AM71" s="4"/>
      <c r="AN71" s="4"/>
    </row>
    <row r="73" spans="1:40" ht="15">
      <c r="A73" s="4" t="s">
        <v>214</v>
      </c>
      <c r="B73" s="2" t="s">
        <v>90</v>
      </c>
      <c r="C73" s="5">
        <v>0</v>
      </c>
      <c r="D73" s="5">
        <v>0</v>
      </c>
      <c r="E73" s="6">
        <v>0</v>
      </c>
      <c r="F73" s="6">
        <v>0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  <c r="M73" s="6">
        <v>0</v>
      </c>
      <c r="N73" s="6">
        <v>0</v>
      </c>
      <c r="O73" s="6">
        <v>0</v>
      </c>
      <c r="P73" s="6">
        <v>0</v>
      </c>
      <c r="Q73" s="6">
        <v>0</v>
      </c>
      <c r="R73" s="6">
        <v>0</v>
      </c>
      <c r="S73" s="6">
        <v>0</v>
      </c>
      <c r="T73" s="6">
        <v>0</v>
      </c>
      <c r="U73" s="6">
        <v>0</v>
      </c>
      <c r="V73" s="6">
        <v>0</v>
      </c>
      <c r="W73" s="6">
        <v>0</v>
      </c>
      <c r="X73" s="6">
        <v>0</v>
      </c>
      <c r="Y73" s="6">
        <v>0</v>
      </c>
      <c r="Z73" s="6">
        <v>0</v>
      </c>
      <c r="AA73" s="6">
        <v>0</v>
      </c>
      <c r="AB73" s="6">
        <v>0</v>
      </c>
      <c r="AC73" s="6">
        <v>0</v>
      </c>
      <c r="AD73" s="6">
        <v>0</v>
      </c>
      <c r="AE73" s="6">
        <v>0</v>
      </c>
      <c r="AF73" s="6">
        <v>0</v>
      </c>
      <c r="AG73" s="6">
        <v>0</v>
      </c>
      <c r="AH73" s="6">
        <v>0</v>
      </c>
      <c r="AI73" s="6">
        <v>0</v>
      </c>
      <c r="AJ73" s="6">
        <v>0</v>
      </c>
      <c r="AK73" s="6">
        <v>0</v>
      </c>
      <c r="AL73" s="6">
        <v>0</v>
      </c>
      <c r="AM73" s="4"/>
      <c r="AN73" s="4"/>
    </row>
    <row r="74" spans="2:40" ht="15">
      <c r="B74" s="2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4"/>
      <c r="AN74" s="4"/>
    </row>
    <row r="75" spans="2:40" ht="15">
      <c r="B75" s="2" t="s">
        <v>91</v>
      </c>
      <c r="C75" s="5">
        <f>+C76+C77+C80</f>
        <v>0</v>
      </c>
      <c r="D75" s="5">
        <f aca="true" t="shared" si="32" ref="D75:AE75">+D76+D77+D80</f>
        <v>0</v>
      </c>
      <c r="E75" s="6">
        <f t="shared" si="32"/>
        <v>0</v>
      </c>
      <c r="F75" s="6">
        <f t="shared" si="32"/>
        <v>0</v>
      </c>
      <c r="G75" s="6">
        <f t="shared" si="32"/>
        <v>0</v>
      </c>
      <c r="H75" s="6">
        <f t="shared" si="32"/>
        <v>0</v>
      </c>
      <c r="I75" s="6">
        <f t="shared" si="32"/>
        <v>0</v>
      </c>
      <c r="J75" s="6">
        <f t="shared" si="32"/>
        <v>0</v>
      </c>
      <c r="K75" s="6">
        <f t="shared" si="32"/>
        <v>0</v>
      </c>
      <c r="L75" s="6">
        <f t="shared" si="32"/>
        <v>0</v>
      </c>
      <c r="M75" s="6">
        <f t="shared" si="32"/>
        <v>0</v>
      </c>
      <c r="N75" s="6">
        <f t="shared" si="32"/>
        <v>0</v>
      </c>
      <c r="O75" s="6">
        <f t="shared" si="32"/>
        <v>0</v>
      </c>
      <c r="P75" s="6">
        <f t="shared" si="32"/>
        <v>0</v>
      </c>
      <c r="Q75" s="6">
        <f t="shared" si="32"/>
        <v>0</v>
      </c>
      <c r="R75" s="6">
        <f t="shared" si="32"/>
        <v>0</v>
      </c>
      <c r="S75" s="6">
        <f t="shared" si="32"/>
        <v>0</v>
      </c>
      <c r="T75" s="6">
        <f t="shared" si="32"/>
        <v>0</v>
      </c>
      <c r="U75" s="6">
        <f t="shared" si="32"/>
        <v>0</v>
      </c>
      <c r="V75" s="6">
        <f t="shared" si="32"/>
        <v>0</v>
      </c>
      <c r="W75" s="6">
        <f t="shared" si="32"/>
        <v>0</v>
      </c>
      <c r="X75" s="6">
        <f t="shared" si="32"/>
        <v>0</v>
      </c>
      <c r="Y75" s="6">
        <f t="shared" si="32"/>
        <v>0</v>
      </c>
      <c r="Z75" s="6">
        <f t="shared" si="32"/>
        <v>0</v>
      </c>
      <c r="AA75" s="6">
        <f t="shared" si="32"/>
        <v>0</v>
      </c>
      <c r="AB75" s="6">
        <f t="shared" si="32"/>
        <v>0</v>
      </c>
      <c r="AC75" s="6">
        <f t="shared" si="32"/>
        <v>0</v>
      </c>
      <c r="AD75" s="6">
        <f t="shared" si="32"/>
        <v>0</v>
      </c>
      <c r="AE75" s="6">
        <f t="shared" si="32"/>
        <v>0</v>
      </c>
      <c r="AF75" s="6">
        <f aca="true" t="shared" si="33" ref="AF75:AL75">+AF76+AF77+AF80</f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4"/>
      <c r="AN75" s="4"/>
    </row>
    <row r="76" spans="1:40" ht="15">
      <c r="A76" s="4" t="s">
        <v>214</v>
      </c>
      <c r="B76" s="2" t="s">
        <v>92</v>
      </c>
      <c r="C76" s="5">
        <v>0</v>
      </c>
      <c r="D76" s="5">
        <v>0</v>
      </c>
      <c r="E76" s="6">
        <v>0</v>
      </c>
      <c r="F76" s="6">
        <v>0</v>
      </c>
      <c r="G76" s="6">
        <v>0</v>
      </c>
      <c r="H76" s="6">
        <v>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P76" s="6">
        <v>0</v>
      </c>
      <c r="Q76" s="6">
        <v>0</v>
      </c>
      <c r="R76" s="6">
        <v>0</v>
      </c>
      <c r="S76" s="6">
        <v>0</v>
      </c>
      <c r="T76" s="6">
        <v>0</v>
      </c>
      <c r="U76" s="6">
        <v>0</v>
      </c>
      <c r="V76" s="6">
        <v>0</v>
      </c>
      <c r="W76" s="6">
        <v>0</v>
      </c>
      <c r="X76" s="6">
        <v>0</v>
      </c>
      <c r="Y76" s="6">
        <v>0</v>
      </c>
      <c r="Z76" s="6">
        <v>0</v>
      </c>
      <c r="AA76" s="6">
        <v>0</v>
      </c>
      <c r="AB76" s="6">
        <v>0</v>
      </c>
      <c r="AC76" s="6">
        <v>0</v>
      </c>
      <c r="AD76" s="6">
        <v>0</v>
      </c>
      <c r="AE76" s="6">
        <v>0</v>
      </c>
      <c r="AF76" s="6">
        <v>0</v>
      </c>
      <c r="AG76" s="6">
        <v>0</v>
      </c>
      <c r="AH76" s="6">
        <v>0</v>
      </c>
      <c r="AI76" s="6">
        <v>0</v>
      </c>
      <c r="AJ76" s="6">
        <v>0</v>
      </c>
      <c r="AK76" s="6">
        <v>0</v>
      </c>
      <c r="AL76" s="6">
        <v>0</v>
      </c>
      <c r="AM76" s="4"/>
      <c r="AN76" s="4"/>
    </row>
    <row r="77" spans="2:40" ht="15">
      <c r="B77" s="2" t="s">
        <v>93</v>
      </c>
      <c r="C77" s="5">
        <f>SUM(C78:C79)</f>
        <v>0</v>
      </c>
      <c r="D77" s="5">
        <f>SUM(D78:D79)</f>
        <v>0</v>
      </c>
      <c r="E77" s="6">
        <f aca="true" t="shared" si="34" ref="E77:AL77">SUM(E78:E79)</f>
        <v>0</v>
      </c>
      <c r="F77" s="6">
        <f t="shared" si="34"/>
        <v>0</v>
      </c>
      <c r="G77" s="6">
        <f t="shared" si="34"/>
        <v>0</v>
      </c>
      <c r="H77" s="6">
        <f t="shared" si="34"/>
        <v>0</v>
      </c>
      <c r="I77" s="6">
        <f t="shared" si="34"/>
        <v>0</v>
      </c>
      <c r="J77" s="6">
        <f t="shared" si="34"/>
        <v>0</v>
      </c>
      <c r="K77" s="6">
        <f t="shared" si="34"/>
        <v>0</v>
      </c>
      <c r="L77" s="6">
        <f t="shared" si="34"/>
        <v>0</v>
      </c>
      <c r="M77" s="6">
        <f t="shared" si="34"/>
        <v>0</v>
      </c>
      <c r="N77" s="6">
        <f t="shared" si="34"/>
        <v>0</v>
      </c>
      <c r="O77" s="6">
        <f t="shared" si="34"/>
        <v>0</v>
      </c>
      <c r="P77" s="6">
        <f t="shared" si="34"/>
        <v>0</v>
      </c>
      <c r="Q77" s="6">
        <f t="shared" si="34"/>
        <v>0</v>
      </c>
      <c r="R77" s="6">
        <f t="shared" si="34"/>
        <v>0</v>
      </c>
      <c r="S77" s="6">
        <f t="shared" si="34"/>
        <v>0</v>
      </c>
      <c r="T77" s="6">
        <f t="shared" si="34"/>
        <v>0</v>
      </c>
      <c r="U77" s="6">
        <f t="shared" si="34"/>
        <v>0</v>
      </c>
      <c r="V77" s="6">
        <f t="shared" si="34"/>
        <v>0</v>
      </c>
      <c r="W77" s="6">
        <f t="shared" si="34"/>
        <v>0</v>
      </c>
      <c r="X77" s="6">
        <f t="shared" si="34"/>
        <v>0</v>
      </c>
      <c r="Y77" s="6">
        <f t="shared" si="34"/>
        <v>0</v>
      </c>
      <c r="Z77" s="6">
        <f t="shared" si="34"/>
        <v>0</v>
      </c>
      <c r="AA77" s="6">
        <f t="shared" si="34"/>
        <v>0</v>
      </c>
      <c r="AB77" s="6">
        <f t="shared" si="34"/>
        <v>0</v>
      </c>
      <c r="AC77" s="6">
        <f t="shared" si="34"/>
        <v>0</v>
      </c>
      <c r="AD77" s="6">
        <f t="shared" si="34"/>
        <v>0</v>
      </c>
      <c r="AE77" s="6">
        <f t="shared" si="34"/>
        <v>0</v>
      </c>
      <c r="AF77" s="6">
        <f t="shared" si="34"/>
        <v>0</v>
      </c>
      <c r="AG77" s="6">
        <f t="shared" si="34"/>
        <v>0</v>
      </c>
      <c r="AH77" s="6">
        <f t="shared" si="34"/>
        <v>0</v>
      </c>
      <c r="AI77" s="6">
        <f t="shared" si="34"/>
        <v>0</v>
      </c>
      <c r="AJ77" s="6">
        <f t="shared" si="34"/>
        <v>0</v>
      </c>
      <c r="AK77" s="6">
        <f t="shared" si="34"/>
        <v>0</v>
      </c>
      <c r="AL77" s="6">
        <f t="shared" si="34"/>
        <v>0</v>
      </c>
      <c r="AM77" s="4"/>
      <c r="AN77" s="4"/>
    </row>
    <row r="78" spans="2:40" ht="15">
      <c r="B78" s="4" t="s">
        <v>168</v>
      </c>
      <c r="C78" s="7">
        <v>0</v>
      </c>
      <c r="D78" s="7">
        <v>0</v>
      </c>
      <c r="E78" s="6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4"/>
      <c r="AN78" s="4"/>
    </row>
    <row r="79" spans="1:40" ht="15">
      <c r="A79" s="4" t="s">
        <v>214</v>
      </c>
      <c r="B79" s="4" t="s">
        <v>169</v>
      </c>
      <c r="C79" s="7">
        <v>0</v>
      </c>
      <c r="D79" s="7">
        <v>0</v>
      </c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4"/>
      <c r="AN79" s="4"/>
    </row>
    <row r="80" spans="2:40" ht="15">
      <c r="B80" s="2" t="s">
        <v>94</v>
      </c>
      <c r="C80" s="6">
        <v>0</v>
      </c>
      <c r="D80" s="6">
        <v>0</v>
      </c>
      <c r="E80" s="6">
        <v>0</v>
      </c>
      <c r="F80" s="6">
        <v>0</v>
      </c>
      <c r="G80" s="6">
        <v>0</v>
      </c>
      <c r="H80" s="6">
        <v>0</v>
      </c>
      <c r="I80" s="6">
        <v>0</v>
      </c>
      <c r="J80" s="6">
        <v>0</v>
      </c>
      <c r="K80" s="6">
        <v>0</v>
      </c>
      <c r="L80" s="6">
        <v>0</v>
      </c>
      <c r="M80" s="6">
        <v>0</v>
      </c>
      <c r="N80" s="6">
        <v>0</v>
      </c>
      <c r="O80" s="6">
        <v>0</v>
      </c>
      <c r="P80" s="6">
        <v>0</v>
      </c>
      <c r="Q80" s="6">
        <v>0</v>
      </c>
      <c r="R80" s="6">
        <v>0</v>
      </c>
      <c r="S80" s="6">
        <v>0</v>
      </c>
      <c r="T80" s="6">
        <v>0</v>
      </c>
      <c r="U80" s="6">
        <v>0</v>
      </c>
      <c r="V80" s="6">
        <v>0</v>
      </c>
      <c r="W80" s="6">
        <v>0</v>
      </c>
      <c r="X80" s="6">
        <v>0</v>
      </c>
      <c r="Y80" s="6">
        <v>0</v>
      </c>
      <c r="Z80" s="6">
        <v>0</v>
      </c>
      <c r="AA80" s="6">
        <v>0</v>
      </c>
      <c r="AB80" s="6">
        <v>0</v>
      </c>
      <c r="AC80" s="6">
        <v>0</v>
      </c>
      <c r="AD80" s="6">
        <v>0</v>
      </c>
      <c r="AE80" s="6">
        <v>0</v>
      </c>
      <c r="AF80" s="6">
        <v>0</v>
      </c>
      <c r="AG80" s="6">
        <v>0</v>
      </c>
      <c r="AH80" s="6">
        <v>0</v>
      </c>
      <c r="AI80" s="6">
        <v>0</v>
      </c>
      <c r="AJ80" s="6">
        <v>0</v>
      </c>
      <c r="AK80" s="6">
        <v>0</v>
      </c>
      <c r="AL80" s="6">
        <v>0</v>
      </c>
      <c r="AM80" s="4"/>
      <c r="AN80" s="4"/>
    </row>
    <row r="81" spans="2:40" ht="15">
      <c r="B81" s="8"/>
      <c r="AM81" s="4"/>
      <c r="AN81" s="4"/>
    </row>
    <row r="82" spans="2:40" ht="15">
      <c r="B82" s="2" t="s">
        <v>95</v>
      </c>
      <c r="C82" s="5">
        <f>+C83+C84+C85+C89+C90</f>
        <v>542050</v>
      </c>
      <c r="D82" s="5">
        <f aca="true" t="shared" si="35" ref="D82:AE82">+D83+D84+D85+D89+D90</f>
        <v>772950</v>
      </c>
      <c r="E82" s="5">
        <f t="shared" si="35"/>
        <v>989850</v>
      </c>
      <c r="F82" s="5">
        <f t="shared" si="35"/>
        <v>1206750</v>
      </c>
      <c r="G82" s="5">
        <f t="shared" si="35"/>
        <v>1423650</v>
      </c>
      <c r="H82" s="5">
        <f t="shared" si="35"/>
        <v>1644550</v>
      </c>
      <c r="I82" s="5">
        <f t="shared" si="35"/>
        <v>1869850</v>
      </c>
      <c r="J82" s="5">
        <f t="shared" si="35"/>
        <v>2102150</v>
      </c>
      <c r="K82" s="5">
        <f t="shared" si="35"/>
        <v>2334450</v>
      </c>
      <c r="L82" s="5">
        <f t="shared" si="35"/>
        <v>2566750</v>
      </c>
      <c r="M82" s="5">
        <f t="shared" si="35"/>
        <v>2815750</v>
      </c>
      <c r="N82" s="5">
        <f t="shared" si="35"/>
        <v>3065750</v>
      </c>
      <c r="O82" s="5">
        <f t="shared" si="35"/>
        <v>3322750</v>
      </c>
      <c r="P82" s="5">
        <f t="shared" si="35"/>
        <v>3579750</v>
      </c>
      <c r="Q82" s="5">
        <f t="shared" si="35"/>
        <v>3836750</v>
      </c>
      <c r="R82" s="5">
        <f t="shared" si="35"/>
        <v>4093750</v>
      </c>
      <c r="S82" s="5">
        <f t="shared" si="35"/>
        <v>4350750</v>
      </c>
      <c r="T82" s="5">
        <f t="shared" si="35"/>
        <v>4607750</v>
      </c>
      <c r="U82" s="5">
        <f t="shared" si="35"/>
        <v>4864750</v>
      </c>
      <c r="V82" s="5">
        <f t="shared" si="35"/>
        <v>5121750</v>
      </c>
      <c r="W82" s="5">
        <f t="shared" si="35"/>
        <v>5378750</v>
      </c>
      <c r="X82" s="5">
        <f t="shared" si="35"/>
        <v>5635750</v>
      </c>
      <c r="Y82" s="5">
        <f t="shared" si="35"/>
        <v>5892750</v>
      </c>
      <c r="Z82" s="5">
        <f t="shared" si="35"/>
        <v>6149750</v>
      </c>
      <c r="AA82" s="5">
        <f t="shared" si="35"/>
        <v>6406750</v>
      </c>
      <c r="AB82" s="5">
        <f t="shared" si="35"/>
        <v>6663750</v>
      </c>
      <c r="AC82" s="5">
        <f t="shared" si="35"/>
        <v>6920750</v>
      </c>
      <c r="AD82" s="5">
        <f t="shared" si="35"/>
        <v>7177750</v>
      </c>
      <c r="AE82" s="5">
        <f t="shared" si="35"/>
        <v>7434750</v>
      </c>
      <c r="AF82" s="5">
        <f aca="true" t="shared" si="36" ref="AF82:AL82">+AF83+AF84+AF85+AF89+AF90</f>
        <v>7691750</v>
      </c>
      <c r="AG82" s="5">
        <f t="shared" si="36"/>
        <v>7948750</v>
      </c>
      <c r="AH82" s="5">
        <f t="shared" si="36"/>
        <v>8205750</v>
      </c>
      <c r="AI82" s="5">
        <f t="shared" si="36"/>
        <v>8462750</v>
      </c>
      <c r="AJ82" s="5">
        <f t="shared" si="36"/>
        <v>8719750</v>
      </c>
      <c r="AK82" s="5">
        <f t="shared" si="36"/>
        <v>8976750</v>
      </c>
      <c r="AL82" s="5">
        <f t="shared" si="36"/>
        <v>9233750</v>
      </c>
      <c r="AM82" s="4"/>
      <c r="AN82" s="4"/>
    </row>
    <row r="83" spans="1:40" ht="15">
      <c r="A83" s="4" t="s">
        <v>214</v>
      </c>
      <c r="B83" s="2" t="s">
        <v>96</v>
      </c>
      <c r="C83" s="5">
        <v>0</v>
      </c>
      <c r="D83" s="5">
        <v>0</v>
      </c>
      <c r="E83" s="6">
        <v>0</v>
      </c>
      <c r="F83" s="6">
        <v>0</v>
      </c>
      <c r="G83" s="6">
        <v>0</v>
      </c>
      <c r="H83" s="6">
        <v>0</v>
      </c>
      <c r="I83" s="6">
        <v>0</v>
      </c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0</v>
      </c>
      <c r="P83" s="6">
        <v>0</v>
      </c>
      <c r="Q83" s="6">
        <v>0</v>
      </c>
      <c r="R83" s="6">
        <v>0</v>
      </c>
      <c r="S83" s="6">
        <v>0</v>
      </c>
      <c r="T83" s="6">
        <v>0</v>
      </c>
      <c r="U83" s="6">
        <v>0</v>
      </c>
      <c r="V83" s="6">
        <v>0</v>
      </c>
      <c r="W83" s="6">
        <v>0</v>
      </c>
      <c r="X83" s="6">
        <v>0</v>
      </c>
      <c r="Y83" s="6">
        <v>0</v>
      </c>
      <c r="Z83" s="6">
        <v>0</v>
      </c>
      <c r="AA83" s="6">
        <v>0</v>
      </c>
      <c r="AB83" s="6">
        <v>0</v>
      </c>
      <c r="AC83" s="6">
        <v>0</v>
      </c>
      <c r="AD83" s="6">
        <v>0</v>
      </c>
      <c r="AE83" s="6">
        <v>0</v>
      </c>
      <c r="AF83" s="6">
        <v>0</v>
      </c>
      <c r="AG83" s="6">
        <v>0</v>
      </c>
      <c r="AH83" s="6">
        <v>0</v>
      </c>
      <c r="AI83" s="6">
        <v>0</v>
      </c>
      <c r="AJ83" s="6">
        <v>0</v>
      </c>
      <c r="AK83" s="6">
        <v>0</v>
      </c>
      <c r="AL83" s="6">
        <v>0</v>
      </c>
      <c r="AM83" s="4"/>
      <c r="AN83" s="4"/>
    </row>
    <row r="84" spans="1:40" ht="15">
      <c r="A84" s="4" t="s">
        <v>214</v>
      </c>
      <c r="B84" s="2" t="s">
        <v>97</v>
      </c>
      <c r="C84" s="5">
        <v>0</v>
      </c>
      <c r="D84" s="5">
        <v>0</v>
      </c>
      <c r="E84" s="6">
        <v>0</v>
      </c>
      <c r="F84" s="6">
        <v>0</v>
      </c>
      <c r="G84" s="6">
        <v>0</v>
      </c>
      <c r="H84" s="6">
        <v>0</v>
      </c>
      <c r="I84" s="6">
        <v>0</v>
      </c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0</v>
      </c>
      <c r="P84" s="6">
        <v>0</v>
      </c>
      <c r="Q84" s="6">
        <v>0</v>
      </c>
      <c r="R84" s="6">
        <v>0</v>
      </c>
      <c r="S84" s="6">
        <v>0</v>
      </c>
      <c r="T84" s="6">
        <v>0</v>
      </c>
      <c r="U84" s="6">
        <v>0</v>
      </c>
      <c r="V84" s="6">
        <v>0</v>
      </c>
      <c r="W84" s="6">
        <v>0</v>
      </c>
      <c r="X84" s="6">
        <v>0</v>
      </c>
      <c r="Y84" s="6">
        <v>0</v>
      </c>
      <c r="Z84" s="6">
        <v>0</v>
      </c>
      <c r="AA84" s="6">
        <v>0</v>
      </c>
      <c r="AB84" s="6">
        <v>0</v>
      </c>
      <c r="AC84" s="6">
        <v>0</v>
      </c>
      <c r="AD84" s="6">
        <v>0</v>
      </c>
      <c r="AE84" s="6">
        <v>0</v>
      </c>
      <c r="AF84" s="6">
        <v>0</v>
      </c>
      <c r="AG84" s="6">
        <v>0</v>
      </c>
      <c r="AH84" s="6">
        <v>0</v>
      </c>
      <c r="AI84" s="6">
        <v>0</v>
      </c>
      <c r="AJ84" s="6">
        <v>0</v>
      </c>
      <c r="AK84" s="6">
        <v>0</v>
      </c>
      <c r="AL84" s="6">
        <v>0</v>
      </c>
      <c r="AM84" s="4"/>
      <c r="AN84" s="4"/>
    </row>
    <row r="85" spans="1:40" ht="15">
      <c r="A85" s="4" t="s">
        <v>214</v>
      </c>
      <c r="B85" s="2" t="s">
        <v>98</v>
      </c>
      <c r="C85" s="5">
        <f>+SUM(C86:C88)</f>
        <v>0</v>
      </c>
      <c r="D85" s="5">
        <f aca="true" t="shared" si="37" ref="D85:AE85">+SUM(D86:D88)</f>
        <v>0</v>
      </c>
      <c r="E85" s="6">
        <f t="shared" si="37"/>
        <v>0</v>
      </c>
      <c r="F85" s="6">
        <f t="shared" si="37"/>
        <v>0</v>
      </c>
      <c r="G85" s="6">
        <f t="shared" si="37"/>
        <v>0</v>
      </c>
      <c r="H85" s="6">
        <f t="shared" si="37"/>
        <v>0</v>
      </c>
      <c r="I85" s="6">
        <f t="shared" si="37"/>
        <v>0</v>
      </c>
      <c r="J85" s="6">
        <f t="shared" si="37"/>
        <v>0</v>
      </c>
      <c r="K85" s="6">
        <f t="shared" si="37"/>
        <v>0</v>
      </c>
      <c r="L85" s="6">
        <f t="shared" si="37"/>
        <v>0</v>
      </c>
      <c r="M85" s="6">
        <f t="shared" si="37"/>
        <v>0</v>
      </c>
      <c r="N85" s="6">
        <f t="shared" si="37"/>
        <v>0</v>
      </c>
      <c r="O85" s="6">
        <f t="shared" si="37"/>
        <v>0</v>
      </c>
      <c r="P85" s="6">
        <f t="shared" si="37"/>
        <v>0</v>
      </c>
      <c r="Q85" s="6">
        <f t="shared" si="37"/>
        <v>0</v>
      </c>
      <c r="R85" s="6">
        <f t="shared" si="37"/>
        <v>0</v>
      </c>
      <c r="S85" s="6">
        <f t="shared" si="37"/>
        <v>0</v>
      </c>
      <c r="T85" s="6">
        <f t="shared" si="37"/>
        <v>0</v>
      </c>
      <c r="U85" s="6">
        <f t="shared" si="37"/>
        <v>0</v>
      </c>
      <c r="V85" s="6">
        <f t="shared" si="37"/>
        <v>0</v>
      </c>
      <c r="W85" s="6">
        <f t="shared" si="37"/>
        <v>0</v>
      </c>
      <c r="X85" s="6">
        <f t="shared" si="37"/>
        <v>0</v>
      </c>
      <c r="Y85" s="6">
        <f t="shared" si="37"/>
        <v>0</v>
      </c>
      <c r="Z85" s="6">
        <f t="shared" si="37"/>
        <v>0</v>
      </c>
      <c r="AA85" s="6">
        <f t="shared" si="37"/>
        <v>0</v>
      </c>
      <c r="AB85" s="6">
        <f t="shared" si="37"/>
        <v>0</v>
      </c>
      <c r="AC85" s="6">
        <f t="shared" si="37"/>
        <v>0</v>
      </c>
      <c r="AD85" s="6">
        <f t="shared" si="37"/>
        <v>0</v>
      </c>
      <c r="AE85" s="6">
        <f t="shared" si="37"/>
        <v>0</v>
      </c>
      <c r="AF85" s="6">
        <f aca="true" t="shared" si="38" ref="AF85:AL85">+SUM(AF86:AF88)</f>
        <v>0</v>
      </c>
      <c r="AG85" s="6">
        <f t="shared" si="38"/>
        <v>0</v>
      </c>
      <c r="AH85" s="6">
        <f t="shared" si="38"/>
        <v>0</v>
      </c>
      <c r="AI85" s="6">
        <f t="shared" si="38"/>
        <v>0</v>
      </c>
      <c r="AJ85" s="6">
        <f t="shared" si="38"/>
        <v>0</v>
      </c>
      <c r="AK85" s="6">
        <f t="shared" si="38"/>
        <v>0</v>
      </c>
      <c r="AL85" s="6">
        <f t="shared" si="38"/>
        <v>0</v>
      </c>
      <c r="AM85" s="4"/>
      <c r="AN85" s="4"/>
    </row>
    <row r="86" spans="2:40" ht="15">
      <c r="B86" s="4" t="s">
        <v>99</v>
      </c>
      <c r="C86" s="7">
        <v>0</v>
      </c>
      <c r="D86" s="7">
        <v>0</v>
      </c>
      <c r="E86" s="7">
        <v>0</v>
      </c>
      <c r="F86" s="7">
        <v>0</v>
      </c>
      <c r="G86" s="7">
        <v>0</v>
      </c>
      <c r="H86" s="7">
        <v>0</v>
      </c>
      <c r="I86" s="7">
        <v>0</v>
      </c>
      <c r="J86" s="7">
        <v>0</v>
      </c>
      <c r="K86" s="7">
        <v>0</v>
      </c>
      <c r="L86" s="7">
        <v>0</v>
      </c>
      <c r="M86" s="7">
        <v>0</v>
      </c>
      <c r="N86" s="7">
        <v>0</v>
      </c>
      <c r="O86" s="7">
        <v>0</v>
      </c>
      <c r="P86" s="7">
        <v>0</v>
      </c>
      <c r="Q86" s="7">
        <v>0</v>
      </c>
      <c r="R86" s="7">
        <v>0</v>
      </c>
      <c r="S86" s="7">
        <v>0</v>
      </c>
      <c r="T86" s="7">
        <v>0</v>
      </c>
      <c r="U86" s="7">
        <v>0</v>
      </c>
      <c r="V86" s="7">
        <v>0</v>
      </c>
      <c r="W86" s="7">
        <v>0</v>
      </c>
      <c r="X86" s="7">
        <v>0</v>
      </c>
      <c r="Y86" s="7">
        <v>0</v>
      </c>
      <c r="Z86" s="7">
        <v>0</v>
      </c>
      <c r="AA86" s="7">
        <v>0</v>
      </c>
      <c r="AB86" s="7">
        <v>0</v>
      </c>
      <c r="AC86" s="7">
        <v>0</v>
      </c>
      <c r="AD86" s="7">
        <v>0</v>
      </c>
      <c r="AE86" s="7">
        <v>0</v>
      </c>
      <c r="AF86" s="7">
        <v>0</v>
      </c>
      <c r="AG86" s="7">
        <v>0</v>
      </c>
      <c r="AH86" s="7">
        <v>0</v>
      </c>
      <c r="AI86" s="7">
        <v>0</v>
      </c>
      <c r="AJ86" s="7">
        <v>0</v>
      </c>
      <c r="AK86" s="7">
        <v>0</v>
      </c>
      <c r="AL86" s="7">
        <v>0</v>
      </c>
      <c r="AM86" s="4"/>
      <c r="AN86" s="4"/>
    </row>
    <row r="87" spans="2:40" ht="15">
      <c r="B87" s="4" t="s">
        <v>100</v>
      </c>
      <c r="C87" s="7">
        <v>0</v>
      </c>
      <c r="D87" s="7">
        <v>0</v>
      </c>
      <c r="E87" s="7">
        <v>0</v>
      </c>
      <c r="F87" s="7">
        <v>0</v>
      </c>
      <c r="G87" s="7">
        <v>0</v>
      </c>
      <c r="H87" s="7">
        <v>0</v>
      </c>
      <c r="I87" s="7">
        <v>0</v>
      </c>
      <c r="J87" s="7">
        <v>0</v>
      </c>
      <c r="K87" s="7">
        <v>0</v>
      </c>
      <c r="L87" s="7">
        <v>0</v>
      </c>
      <c r="M87" s="7">
        <v>0</v>
      </c>
      <c r="N87" s="7">
        <v>0</v>
      </c>
      <c r="O87" s="7">
        <v>0</v>
      </c>
      <c r="P87" s="7">
        <v>0</v>
      </c>
      <c r="Q87" s="7">
        <v>0</v>
      </c>
      <c r="R87" s="7">
        <v>0</v>
      </c>
      <c r="S87" s="7">
        <v>0</v>
      </c>
      <c r="T87" s="7">
        <v>0</v>
      </c>
      <c r="U87" s="7">
        <v>0</v>
      </c>
      <c r="V87" s="7">
        <v>0</v>
      </c>
      <c r="W87" s="7">
        <v>0</v>
      </c>
      <c r="X87" s="7">
        <v>0</v>
      </c>
      <c r="Y87" s="7">
        <v>0</v>
      </c>
      <c r="Z87" s="7">
        <v>0</v>
      </c>
      <c r="AA87" s="7">
        <v>0</v>
      </c>
      <c r="AB87" s="7">
        <v>0</v>
      </c>
      <c r="AC87" s="7">
        <v>0</v>
      </c>
      <c r="AD87" s="7">
        <v>0</v>
      </c>
      <c r="AE87" s="7">
        <v>0</v>
      </c>
      <c r="AF87" s="7">
        <v>0</v>
      </c>
      <c r="AG87" s="7">
        <v>0</v>
      </c>
      <c r="AH87" s="7">
        <v>0</v>
      </c>
      <c r="AI87" s="7">
        <v>0</v>
      </c>
      <c r="AJ87" s="7">
        <v>0</v>
      </c>
      <c r="AK87" s="7">
        <v>0</v>
      </c>
      <c r="AL87" s="7">
        <v>0</v>
      </c>
      <c r="AM87" s="4"/>
      <c r="AN87" s="4"/>
    </row>
    <row r="88" spans="2:40" ht="15">
      <c r="B88" s="4" t="s">
        <v>101</v>
      </c>
      <c r="C88" s="7">
        <v>0</v>
      </c>
      <c r="D88" s="7">
        <v>0</v>
      </c>
      <c r="E88" s="7">
        <v>0</v>
      </c>
      <c r="F88" s="7">
        <v>0</v>
      </c>
      <c r="G88" s="7">
        <v>0</v>
      </c>
      <c r="H88" s="7">
        <v>0</v>
      </c>
      <c r="I88" s="7">
        <v>0</v>
      </c>
      <c r="J88" s="7">
        <v>0</v>
      </c>
      <c r="K88" s="7">
        <v>0</v>
      </c>
      <c r="L88" s="7">
        <v>0</v>
      </c>
      <c r="M88" s="7">
        <v>0</v>
      </c>
      <c r="N88" s="7">
        <v>0</v>
      </c>
      <c r="O88" s="7">
        <v>0</v>
      </c>
      <c r="P88" s="7">
        <v>0</v>
      </c>
      <c r="Q88" s="7">
        <v>0</v>
      </c>
      <c r="R88" s="7">
        <v>0</v>
      </c>
      <c r="S88" s="7">
        <v>0</v>
      </c>
      <c r="T88" s="7">
        <v>0</v>
      </c>
      <c r="U88" s="7">
        <v>0</v>
      </c>
      <c r="V88" s="7">
        <v>0</v>
      </c>
      <c r="W88" s="7">
        <v>0</v>
      </c>
      <c r="X88" s="7">
        <v>0</v>
      </c>
      <c r="Y88" s="7">
        <v>0</v>
      </c>
      <c r="Z88" s="7">
        <v>0</v>
      </c>
      <c r="AA88" s="7">
        <v>0</v>
      </c>
      <c r="AB88" s="7">
        <v>0</v>
      </c>
      <c r="AC88" s="7">
        <v>0</v>
      </c>
      <c r="AD88" s="7">
        <v>0</v>
      </c>
      <c r="AE88" s="7">
        <v>0</v>
      </c>
      <c r="AF88" s="7">
        <v>0</v>
      </c>
      <c r="AG88" s="7">
        <v>0</v>
      </c>
      <c r="AH88" s="7">
        <v>0</v>
      </c>
      <c r="AI88" s="7">
        <v>0</v>
      </c>
      <c r="AJ88" s="7">
        <v>0</v>
      </c>
      <c r="AK88" s="7">
        <v>0</v>
      </c>
      <c r="AL88" s="7">
        <v>0</v>
      </c>
      <c r="AM88" s="4"/>
      <c r="AN88" s="4"/>
    </row>
    <row r="89" spans="2:38" s="2" customFormat="1" ht="15">
      <c r="B89" s="2" t="s">
        <v>102</v>
      </c>
      <c r="C89" s="5">
        <v>0</v>
      </c>
      <c r="D89" s="5">
        <f>+C89+C90</f>
        <v>542050</v>
      </c>
      <c r="E89" s="5">
        <f>+D89+D90</f>
        <v>772950</v>
      </c>
      <c r="F89" s="5">
        <f>+E89+E90</f>
        <v>989850</v>
      </c>
      <c r="G89" s="5">
        <f aca="true" t="shared" si="39" ref="G89:AL89">+F89+F90</f>
        <v>1206750</v>
      </c>
      <c r="H89" s="5">
        <f t="shared" si="39"/>
        <v>1423650</v>
      </c>
      <c r="I89" s="5">
        <f t="shared" si="39"/>
        <v>1644550</v>
      </c>
      <c r="J89" s="5">
        <f t="shared" si="39"/>
        <v>1869850</v>
      </c>
      <c r="K89" s="5">
        <f t="shared" si="39"/>
        <v>2102150</v>
      </c>
      <c r="L89" s="5">
        <f t="shared" si="39"/>
        <v>2334450</v>
      </c>
      <c r="M89" s="5">
        <f t="shared" si="39"/>
        <v>2566750</v>
      </c>
      <c r="N89" s="5">
        <f t="shared" si="39"/>
        <v>2815750</v>
      </c>
      <c r="O89" s="5">
        <f t="shared" si="39"/>
        <v>3065750</v>
      </c>
      <c r="P89" s="5">
        <f t="shared" si="39"/>
        <v>3322750</v>
      </c>
      <c r="Q89" s="5">
        <f t="shared" si="39"/>
        <v>3579750</v>
      </c>
      <c r="R89" s="5">
        <f t="shared" si="39"/>
        <v>3836750</v>
      </c>
      <c r="S89" s="5">
        <f t="shared" si="39"/>
        <v>4093750</v>
      </c>
      <c r="T89" s="5">
        <f t="shared" si="39"/>
        <v>4350750</v>
      </c>
      <c r="U89" s="5">
        <f t="shared" si="39"/>
        <v>4607750</v>
      </c>
      <c r="V89" s="5">
        <f t="shared" si="39"/>
        <v>4864750</v>
      </c>
      <c r="W89" s="5">
        <f t="shared" si="39"/>
        <v>5121750</v>
      </c>
      <c r="X89" s="5">
        <f t="shared" si="39"/>
        <v>5378750</v>
      </c>
      <c r="Y89" s="5">
        <f t="shared" si="39"/>
        <v>5635750</v>
      </c>
      <c r="Z89" s="5">
        <f t="shared" si="39"/>
        <v>5892750</v>
      </c>
      <c r="AA89" s="5">
        <f t="shared" si="39"/>
        <v>6149750</v>
      </c>
      <c r="AB89" s="5">
        <f t="shared" si="39"/>
        <v>6406750</v>
      </c>
      <c r="AC89" s="5">
        <f t="shared" si="39"/>
        <v>6663750</v>
      </c>
      <c r="AD89" s="5">
        <f t="shared" si="39"/>
        <v>6920750</v>
      </c>
      <c r="AE89" s="5">
        <f t="shared" si="39"/>
        <v>7177750</v>
      </c>
      <c r="AF89" s="5">
        <f t="shared" si="39"/>
        <v>7434750</v>
      </c>
      <c r="AG89" s="5">
        <f t="shared" si="39"/>
        <v>7691750</v>
      </c>
      <c r="AH89" s="5">
        <f t="shared" si="39"/>
        <v>7948750</v>
      </c>
      <c r="AI89" s="5">
        <f t="shared" si="39"/>
        <v>8205750</v>
      </c>
      <c r="AJ89" s="5">
        <f t="shared" si="39"/>
        <v>8462750</v>
      </c>
      <c r="AK89" s="5">
        <f t="shared" si="39"/>
        <v>8719750</v>
      </c>
      <c r="AL89" s="5">
        <f t="shared" si="39"/>
        <v>8976750</v>
      </c>
    </row>
    <row r="90" spans="2:38" s="2" customFormat="1" ht="15">
      <c r="B90" s="2" t="s">
        <v>103</v>
      </c>
      <c r="C90" s="5">
        <f>+'CE'!B75</f>
        <v>542050</v>
      </c>
      <c r="D90" s="5">
        <f>+'CE'!C75</f>
        <v>230900</v>
      </c>
      <c r="E90" s="5">
        <f>+'CE'!D75</f>
        <v>216900</v>
      </c>
      <c r="F90" s="5">
        <f>+'CE'!E75</f>
        <v>216900</v>
      </c>
      <c r="G90" s="5">
        <f>+'CE'!F75</f>
        <v>216900</v>
      </c>
      <c r="H90" s="5">
        <f>+'CE'!G75</f>
        <v>220900</v>
      </c>
      <c r="I90" s="5">
        <f>+'CE'!H75</f>
        <v>225300</v>
      </c>
      <c r="J90" s="5">
        <f>+'CE'!I75</f>
        <v>232300</v>
      </c>
      <c r="K90" s="5">
        <f>+'CE'!J75</f>
        <v>232300</v>
      </c>
      <c r="L90" s="5">
        <f>+'CE'!K75</f>
        <v>232300</v>
      </c>
      <c r="M90" s="5">
        <f>+'CE'!L75</f>
        <v>249000</v>
      </c>
      <c r="N90" s="5">
        <f>+'CE'!M75</f>
        <v>250000</v>
      </c>
      <c r="O90" s="5">
        <f>+'CE'!N75</f>
        <v>257000</v>
      </c>
      <c r="P90" s="5">
        <f>+'CE'!O75</f>
        <v>257000</v>
      </c>
      <c r="Q90" s="5">
        <f>+'CE'!P75</f>
        <v>257000</v>
      </c>
      <c r="R90" s="5">
        <f>+'CE'!Q75</f>
        <v>257000</v>
      </c>
      <c r="S90" s="5">
        <f>+'CE'!R75</f>
        <v>257000</v>
      </c>
      <c r="T90" s="5">
        <f>+'CE'!S75</f>
        <v>257000</v>
      </c>
      <c r="U90" s="5">
        <f>+'CE'!T75</f>
        <v>257000</v>
      </c>
      <c r="V90" s="5">
        <f>+'CE'!U75</f>
        <v>257000</v>
      </c>
      <c r="W90" s="5">
        <f>+'CE'!V75</f>
        <v>257000</v>
      </c>
      <c r="X90" s="5">
        <f>+'CE'!W75</f>
        <v>257000</v>
      </c>
      <c r="Y90" s="5">
        <f>+'CE'!X75</f>
        <v>257000</v>
      </c>
      <c r="Z90" s="5">
        <f>+'CE'!Y75</f>
        <v>257000</v>
      </c>
      <c r="AA90" s="5">
        <f>+'CE'!Z75</f>
        <v>257000</v>
      </c>
      <c r="AB90" s="5">
        <f>+'CE'!AA75</f>
        <v>257000</v>
      </c>
      <c r="AC90" s="5">
        <f>+'CE'!AB75</f>
        <v>257000</v>
      </c>
      <c r="AD90" s="5">
        <f>+'CE'!AC75</f>
        <v>257000</v>
      </c>
      <c r="AE90" s="5">
        <f>+'CE'!AD75</f>
        <v>257000</v>
      </c>
      <c r="AF90" s="5">
        <f>+'CE'!AE75</f>
        <v>257000</v>
      </c>
      <c r="AG90" s="5">
        <f>+'CE'!AF75</f>
        <v>257000</v>
      </c>
      <c r="AH90" s="5">
        <f>+'CE'!AG75</f>
        <v>257000</v>
      </c>
      <c r="AI90" s="5">
        <f>+'CE'!AH75</f>
        <v>257000</v>
      </c>
      <c r="AJ90" s="5">
        <f>+'CE'!AI75</f>
        <v>257000</v>
      </c>
      <c r="AK90" s="5">
        <f>+'CE'!AJ75</f>
        <v>257000</v>
      </c>
      <c r="AL90" s="5">
        <f>+'CE'!AK75</f>
        <v>257000</v>
      </c>
    </row>
    <row r="92" spans="2:40" ht="15">
      <c r="B92" s="2" t="s">
        <v>37</v>
      </c>
      <c r="C92" s="5">
        <f>+C82+C75+C73+C58+C55</f>
        <v>1155750</v>
      </c>
      <c r="D92" s="5">
        <f aca="true" t="shared" si="40" ref="D92:AE92">+D82+D75+D73+D58+D55</f>
        <v>1814350</v>
      </c>
      <c r="E92" s="5">
        <f t="shared" si="40"/>
        <v>2546550</v>
      </c>
      <c r="F92" s="5">
        <f t="shared" si="40"/>
        <v>2550550</v>
      </c>
      <c r="G92" s="5">
        <f t="shared" si="40"/>
        <v>2554550</v>
      </c>
      <c r="H92" s="5">
        <f t="shared" si="40"/>
        <v>2562550</v>
      </c>
      <c r="I92" s="5">
        <f t="shared" si="40"/>
        <v>2816050</v>
      </c>
      <c r="J92" s="5">
        <f t="shared" si="40"/>
        <v>3136550</v>
      </c>
      <c r="K92" s="5">
        <f t="shared" si="40"/>
        <v>3457050</v>
      </c>
      <c r="L92" s="5">
        <f t="shared" si="40"/>
        <v>3777550</v>
      </c>
      <c r="M92" s="5">
        <f t="shared" si="40"/>
        <v>4114750</v>
      </c>
      <c r="N92" s="5">
        <f t="shared" si="40"/>
        <v>4452950</v>
      </c>
      <c r="O92" s="5">
        <f t="shared" si="40"/>
        <v>4798150</v>
      </c>
      <c r="P92" s="5">
        <f t="shared" si="40"/>
        <v>5143350</v>
      </c>
      <c r="Q92" s="5">
        <f t="shared" si="40"/>
        <v>5488550</v>
      </c>
      <c r="R92" s="5">
        <f t="shared" si="40"/>
        <v>5833750</v>
      </c>
      <c r="S92" s="5">
        <f t="shared" si="40"/>
        <v>6178950</v>
      </c>
      <c r="T92" s="5">
        <f t="shared" si="40"/>
        <v>6524150</v>
      </c>
      <c r="U92" s="5">
        <f t="shared" si="40"/>
        <v>6869350</v>
      </c>
      <c r="V92" s="5">
        <f t="shared" si="40"/>
        <v>7214550</v>
      </c>
      <c r="W92" s="5">
        <f t="shared" si="40"/>
        <v>7559750</v>
      </c>
      <c r="X92" s="5">
        <f t="shared" si="40"/>
        <v>7904950</v>
      </c>
      <c r="Y92" s="5">
        <f t="shared" si="40"/>
        <v>8250150</v>
      </c>
      <c r="Z92" s="5">
        <f t="shared" si="40"/>
        <v>8595350</v>
      </c>
      <c r="AA92" s="5">
        <f t="shared" si="40"/>
        <v>8940550</v>
      </c>
      <c r="AB92" s="5">
        <f t="shared" si="40"/>
        <v>9285750</v>
      </c>
      <c r="AC92" s="5">
        <f t="shared" si="40"/>
        <v>9630950</v>
      </c>
      <c r="AD92" s="5">
        <f t="shared" si="40"/>
        <v>9976150</v>
      </c>
      <c r="AE92" s="5">
        <f t="shared" si="40"/>
        <v>10321350</v>
      </c>
      <c r="AF92" s="5">
        <f>+AF82+AF75+AF73+AF58+AF55</f>
        <v>10666550</v>
      </c>
      <c r="AG92" s="5">
        <f aca="true" t="shared" si="41" ref="AG92:AL92">+AG82+AG75+AG73+AG58+AG55</f>
        <v>11011750</v>
      </c>
      <c r="AH92" s="5">
        <f t="shared" si="41"/>
        <v>11356950</v>
      </c>
      <c r="AI92" s="5">
        <f t="shared" si="41"/>
        <v>11702150</v>
      </c>
      <c r="AJ92" s="5">
        <f t="shared" si="41"/>
        <v>12047350</v>
      </c>
      <c r="AK92" s="5">
        <f t="shared" si="41"/>
        <v>12392550</v>
      </c>
      <c r="AL92" s="5">
        <f t="shared" si="41"/>
        <v>12737750</v>
      </c>
      <c r="AM92" s="4"/>
      <c r="AN92" s="4"/>
    </row>
    <row r="96" spans="2:40" ht="15">
      <c r="B96" s="2" t="s">
        <v>104</v>
      </c>
      <c r="C96" s="5" t="str">
        <f>+IF(C51-C92=0,"OK",(C51-C92))</f>
        <v>OK</v>
      </c>
      <c r="D96" s="5" t="str">
        <f aca="true" t="shared" si="42" ref="D96:AL96">+IF(D51-D92=0,"OK",(D51-D92))</f>
        <v>OK</v>
      </c>
      <c r="E96" s="5" t="str">
        <f t="shared" si="42"/>
        <v>OK</v>
      </c>
      <c r="F96" s="5" t="str">
        <f t="shared" si="42"/>
        <v>OK</v>
      </c>
      <c r="G96" s="5" t="str">
        <f t="shared" si="42"/>
        <v>OK</v>
      </c>
      <c r="H96" s="5" t="str">
        <f t="shared" si="42"/>
        <v>OK</v>
      </c>
      <c r="I96" s="5" t="str">
        <f t="shared" si="42"/>
        <v>OK</v>
      </c>
      <c r="J96" s="5" t="str">
        <f t="shared" si="42"/>
        <v>OK</v>
      </c>
      <c r="K96" s="5" t="str">
        <f t="shared" si="42"/>
        <v>OK</v>
      </c>
      <c r="L96" s="5" t="str">
        <f t="shared" si="42"/>
        <v>OK</v>
      </c>
      <c r="M96" s="5" t="str">
        <f t="shared" si="42"/>
        <v>OK</v>
      </c>
      <c r="N96" s="5" t="str">
        <f t="shared" si="42"/>
        <v>OK</v>
      </c>
      <c r="O96" s="5" t="str">
        <f t="shared" si="42"/>
        <v>OK</v>
      </c>
      <c r="P96" s="5" t="str">
        <f t="shared" si="42"/>
        <v>OK</v>
      </c>
      <c r="Q96" s="5" t="str">
        <f t="shared" si="42"/>
        <v>OK</v>
      </c>
      <c r="R96" s="5" t="str">
        <f t="shared" si="42"/>
        <v>OK</v>
      </c>
      <c r="S96" s="5" t="str">
        <f t="shared" si="42"/>
        <v>OK</v>
      </c>
      <c r="T96" s="5" t="str">
        <f t="shared" si="42"/>
        <v>OK</v>
      </c>
      <c r="U96" s="5" t="str">
        <f t="shared" si="42"/>
        <v>OK</v>
      </c>
      <c r="V96" s="5" t="str">
        <f t="shared" si="42"/>
        <v>OK</v>
      </c>
      <c r="W96" s="5" t="str">
        <f t="shared" si="42"/>
        <v>OK</v>
      </c>
      <c r="X96" s="5" t="str">
        <f t="shared" si="42"/>
        <v>OK</v>
      </c>
      <c r="Y96" s="5" t="str">
        <f t="shared" si="42"/>
        <v>OK</v>
      </c>
      <c r="Z96" s="5" t="str">
        <f t="shared" si="42"/>
        <v>OK</v>
      </c>
      <c r="AA96" s="5" t="str">
        <f t="shared" si="42"/>
        <v>OK</v>
      </c>
      <c r="AB96" s="5" t="str">
        <f t="shared" si="42"/>
        <v>OK</v>
      </c>
      <c r="AC96" s="5" t="str">
        <f t="shared" si="42"/>
        <v>OK</v>
      </c>
      <c r="AD96" s="5" t="str">
        <f t="shared" si="42"/>
        <v>OK</v>
      </c>
      <c r="AE96" s="5" t="str">
        <f t="shared" si="42"/>
        <v>OK</v>
      </c>
      <c r="AF96" s="5" t="str">
        <f t="shared" si="42"/>
        <v>OK</v>
      </c>
      <c r="AG96" s="5" t="str">
        <f t="shared" si="42"/>
        <v>OK</v>
      </c>
      <c r="AH96" s="5" t="str">
        <f t="shared" si="42"/>
        <v>OK</v>
      </c>
      <c r="AI96" s="5" t="str">
        <f t="shared" si="42"/>
        <v>OK</v>
      </c>
      <c r="AJ96" s="5" t="str">
        <f t="shared" si="42"/>
        <v>OK</v>
      </c>
      <c r="AK96" s="5" t="str">
        <f t="shared" si="42"/>
        <v>OK</v>
      </c>
      <c r="AL96" s="5" t="str">
        <f t="shared" si="42"/>
        <v>OK</v>
      </c>
      <c r="AM96" s="4"/>
      <c r="AN96" s="4"/>
    </row>
    <row r="99" spans="3:8" ht="15">
      <c r="C99" s="7"/>
      <c r="D99" s="7"/>
      <c r="E99" s="7"/>
      <c r="F99" s="7"/>
      <c r="G99" s="7"/>
      <c r="H99" s="7"/>
    </row>
    <row r="102" spans="3:4" ht="15">
      <c r="C102" s="7"/>
      <c r="D102" s="7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AK75"/>
  <sheetViews>
    <sheetView zoomScalePageLayoutView="0" workbookViewId="0" topLeftCell="A1">
      <pane xSplit="1" ySplit="2" topLeftCell="AB27" activePane="bottomRight" state="frozen"/>
      <selection pane="topLeft" activeCell="A1" sqref="A1"/>
      <selection pane="topRight" activeCell="B1" sqref="B1"/>
      <selection pane="bottomLeft" activeCell="A3" sqref="A3"/>
      <selection pane="bottomRight" activeCell="AJ42" sqref="AJ42"/>
    </sheetView>
  </sheetViews>
  <sheetFormatPr defaultColWidth="9.140625" defaultRowHeight="15"/>
  <cols>
    <col min="1" max="1" width="68.140625" style="4" bestFit="1" customWidth="1"/>
    <col min="2" max="37" width="11.57421875" style="4" bestFit="1" customWidth="1"/>
    <col min="38" max="16384" width="9.140625" style="4" customWidth="1"/>
  </cols>
  <sheetData>
    <row r="2" spans="1:37" ht="15">
      <c r="A2" s="4" t="s">
        <v>38</v>
      </c>
      <c r="B2" s="3" t="s">
        <v>35</v>
      </c>
      <c r="C2" s="3" t="s">
        <v>0</v>
      </c>
      <c r="D2" s="3" t="s">
        <v>1</v>
      </c>
      <c r="E2" s="3" t="s">
        <v>2</v>
      </c>
      <c r="F2" s="3" t="s">
        <v>3</v>
      </c>
      <c r="G2" s="3" t="s">
        <v>4</v>
      </c>
      <c r="H2" s="3" t="s">
        <v>5</v>
      </c>
      <c r="I2" s="3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3" t="s">
        <v>14</v>
      </c>
      <c r="R2" s="3" t="s">
        <v>15</v>
      </c>
      <c r="S2" s="3" t="s">
        <v>16</v>
      </c>
      <c r="T2" s="3" t="s">
        <v>17</v>
      </c>
      <c r="U2" s="3" t="s">
        <v>18</v>
      </c>
      <c r="V2" s="3" t="s">
        <v>19</v>
      </c>
      <c r="W2" s="3" t="s">
        <v>20</v>
      </c>
      <c r="X2" s="3" t="s">
        <v>21</v>
      </c>
      <c r="Y2" s="3" t="s">
        <v>22</v>
      </c>
      <c r="Z2" s="3" t="s">
        <v>23</v>
      </c>
      <c r="AA2" s="3" t="s">
        <v>24</v>
      </c>
      <c r="AB2" s="3" t="s">
        <v>25</v>
      </c>
      <c r="AC2" s="3" t="s">
        <v>26</v>
      </c>
      <c r="AD2" s="3" t="s">
        <v>27</v>
      </c>
      <c r="AE2" s="3" t="s">
        <v>28</v>
      </c>
      <c r="AF2" s="3" t="s">
        <v>29</v>
      </c>
      <c r="AG2" s="3" t="s">
        <v>30</v>
      </c>
      <c r="AH2" s="3" t="s">
        <v>31</v>
      </c>
      <c r="AI2" s="3" t="s">
        <v>32</v>
      </c>
      <c r="AJ2" s="3" t="s">
        <v>33</v>
      </c>
      <c r="AK2" s="3" t="s">
        <v>34</v>
      </c>
    </row>
    <row r="3" spans="1:37" s="2" customFormat="1" ht="15">
      <c r="A3" s="2" t="s">
        <v>154</v>
      </c>
      <c r="B3" s="5">
        <f>+SUM(B5:B8)-B4+B9</f>
        <v>717833.3333333334</v>
      </c>
      <c r="C3" s="5">
        <f aca="true" t="shared" si="0" ref="C3:AK3">+SUM(C5:C8)-C4+C9</f>
        <v>514000</v>
      </c>
      <c r="D3" s="5">
        <f t="shared" si="0"/>
        <v>514000</v>
      </c>
      <c r="E3" s="5">
        <f t="shared" si="0"/>
        <v>514000</v>
      </c>
      <c r="F3" s="5">
        <f t="shared" si="0"/>
        <v>514000</v>
      </c>
      <c r="G3" s="5">
        <f t="shared" si="0"/>
        <v>514000</v>
      </c>
      <c r="H3" s="5">
        <f t="shared" si="0"/>
        <v>514000</v>
      </c>
      <c r="I3" s="5">
        <f t="shared" si="0"/>
        <v>514000</v>
      </c>
      <c r="J3" s="5">
        <f t="shared" si="0"/>
        <v>514000</v>
      </c>
      <c r="K3" s="5">
        <f t="shared" si="0"/>
        <v>514000</v>
      </c>
      <c r="L3" s="5">
        <f t="shared" si="0"/>
        <v>514000</v>
      </c>
      <c r="M3" s="5">
        <f t="shared" si="0"/>
        <v>514000</v>
      </c>
      <c r="N3" s="5">
        <f t="shared" si="0"/>
        <v>514000</v>
      </c>
      <c r="O3" s="5">
        <f t="shared" si="0"/>
        <v>514000</v>
      </c>
      <c r="P3" s="5">
        <f t="shared" si="0"/>
        <v>514000</v>
      </c>
      <c r="Q3" s="5">
        <f t="shared" si="0"/>
        <v>514000</v>
      </c>
      <c r="R3" s="5">
        <f t="shared" si="0"/>
        <v>514000</v>
      </c>
      <c r="S3" s="5">
        <f t="shared" si="0"/>
        <v>514000</v>
      </c>
      <c r="T3" s="5">
        <f t="shared" si="0"/>
        <v>514000</v>
      </c>
      <c r="U3" s="5">
        <f t="shared" si="0"/>
        <v>514000</v>
      </c>
      <c r="V3" s="5">
        <f t="shared" si="0"/>
        <v>514000</v>
      </c>
      <c r="W3" s="5">
        <f t="shared" si="0"/>
        <v>514000</v>
      </c>
      <c r="X3" s="5">
        <f t="shared" si="0"/>
        <v>514000</v>
      </c>
      <c r="Y3" s="5">
        <f t="shared" si="0"/>
        <v>514000</v>
      </c>
      <c r="Z3" s="5">
        <f t="shared" si="0"/>
        <v>514000</v>
      </c>
      <c r="AA3" s="5">
        <f t="shared" si="0"/>
        <v>514000</v>
      </c>
      <c r="AB3" s="5">
        <f t="shared" si="0"/>
        <v>514000</v>
      </c>
      <c r="AC3" s="5">
        <f t="shared" si="0"/>
        <v>514000</v>
      </c>
      <c r="AD3" s="5">
        <f t="shared" si="0"/>
        <v>514000</v>
      </c>
      <c r="AE3" s="5">
        <f t="shared" si="0"/>
        <v>514000</v>
      </c>
      <c r="AF3" s="5">
        <f t="shared" si="0"/>
        <v>514000</v>
      </c>
      <c r="AG3" s="5">
        <f t="shared" si="0"/>
        <v>514000</v>
      </c>
      <c r="AH3" s="5">
        <f t="shared" si="0"/>
        <v>514000</v>
      </c>
      <c r="AI3" s="5">
        <f t="shared" si="0"/>
        <v>514000</v>
      </c>
      <c r="AJ3" s="5">
        <f t="shared" si="0"/>
        <v>514000</v>
      </c>
      <c r="AK3" s="5">
        <f t="shared" si="0"/>
        <v>514000</v>
      </c>
    </row>
    <row r="4" spans="1:37" s="2" customFormat="1" ht="15">
      <c r="A4" s="10" t="s">
        <v>111</v>
      </c>
      <c r="B4" s="11">
        <v>0</v>
      </c>
      <c r="C4" s="11">
        <f>+B9</f>
        <v>203833.33333333334</v>
      </c>
      <c r="D4" s="11">
        <f aca="true" t="shared" si="1" ref="D4:AK4">+C9</f>
        <v>203833.33333333334</v>
      </c>
      <c r="E4" s="11">
        <f t="shared" si="1"/>
        <v>203833.33333333334</v>
      </c>
      <c r="F4" s="11">
        <f t="shared" si="1"/>
        <v>203833.33333333334</v>
      </c>
      <c r="G4" s="11">
        <f t="shared" si="1"/>
        <v>203833.33333333334</v>
      </c>
      <c r="H4" s="11">
        <f t="shared" si="1"/>
        <v>203833.33333333334</v>
      </c>
      <c r="I4" s="11">
        <f t="shared" si="1"/>
        <v>203833.33333333334</v>
      </c>
      <c r="J4" s="11">
        <f t="shared" si="1"/>
        <v>203833.33333333334</v>
      </c>
      <c r="K4" s="11">
        <f t="shared" si="1"/>
        <v>203833.33333333334</v>
      </c>
      <c r="L4" s="11">
        <f t="shared" si="1"/>
        <v>203833.33333333334</v>
      </c>
      <c r="M4" s="11">
        <f t="shared" si="1"/>
        <v>203833.33333333334</v>
      </c>
      <c r="N4" s="11">
        <f t="shared" si="1"/>
        <v>203833.33333333334</v>
      </c>
      <c r="O4" s="11">
        <f t="shared" si="1"/>
        <v>203833.33333333334</v>
      </c>
      <c r="P4" s="11">
        <f t="shared" si="1"/>
        <v>203833.33333333334</v>
      </c>
      <c r="Q4" s="11">
        <f t="shared" si="1"/>
        <v>203833.33333333334</v>
      </c>
      <c r="R4" s="11">
        <f t="shared" si="1"/>
        <v>203833.33333333334</v>
      </c>
      <c r="S4" s="11">
        <f t="shared" si="1"/>
        <v>203833.33333333334</v>
      </c>
      <c r="T4" s="11">
        <f t="shared" si="1"/>
        <v>203833.33333333334</v>
      </c>
      <c r="U4" s="11">
        <f t="shared" si="1"/>
        <v>203833.33333333334</v>
      </c>
      <c r="V4" s="11">
        <f t="shared" si="1"/>
        <v>203833.33333333334</v>
      </c>
      <c r="W4" s="11">
        <f t="shared" si="1"/>
        <v>203833.33333333334</v>
      </c>
      <c r="X4" s="11">
        <f t="shared" si="1"/>
        <v>203833.33333333334</v>
      </c>
      <c r="Y4" s="11">
        <f t="shared" si="1"/>
        <v>203833.33333333334</v>
      </c>
      <c r="Z4" s="11">
        <f t="shared" si="1"/>
        <v>203833.33333333334</v>
      </c>
      <c r="AA4" s="11">
        <f t="shared" si="1"/>
        <v>203833.33333333334</v>
      </c>
      <c r="AB4" s="11">
        <f t="shared" si="1"/>
        <v>203833.33333333334</v>
      </c>
      <c r="AC4" s="11">
        <f t="shared" si="1"/>
        <v>203833.33333333334</v>
      </c>
      <c r="AD4" s="11">
        <f t="shared" si="1"/>
        <v>203833.33333333334</v>
      </c>
      <c r="AE4" s="11">
        <f t="shared" si="1"/>
        <v>203833.33333333334</v>
      </c>
      <c r="AF4" s="11">
        <f t="shared" si="1"/>
        <v>203833.33333333334</v>
      </c>
      <c r="AG4" s="11">
        <f t="shared" si="1"/>
        <v>203833.33333333334</v>
      </c>
      <c r="AH4" s="11">
        <f t="shared" si="1"/>
        <v>203833.33333333334</v>
      </c>
      <c r="AI4" s="11">
        <f t="shared" si="1"/>
        <v>203833.33333333334</v>
      </c>
      <c r="AJ4" s="11">
        <f t="shared" si="1"/>
        <v>203833.33333333334</v>
      </c>
      <c r="AK4" s="11">
        <f t="shared" si="1"/>
        <v>203833.33333333334</v>
      </c>
    </row>
    <row r="5" spans="1:37" s="2" customFormat="1" ht="15">
      <c r="A5" s="10" t="s">
        <v>112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11">
        <v>0</v>
      </c>
      <c r="V5" s="11">
        <v>0</v>
      </c>
      <c r="W5" s="11">
        <v>0</v>
      </c>
      <c r="X5" s="11">
        <v>0</v>
      </c>
      <c r="Y5" s="11">
        <v>0</v>
      </c>
      <c r="Z5" s="11">
        <v>0</v>
      </c>
      <c r="AA5" s="11">
        <v>0</v>
      </c>
      <c r="AB5" s="11">
        <v>0</v>
      </c>
      <c r="AC5" s="11">
        <v>0</v>
      </c>
      <c r="AD5" s="11">
        <v>0</v>
      </c>
      <c r="AE5" s="11">
        <v>0</v>
      </c>
      <c r="AF5" s="11">
        <v>0</v>
      </c>
      <c r="AG5" s="11">
        <v>0</v>
      </c>
      <c r="AH5" s="11">
        <v>0</v>
      </c>
      <c r="AI5" s="11">
        <v>0</v>
      </c>
      <c r="AJ5" s="11">
        <v>0</v>
      </c>
      <c r="AK5" s="11">
        <v>0</v>
      </c>
    </row>
    <row r="6" spans="1:37" s="2" customFormat="1" ht="15">
      <c r="A6" s="4" t="s">
        <v>113</v>
      </c>
      <c r="B6" s="11">
        <f>+'Budget vendite'!C40</f>
        <v>514000</v>
      </c>
      <c r="C6" s="11">
        <f>+'Budget vendite'!D40</f>
        <v>514000</v>
      </c>
      <c r="D6" s="11">
        <f>+'Budget vendite'!E40</f>
        <v>514000</v>
      </c>
      <c r="E6" s="11">
        <f>+'Budget vendite'!F40</f>
        <v>514000</v>
      </c>
      <c r="F6" s="11">
        <f>+'Budget vendite'!G40</f>
        <v>514000</v>
      </c>
      <c r="G6" s="11">
        <f>+'Budget vendite'!H40</f>
        <v>514000</v>
      </c>
      <c r="H6" s="11">
        <f>+'Budget vendite'!I40</f>
        <v>514000</v>
      </c>
      <c r="I6" s="11">
        <f>+'Budget vendite'!J40</f>
        <v>514000</v>
      </c>
      <c r="J6" s="11">
        <f>+'Budget vendite'!K40</f>
        <v>514000</v>
      </c>
      <c r="K6" s="11">
        <f>+'Budget vendite'!L40</f>
        <v>514000</v>
      </c>
      <c r="L6" s="11">
        <f>+'Budget vendite'!M40</f>
        <v>514000</v>
      </c>
      <c r="M6" s="11">
        <f>+'Budget vendite'!N40</f>
        <v>514000</v>
      </c>
      <c r="N6" s="11">
        <f>+'Budget vendite'!O40</f>
        <v>514000</v>
      </c>
      <c r="O6" s="11">
        <f>+'Budget vendite'!P40</f>
        <v>514000</v>
      </c>
      <c r="P6" s="11">
        <f>+'Budget vendite'!Q40</f>
        <v>514000</v>
      </c>
      <c r="Q6" s="11">
        <f>+'Budget vendite'!R40</f>
        <v>514000</v>
      </c>
      <c r="R6" s="11">
        <f>+'Budget vendite'!S40</f>
        <v>514000</v>
      </c>
      <c r="S6" s="11">
        <f>+'Budget vendite'!T40</f>
        <v>514000</v>
      </c>
      <c r="T6" s="11">
        <f>+'Budget vendite'!U40</f>
        <v>514000</v>
      </c>
      <c r="U6" s="11">
        <f>+'Budget vendite'!V40</f>
        <v>514000</v>
      </c>
      <c r="V6" s="11">
        <f>+'Budget vendite'!W40</f>
        <v>514000</v>
      </c>
      <c r="W6" s="11">
        <f>+'Budget vendite'!X40</f>
        <v>514000</v>
      </c>
      <c r="X6" s="11">
        <f>+'Budget vendite'!Y40</f>
        <v>514000</v>
      </c>
      <c r="Y6" s="11">
        <f>+'Budget vendite'!Z40</f>
        <v>514000</v>
      </c>
      <c r="Z6" s="11">
        <f>+'Budget vendite'!AA40</f>
        <v>514000</v>
      </c>
      <c r="AA6" s="11">
        <f>+'Budget vendite'!AB40</f>
        <v>514000</v>
      </c>
      <c r="AB6" s="11">
        <f>+'Budget vendite'!AC40</f>
        <v>514000</v>
      </c>
      <c r="AC6" s="11">
        <f>+'Budget vendite'!AD40</f>
        <v>514000</v>
      </c>
      <c r="AD6" s="11">
        <f>+'Budget vendite'!AE40</f>
        <v>514000</v>
      </c>
      <c r="AE6" s="11">
        <f>+'Budget vendite'!AF40</f>
        <v>514000</v>
      </c>
      <c r="AF6" s="11">
        <f>+'Budget vendite'!AG40</f>
        <v>514000</v>
      </c>
      <c r="AG6" s="11">
        <f>+'Budget vendite'!AH40</f>
        <v>514000</v>
      </c>
      <c r="AH6" s="11">
        <f>+'Budget vendite'!AI40</f>
        <v>514000</v>
      </c>
      <c r="AI6" s="11">
        <f>+'Budget vendite'!AJ40</f>
        <v>514000</v>
      </c>
      <c r="AJ6" s="11">
        <f>+'Budget vendite'!AK40</f>
        <v>514000</v>
      </c>
      <c r="AK6" s="11">
        <f>+'Budget vendite'!AL40</f>
        <v>514000</v>
      </c>
    </row>
    <row r="7" spans="1:37" s="2" customFormat="1" ht="15">
      <c r="A7" s="10" t="s">
        <v>114</v>
      </c>
      <c r="B7" s="11">
        <v>0</v>
      </c>
      <c r="C7" s="11">
        <v>0</v>
      </c>
      <c r="D7" s="11">
        <v>0</v>
      </c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11">
        <v>0</v>
      </c>
      <c r="V7" s="11">
        <v>0</v>
      </c>
      <c r="W7" s="11">
        <v>0</v>
      </c>
      <c r="X7" s="11">
        <v>0</v>
      </c>
      <c r="Y7" s="11">
        <v>0</v>
      </c>
      <c r="Z7" s="11">
        <v>0</v>
      </c>
      <c r="AA7" s="11">
        <v>0</v>
      </c>
      <c r="AB7" s="11">
        <v>0</v>
      </c>
      <c r="AC7" s="11">
        <v>0</v>
      </c>
      <c r="AD7" s="11">
        <v>0</v>
      </c>
      <c r="AE7" s="11">
        <v>0</v>
      </c>
      <c r="AF7" s="11">
        <v>0</v>
      </c>
      <c r="AG7" s="11">
        <v>0</v>
      </c>
      <c r="AH7" s="11">
        <v>0</v>
      </c>
      <c r="AI7" s="11">
        <v>0</v>
      </c>
      <c r="AJ7" s="11">
        <v>0</v>
      </c>
      <c r="AK7" s="11">
        <v>0</v>
      </c>
    </row>
    <row r="8" spans="1:37" s="2" customFormat="1" ht="15">
      <c r="A8" s="10" t="s">
        <v>115</v>
      </c>
      <c r="B8" s="11">
        <v>0</v>
      </c>
      <c r="C8" s="11">
        <v>0</v>
      </c>
      <c r="D8" s="11">
        <v>0</v>
      </c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  <c r="T8" s="11">
        <v>0</v>
      </c>
      <c r="U8" s="11">
        <v>0</v>
      </c>
      <c r="V8" s="11">
        <v>0</v>
      </c>
      <c r="W8" s="11">
        <v>0</v>
      </c>
      <c r="X8" s="11">
        <v>0</v>
      </c>
      <c r="Y8" s="11">
        <v>0</v>
      </c>
      <c r="Z8" s="11">
        <v>0</v>
      </c>
      <c r="AA8" s="11">
        <v>0</v>
      </c>
      <c r="AB8" s="11">
        <v>0</v>
      </c>
      <c r="AC8" s="11">
        <v>0</v>
      </c>
      <c r="AD8" s="11">
        <v>0</v>
      </c>
      <c r="AE8" s="11">
        <v>0</v>
      </c>
      <c r="AF8" s="11">
        <v>0</v>
      </c>
      <c r="AG8" s="11">
        <v>0</v>
      </c>
      <c r="AH8" s="11">
        <v>0</v>
      </c>
      <c r="AI8" s="11">
        <v>0</v>
      </c>
      <c r="AJ8" s="11">
        <v>0</v>
      </c>
      <c r="AK8" s="11">
        <v>0</v>
      </c>
    </row>
    <row r="9" spans="1:37" s="2" customFormat="1" ht="15">
      <c r="A9" s="10" t="s">
        <v>116</v>
      </c>
      <c r="B9" s="11">
        <f>+SP!C20</f>
        <v>203833.33333333334</v>
      </c>
      <c r="C9" s="11">
        <f>+SP!D20</f>
        <v>203833.33333333334</v>
      </c>
      <c r="D9" s="11">
        <f>+SP!E20</f>
        <v>203833.33333333334</v>
      </c>
      <c r="E9" s="11">
        <f>+SP!F20</f>
        <v>203833.33333333334</v>
      </c>
      <c r="F9" s="11">
        <f>+SP!G20</f>
        <v>203833.33333333334</v>
      </c>
      <c r="G9" s="11">
        <f>+SP!H20</f>
        <v>203833.33333333334</v>
      </c>
      <c r="H9" s="11">
        <f>+SP!I20</f>
        <v>203833.33333333334</v>
      </c>
      <c r="I9" s="11">
        <f>+SP!J20</f>
        <v>203833.33333333334</v>
      </c>
      <c r="J9" s="11">
        <f>+SP!K20</f>
        <v>203833.33333333334</v>
      </c>
      <c r="K9" s="11">
        <f>+SP!L20</f>
        <v>203833.33333333334</v>
      </c>
      <c r="L9" s="11">
        <f>+SP!M20</f>
        <v>203833.33333333334</v>
      </c>
      <c r="M9" s="11">
        <f>+SP!N20</f>
        <v>203833.33333333334</v>
      </c>
      <c r="N9" s="11">
        <f>+SP!O20</f>
        <v>203833.33333333334</v>
      </c>
      <c r="O9" s="11">
        <f>+SP!P20</f>
        <v>203833.33333333334</v>
      </c>
      <c r="P9" s="11">
        <f>+SP!Q20</f>
        <v>203833.33333333334</v>
      </c>
      <c r="Q9" s="11">
        <f>+SP!R20</f>
        <v>203833.33333333334</v>
      </c>
      <c r="R9" s="11">
        <f>+SP!S20</f>
        <v>203833.33333333334</v>
      </c>
      <c r="S9" s="11">
        <f>+SP!T20</f>
        <v>203833.33333333334</v>
      </c>
      <c r="T9" s="11">
        <f>+SP!U20</f>
        <v>203833.33333333334</v>
      </c>
      <c r="U9" s="11">
        <f>+SP!V20</f>
        <v>203833.33333333334</v>
      </c>
      <c r="V9" s="11">
        <f>+SP!W20</f>
        <v>203833.33333333334</v>
      </c>
      <c r="W9" s="11">
        <f>+SP!X20</f>
        <v>203833.33333333334</v>
      </c>
      <c r="X9" s="11">
        <f>+SP!Y20</f>
        <v>203833.33333333334</v>
      </c>
      <c r="Y9" s="11">
        <f>+SP!Z20</f>
        <v>203833.33333333334</v>
      </c>
      <c r="Z9" s="11">
        <f>+SP!AA20</f>
        <v>203833.33333333334</v>
      </c>
      <c r="AA9" s="11">
        <f>+SP!AB20</f>
        <v>203833.33333333334</v>
      </c>
      <c r="AB9" s="11">
        <f>+SP!AC20</f>
        <v>203833.33333333334</v>
      </c>
      <c r="AC9" s="11">
        <f>+SP!AD20</f>
        <v>203833.33333333334</v>
      </c>
      <c r="AD9" s="11">
        <f>+SP!AE20</f>
        <v>203833.33333333334</v>
      </c>
      <c r="AE9" s="11">
        <f>+SP!AF20</f>
        <v>203833.33333333334</v>
      </c>
      <c r="AF9" s="11">
        <f>+SP!AG20</f>
        <v>203833.33333333334</v>
      </c>
      <c r="AG9" s="11">
        <f>+SP!AH20</f>
        <v>203833.33333333334</v>
      </c>
      <c r="AH9" s="11">
        <f>+SP!AI20</f>
        <v>203833.33333333334</v>
      </c>
      <c r="AI9" s="11">
        <f>+SP!AJ20</f>
        <v>203833.33333333334</v>
      </c>
      <c r="AJ9" s="11">
        <f>+SP!AK20</f>
        <v>203833.33333333334</v>
      </c>
      <c r="AK9" s="11">
        <f>+SP!AL20</f>
        <v>203833.33333333334</v>
      </c>
    </row>
    <row r="10" spans="2:37" ht="15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</row>
    <row r="11" spans="1:37" s="2" customFormat="1" ht="15">
      <c r="A11" s="2" t="s">
        <v>155</v>
      </c>
      <c r="B11" s="5">
        <f aca="true" t="shared" si="2" ref="B11:AK11">+B13-B14+B12</f>
        <v>155083.3333333333</v>
      </c>
      <c r="C11" s="5">
        <f t="shared" si="2"/>
        <v>257000</v>
      </c>
      <c r="D11" s="5">
        <f t="shared" si="2"/>
        <v>257000</v>
      </c>
      <c r="E11" s="5">
        <f t="shared" si="2"/>
        <v>257000</v>
      </c>
      <c r="F11" s="5">
        <f t="shared" si="2"/>
        <v>257000</v>
      </c>
      <c r="G11" s="5">
        <f t="shared" si="2"/>
        <v>257000</v>
      </c>
      <c r="H11" s="5">
        <f t="shared" si="2"/>
        <v>257000</v>
      </c>
      <c r="I11" s="5">
        <f t="shared" si="2"/>
        <v>257000</v>
      </c>
      <c r="J11" s="5">
        <f t="shared" si="2"/>
        <v>257000</v>
      </c>
      <c r="K11" s="5">
        <f t="shared" si="2"/>
        <v>257000</v>
      </c>
      <c r="L11" s="5">
        <f t="shared" si="2"/>
        <v>257000</v>
      </c>
      <c r="M11" s="5">
        <f t="shared" si="2"/>
        <v>257000</v>
      </c>
      <c r="N11" s="5">
        <f t="shared" si="2"/>
        <v>257000</v>
      </c>
      <c r="O11" s="5">
        <f t="shared" si="2"/>
        <v>257000</v>
      </c>
      <c r="P11" s="5">
        <f t="shared" si="2"/>
        <v>257000</v>
      </c>
      <c r="Q11" s="5">
        <f t="shared" si="2"/>
        <v>257000</v>
      </c>
      <c r="R11" s="5">
        <f t="shared" si="2"/>
        <v>257000</v>
      </c>
      <c r="S11" s="5">
        <f t="shared" si="2"/>
        <v>257000</v>
      </c>
      <c r="T11" s="5">
        <f t="shared" si="2"/>
        <v>257000</v>
      </c>
      <c r="U11" s="5">
        <f t="shared" si="2"/>
        <v>257000</v>
      </c>
      <c r="V11" s="5">
        <f t="shared" si="2"/>
        <v>257000</v>
      </c>
      <c r="W11" s="5">
        <f t="shared" si="2"/>
        <v>257000</v>
      </c>
      <c r="X11" s="5">
        <f t="shared" si="2"/>
        <v>257000</v>
      </c>
      <c r="Y11" s="5">
        <f t="shared" si="2"/>
        <v>257000</v>
      </c>
      <c r="Z11" s="5">
        <f t="shared" si="2"/>
        <v>257000</v>
      </c>
      <c r="AA11" s="5">
        <f t="shared" si="2"/>
        <v>257000</v>
      </c>
      <c r="AB11" s="5">
        <f t="shared" si="2"/>
        <v>257000</v>
      </c>
      <c r="AC11" s="5">
        <f t="shared" si="2"/>
        <v>257000</v>
      </c>
      <c r="AD11" s="5">
        <f t="shared" si="2"/>
        <v>257000</v>
      </c>
      <c r="AE11" s="5">
        <f t="shared" si="2"/>
        <v>257000</v>
      </c>
      <c r="AF11" s="5">
        <f t="shared" si="2"/>
        <v>257000</v>
      </c>
      <c r="AG11" s="5">
        <f t="shared" si="2"/>
        <v>257000</v>
      </c>
      <c r="AH11" s="5">
        <f t="shared" si="2"/>
        <v>257000</v>
      </c>
      <c r="AI11" s="5">
        <f t="shared" si="2"/>
        <v>257000</v>
      </c>
      <c r="AJ11" s="5">
        <f t="shared" si="2"/>
        <v>257000</v>
      </c>
      <c r="AK11" s="5">
        <f t="shared" si="2"/>
        <v>257000</v>
      </c>
    </row>
    <row r="12" spans="1:37" s="2" customFormat="1" ht="15">
      <c r="A12" s="10" t="s">
        <v>117</v>
      </c>
      <c r="B12" s="11">
        <v>0</v>
      </c>
      <c r="C12" s="11">
        <f>+B14</f>
        <v>101916.66666666667</v>
      </c>
      <c r="D12" s="11">
        <f aca="true" t="shared" si="3" ref="D12:AK12">+C14</f>
        <v>101916.66666666667</v>
      </c>
      <c r="E12" s="11">
        <f t="shared" si="3"/>
        <v>101916.66666666667</v>
      </c>
      <c r="F12" s="11">
        <f t="shared" si="3"/>
        <v>101916.66666666667</v>
      </c>
      <c r="G12" s="11">
        <f t="shared" si="3"/>
        <v>101916.66666666667</v>
      </c>
      <c r="H12" s="11">
        <f t="shared" si="3"/>
        <v>101916.66666666667</v>
      </c>
      <c r="I12" s="11">
        <f t="shared" si="3"/>
        <v>101916.66666666667</v>
      </c>
      <c r="J12" s="11">
        <f t="shared" si="3"/>
        <v>101916.66666666667</v>
      </c>
      <c r="K12" s="11">
        <f t="shared" si="3"/>
        <v>101916.66666666667</v>
      </c>
      <c r="L12" s="11">
        <f t="shared" si="3"/>
        <v>101916.66666666667</v>
      </c>
      <c r="M12" s="11">
        <f t="shared" si="3"/>
        <v>101916.66666666667</v>
      </c>
      <c r="N12" s="11">
        <f t="shared" si="3"/>
        <v>101916.66666666667</v>
      </c>
      <c r="O12" s="11">
        <f t="shared" si="3"/>
        <v>101916.66666666667</v>
      </c>
      <c r="P12" s="11">
        <f t="shared" si="3"/>
        <v>101916.66666666667</v>
      </c>
      <c r="Q12" s="11">
        <f t="shared" si="3"/>
        <v>101916.66666666667</v>
      </c>
      <c r="R12" s="11">
        <f t="shared" si="3"/>
        <v>101916.66666666667</v>
      </c>
      <c r="S12" s="11">
        <f t="shared" si="3"/>
        <v>101916.66666666667</v>
      </c>
      <c r="T12" s="11">
        <f t="shared" si="3"/>
        <v>101916.66666666667</v>
      </c>
      <c r="U12" s="11">
        <f t="shared" si="3"/>
        <v>101916.66666666667</v>
      </c>
      <c r="V12" s="11">
        <f t="shared" si="3"/>
        <v>101916.66666666667</v>
      </c>
      <c r="W12" s="11">
        <f t="shared" si="3"/>
        <v>101916.66666666667</v>
      </c>
      <c r="X12" s="11">
        <f t="shared" si="3"/>
        <v>101916.66666666667</v>
      </c>
      <c r="Y12" s="11">
        <f t="shared" si="3"/>
        <v>101916.66666666667</v>
      </c>
      <c r="Z12" s="11">
        <f t="shared" si="3"/>
        <v>101916.66666666667</v>
      </c>
      <c r="AA12" s="11">
        <f t="shared" si="3"/>
        <v>101916.66666666667</v>
      </c>
      <c r="AB12" s="11">
        <f t="shared" si="3"/>
        <v>101916.66666666667</v>
      </c>
      <c r="AC12" s="11">
        <f t="shared" si="3"/>
        <v>101916.66666666667</v>
      </c>
      <c r="AD12" s="11">
        <f t="shared" si="3"/>
        <v>101916.66666666667</v>
      </c>
      <c r="AE12" s="11">
        <f t="shared" si="3"/>
        <v>101916.66666666667</v>
      </c>
      <c r="AF12" s="11">
        <f t="shared" si="3"/>
        <v>101916.66666666667</v>
      </c>
      <c r="AG12" s="11">
        <f t="shared" si="3"/>
        <v>101916.66666666667</v>
      </c>
      <c r="AH12" s="11">
        <f t="shared" si="3"/>
        <v>101916.66666666667</v>
      </c>
      <c r="AI12" s="11">
        <f t="shared" si="3"/>
        <v>101916.66666666667</v>
      </c>
      <c r="AJ12" s="11">
        <f t="shared" si="3"/>
        <v>101916.66666666667</v>
      </c>
      <c r="AK12" s="11">
        <f t="shared" si="3"/>
        <v>101916.66666666667</v>
      </c>
    </row>
    <row r="13" spans="1:37" s="2" customFormat="1" ht="15">
      <c r="A13" s="10" t="s">
        <v>118</v>
      </c>
      <c r="B13" s="11">
        <f>+'Budget acquisti'!C40</f>
        <v>257000</v>
      </c>
      <c r="C13" s="11">
        <f>+'Budget acquisti'!D40</f>
        <v>257000</v>
      </c>
      <c r="D13" s="11">
        <f>+'Budget acquisti'!E40</f>
        <v>257000</v>
      </c>
      <c r="E13" s="11">
        <f>+'Budget acquisti'!F40</f>
        <v>257000</v>
      </c>
      <c r="F13" s="11">
        <f>+'Budget acquisti'!G40</f>
        <v>257000</v>
      </c>
      <c r="G13" s="11">
        <f>+'Budget acquisti'!H40</f>
        <v>257000</v>
      </c>
      <c r="H13" s="11">
        <f>+'Budget acquisti'!I40</f>
        <v>257000</v>
      </c>
      <c r="I13" s="11">
        <f>+'Budget acquisti'!J40</f>
        <v>257000</v>
      </c>
      <c r="J13" s="11">
        <f>+'Budget acquisti'!K40</f>
        <v>257000</v>
      </c>
      <c r="K13" s="11">
        <f>+'Budget acquisti'!L40</f>
        <v>257000</v>
      </c>
      <c r="L13" s="11">
        <f>+'Budget acquisti'!M40</f>
        <v>257000</v>
      </c>
      <c r="M13" s="11">
        <f>+'Budget acquisti'!N40</f>
        <v>257000</v>
      </c>
      <c r="N13" s="11">
        <f>+'Budget acquisti'!O40</f>
        <v>257000</v>
      </c>
      <c r="O13" s="11">
        <f>+'Budget acquisti'!P40</f>
        <v>257000</v>
      </c>
      <c r="P13" s="11">
        <f>+'Budget acquisti'!Q40</f>
        <v>257000</v>
      </c>
      <c r="Q13" s="11">
        <f>+'Budget acquisti'!R40</f>
        <v>257000</v>
      </c>
      <c r="R13" s="11">
        <f>+'Budget acquisti'!S40</f>
        <v>257000</v>
      </c>
      <c r="S13" s="11">
        <f>+'Budget acquisti'!T40</f>
        <v>257000</v>
      </c>
      <c r="T13" s="11">
        <f>+'Budget acquisti'!U40</f>
        <v>257000</v>
      </c>
      <c r="U13" s="11">
        <f>+'Budget acquisti'!V40</f>
        <v>257000</v>
      </c>
      <c r="V13" s="11">
        <f>+'Budget acquisti'!W40</f>
        <v>257000</v>
      </c>
      <c r="W13" s="11">
        <f>+'Budget acquisti'!X40</f>
        <v>257000</v>
      </c>
      <c r="X13" s="11">
        <f>+'Budget acquisti'!Y40</f>
        <v>257000</v>
      </c>
      <c r="Y13" s="11">
        <f>+'Budget acquisti'!Z40</f>
        <v>257000</v>
      </c>
      <c r="Z13" s="11">
        <f>+'Budget acquisti'!AA40</f>
        <v>257000</v>
      </c>
      <c r="AA13" s="11">
        <f>+'Budget acquisti'!AB40</f>
        <v>257000</v>
      </c>
      <c r="AB13" s="11">
        <f>+'Budget acquisti'!AC40</f>
        <v>257000</v>
      </c>
      <c r="AC13" s="11">
        <f>+'Budget acquisti'!AD40</f>
        <v>257000</v>
      </c>
      <c r="AD13" s="11">
        <f>+'Budget acquisti'!AE40</f>
        <v>257000</v>
      </c>
      <c r="AE13" s="11">
        <f>+'Budget acquisti'!AF40</f>
        <v>257000</v>
      </c>
      <c r="AF13" s="11">
        <f>+'Budget acquisti'!AG40</f>
        <v>257000</v>
      </c>
      <c r="AG13" s="11">
        <f>+'Budget acquisti'!AH40</f>
        <v>257000</v>
      </c>
      <c r="AH13" s="11">
        <f>+'Budget acquisti'!AI40</f>
        <v>257000</v>
      </c>
      <c r="AI13" s="11">
        <f>+'Budget acquisti'!AJ40</f>
        <v>257000</v>
      </c>
      <c r="AJ13" s="11">
        <f>+'Budget acquisti'!AK40</f>
        <v>257000</v>
      </c>
      <c r="AK13" s="11">
        <f>+'Budget acquisti'!AL40</f>
        <v>257000</v>
      </c>
    </row>
    <row r="14" spans="1:37" s="2" customFormat="1" ht="15">
      <c r="A14" s="10" t="s">
        <v>119</v>
      </c>
      <c r="B14" s="11">
        <f>+SP!C21</f>
        <v>101916.66666666667</v>
      </c>
      <c r="C14" s="11">
        <f>+SP!D21</f>
        <v>101916.66666666667</v>
      </c>
      <c r="D14" s="11">
        <f>+SP!E21</f>
        <v>101916.66666666667</v>
      </c>
      <c r="E14" s="11">
        <f>+SP!F21</f>
        <v>101916.66666666667</v>
      </c>
      <c r="F14" s="11">
        <f>+SP!G21</f>
        <v>101916.66666666667</v>
      </c>
      <c r="G14" s="11">
        <f>+SP!H21</f>
        <v>101916.66666666667</v>
      </c>
      <c r="H14" s="11">
        <f>+SP!I21</f>
        <v>101916.66666666667</v>
      </c>
      <c r="I14" s="11">
        <f>+SP!J21</f>
        <v>101916.66666666667</v>
      </c>
      <c r="J14" s="11">
        <f>+SP!K21</f>
        <v>101916.66666666667</v>
      </c>
      <c r="K14" s="11">
        <f>+SP!L21</f>
        <v>101916.66666666667</v>
      </c>
      <c r="L14" s="11">
        <f>+SP!M21</f>
        <v>101916.66666666667</v>
      </c>
      <c r="M14" s="11">
        <f>+SP!N21</f>
        <v>101916.66666666667</v>
      </c>
      <c r="N14" s="11">
        <f>+SP!O21</f>
        <v>101916.66666666667</v>
      </c>
      <c r="O14" s="11">
        <f>+SP!P21</f>
        <v>101916.66666666667</v>
      </c>
      <c r="P14" s="11">
        <f>+SP!Q21</f>
        <v>101916.66666666667</v>
      </c>
      <c r="Q14" s="11">
        <f>+SP!R21</f>
        <v>101916.66666666667</v>
      </c>
      <c r="R14" s="11">
        <f>+SP!S21</f>
        <v>101916.66666666667</v>
      </c>
      <c r="S14" s="11">
        <f>+SP!T21</f>
        <v>101916.66666666667</v>
      </c>
      <c r="T14" s="11">
        <f>+SP!U21</f>
        <v>101916.66666666667</v>
      </c>
      <c r="U14" s="11">
        <f>+SP!V21</f>
        <v>101916.66666666667</v>
      </c>
      <c r="V14" s="11">
        <f>+SP!W21</f>
        <v>101916.66666666667</v>
      </c>
      <c r="W14" s="11">
        <f>+SP!X21</f>
        <v>101916.66666666667</v>
      </c>
      <c r="X14" s="11">
        <f>+SP!Y21</f>
        <v>101916.66666666667</v>
      </c>
      <c r="Y14" s="11">
        <f>+SP!Z21</f>
        <v>101916.66666666667</v>
      </c>
      <c r="Z14" s="11">
        <f>+SP!AA21</f>
        <v>101916.66666666667</v>
      </c>
      <c r="AA14" s="11">
        <f>+SP!AB21</f>
        <v>101916.66666666667</v>
      </c>
      <c r="AB14" s="11">
        <f>+SP!AC21</f>
        <v>101916.66666666667</v>
      </c>
      <c r="AC14" s="11">
        <f>+SP!AD21</f>
        <v>101916.66666666667</v>
      </c>
      <c r="AD14" s="11">
        <f>+SP!AE21</f>
        <v>101916.66666666667</v>
      </c>
      <c r="AE14" s="11">
        <f>+SP!AF21</f>
        <v>101916.66666666667</v>
      </c>
      <c r="AF14" s="11">
        <f>+SP!AG21</f>
        <v>101916.66666666667</v>
      </c>
      <c r="AG14" s="11">
        <f>+SP!AH21</f>
        <v>101916.66666666667</v>
      </c>
      <c r="AH14" s="11">
        <f>+SP!AI21</f>
        <v>101916.66666666667</v>
      </c>
      <c r="AI14" s="11">
        <f>+SP!AJ21</f>
        <v>101916.66666666667</v>
      </c>
      <c r="AJ14" s="11">
        <f>+SP!AK21</f>
        <v>101916.66666666667</v>
      </c>
      <c r="AK14" s="11">
        <f>+SP!AL21</f>
        <v>101916.66666666667</v>
      </c>
    </row>
    <row r="15" spans="2:37" ht="15">
      <c r="B15" s="9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</row>
    <row r="16" spans="1:37" s="2" customFormat="1" ht="15">
      <c r="A16" s="2" t="s">
        <v>105</v>
      </c>
      <c r="B16" s="5">
        <f aca="true" t="shared" si="4" ref="B16:AK16">+B3-B11</f>
        <v>562750</v>
      </c>
      <c r="C16" s="5">
        <f t="shared" si="4"/>
        <v>257000</v>
      </c>
      <c r="D16" s="5">
        <f t="shared" si="4"/>
        <v>257000</v>
      </c>
      <c r="E16" s="5">
        <f t="shared" si="4"/>
        <v>257000</v>
      </c>
      <c r="F16" s="5">
        <f t="shared" si="4"/>
        <v>257000</v>
      </c>
      <c r="G16" s="5">
        <f t="shared" si="4"/>
        <v>257000</v>
      </c>
      <c r="H16" s="5">
        <f t="shared" si="4"/>
        <v>257000</v>
      </c>
      <c r="I16" s="5">
        <f t="shared" si="4"/>
        <v>257000</v>
      </c>
      <c r="J16" s="5">
        <f t="shared" si="4"/>
        <v>257000</v>
      </c>
      <c r="K16" s="5">
        <f t="shared" si="4"/>
        <v>257000</v>
      </c>
      <c r="L16" s="5">
        <f t="shared" si="4"/>
        <v>257000</v>
      </c>
      <c r="M16" s="5">
        <f t="shared" si="4"/>
        <v>257000</v>
      </c>
      <c r="N16" s="5">
        <f t="shared" si="4"/>
        <v>257000</v>
      </c>
      <c r="O16" s="5">
        <f t="shared" si="4"/>
        <v>257000</v>
      </c>
      <c r="P16" s="5">
        <f t="shared" si="4"/>
        <v>257000</v>
      </c>
      <c r="Q16" s="5">
        <f t="shared" si="4"/>
        <v>257000</v>
      </c>
      <c r="R16" s="5">
        <f t="shared" si="4"/>
        <v>257000</v>
      </c>
      <c r="S16" s="5">
        <f t="shared" si="4"/>
        <v>257000</v>
      </c>
      <c r="T16" s="5">
        <f t="shared" si="4"/>
        <v>257000</v>
      </c>
      <c r="U16" s="5">
        <f t="shared" si="4"/>
        <v>257000</v>
      </c>
      <c r="V16" s="5">
        <f t="shared" si="4"/>
        <v>257000</v>
      </c>
      <c r="W16" s="5">
        <f t="shared" si="4"/>
        <v>257000</v>
      </c>
      <c r="X16" s="5">
        <f t="shared" si="4"/>
        <v>257000</v>
      </c>
      <c r="Y16" s="5">
        <f t="shared" si="4"/>
        <v>257000</v>
      </c>
      <c r="Z16" s="5">
        <f t="shared" si="4"/>
        <v>257000</v>
      </c>
      <c r="AA16" s="5">
        <f t="shared" si="4"/>
        <v>257000</v>
      </c>
      <c r="AB16" s="5">
        <f t="shared" si="4"/>
        <v>257000</v>
      </c>
      <c r="AC16" s="5">
        <f t="shared" si="4"/>
        <v>257000</v>
      </c>
      <c r="AD16" s="5">
        <f t="shared" si="4"/>
        <v>257000</v>
      </c>
      <c r="AE16" s="5">
        <f t="shared" si="4"/>
        <v>257000</v>
      </c>
      <c r="AF16" s="5">
        <f t="shared" si="4"/>
        <v>257000</v>
      </c>
      <c r="AG16" s="5">
        <f t="shared" si="4"/>
        <v>257000</v>
      </c>
      <c r="AH16" s="5">
        <f t="shared" si="4"/>
        <v>257000</v>
      </c>
      <c r="AI16" s="5">
        <f t="shared" si="4"/>
        <v>257000</v>
      </c>
      <c r="AJ16" s="5">
        <f t="shared" si="4"/>
        <v>257000</v>
      </c>
      <c r="AK16" s="5">
        <f t="shared" si="4"/>
        <v>257000</v>
      </c>
    </row>
    <row r="17" spans="2:37" s="2" customFormat="1" ht="15"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</row>
    <row r="18" spans="1:37" s="2" customFormat="1" ht="15">
      <c r="A18" s="2" t="s">
        <v>156</v>
      </c>
      <c r="B18" s="5">
        <f>+B19+B21+B24</f>
        <v>0</v>
      </c>
      <c r="C18" s="5">
        <f aca="true" t="shared" si="5" ref="C18:AK18">+C19+C21+C24</f>
        <v>0</v>
      </c>
      <c r="D18" s="5">
        <f t="shared" si="5"/>
        <v>0</v>
      </c>
      <c r="E18" s="5">
        <f t="shared" si="5"/>
        <v>0</v>
      </c>
      <c r="F18" s="5">
        <f t="shared" si="5"/>
        <v>0</v>
      </c>
      <c r="G18" s="5">
        <f t="shared" si="5"/>
        <v>0</v>
      </c>
      <c r="H18" s="5">
        <f t="shared" si="5"/>
        <v>0</v>
      </c>
      <c r="I18" s="5">
        <f t="shared" si="5"/>
        <v>0</v>
      </c>
      <c r="J18" s="5">
        <f t="shared" si="5"/>
        <v>0</v>
      </c>
      <c r="K18" s="5">
        <f t="shared" si="5"/>
        <v>0</v>
      </c>
      <c r="L18" s="5">
        <f t="shared" si="5"/>
        <v>0</v>
      </c>
      <c r="M18" s="5">
        <f t="shared" si="5"/>
        <v>0</v>
      </c>
      <c r="N18" s="5">
        <f t="shared" si="5"/>
        <v>0</v>
      </c>
      <c r="O18" s="5">
        <f t="shared" si="5"/>
        <v>0</v>
      </c>
      <c r="P18" s="5">
        <f t="shared" si="5"/>
        <v>0</v>
      </c>
      <c r="Q18" s="5">
        <f t="shared" si="5"/>
        <v>0</v>
      </c>
      <c r="R18" s="5">
        <f t="shared" si="5"/>
        <v>0</v>
      </c>
      <c r="S18" s="5">
        <f t="shared" si="5"/>
        <v>0</v>
      </c>
      <c r="T18" s="5">
        <f t="shared" si="5"/>
        <v>0</v>
      </c>
      <c r="U18" s="5">
        <f t="shared" si="5"/>
        <v>0</v>
      </c>
      <c r="V18" s="5">
        <f t="shared" si="5"/>
        <v>0</v>
      </c>
      <c r="W18" s="5">
        <f t="shared" si="5"/>
        <v>0</v>
      </c>
      <c r="X18" s="5">
        <f t="shared" si="5"/>
        <v>0</v>
      </c>
      <c r="Y18" s="5">
        <f t="shared" si="5"/>
        <v>0</v>
      </c>
      <c r="Z18" s="5">
        <f t="shared" si="5"/>
        <v>0</v>
      </c>
      <c r="AA18" s="5">
        <f t="shared" si="5"/>
        <v>0</v>
      </c>
      <c r="AB18" s="5">
        <f t="shared" si="5"/>
        <v>0</v>
      </c>
      <c r="AC18" s="5">
        <f t="shared" si="5"/>
        <v>0</v>
      </c>
      <c r="AD18" s="5">
        <f t="shared" si="5"/>
        <v>0</v>
      </c>
      <c r="AE18" s="5">
        <f t="shared" si="5"/>
        <v>0</v>
      </c>
      <c r="AF18" s="5">
        <f t="shared" si="5"/>
        <v>0</v>
      </c>
      <c r="AG18" s="5">
        <f t="shared" si="5"/>
        <v>0</v>
      </c>
      <c r="AH18" s="5">
        <f t="shared" si="5"/>
        <v>0</v>
      </c>
      <c r="AI18" s="5">
        <f t="shared" si="5"/>
        <v>0</v>
      </c>
      <c r="AJ18" s="5">
        <f t="shared" si="5"/>
        <v>0</v>
      </c>
      <c r="AK18" s="5">
        <f t="shared" si="5"/>
        <v>0</v>
      </c>
    </row>
    <row r="19" spans="1:37" s="2" customFormat="1" ht="15">
      <c r="A19" s="10" t="s">
        <v>121</v>
      </c>
      <c r="B19" s="5">
        <f>+B20</f>
        <v>0</v>
      </c>
      <c r="C19" s="5">
        <f aca="true" t="shared" si="6" ref="C19:AK19">+C20</f>
        <v>0</v>
      </c>
      <c r="D19" s="5">
        <f t="shared" si="6"/>
        <v>0</v>
      </c>
      <c r="E19" s="5">
        <f t="shared" si="6"/>
        <v>0</v>
      </c>
      <c r="F19" s="5">
        <f t="shared" si="6"/>
        <v>0</v>
      </c>
      <c r="G19" s="5">
        <f t="shared" si="6"/>
        <v>0</v>
      </c>
      <c r="H19" s="5">
        <f t="shared" si="6"/>
        <v>0</v>
      </c>
      <c r="I19" s="5">
        <f t="shared" si="6"/>
        <v>0</v>
      </c>
      <c r="J19" s="5">
        <f t="shared" si="6"/>
        <v>0</v>
      </c>
      <c r="K19" s="5">
        <f t="shared" si="6"/>
        <v>0</v>
      </c>
      <c r="L19" s="5">
        <f t="shared" si="6"/>
        <v>0</v>
      </c>
      <c r="M19" s="5">
        <f t="shared" si="6"/>
        <v>0</v>
      </c>
      <c r="N19" s="5">
        <f t="shared" si="6"/>
        <v>0</v>
      </c>
      <c r="O19" s="5">
        <f t="shared" si="6"/>
        <v>0</v>
      </c>
      <c r="P19" s="5">
        <f t="shared" si="6"/>
        <v>0</v>
      </c>
      <c r="Q19" s="5">
        <f t="shared" si="6"/>
        <v>0</v>
      </c>
      <c r="R19" s="5">
        <f t="shared" si="6"/>
        <v>0</v>
      </c>
      <c r="S19" s="5">
        <f t="shared" si="6"/>
        <v>0</v>
      </c>
      <c r="T19" s="5">
        <f t="shared" si="6"/>
        <v>0</v>
      </c>
      <c r="U19" s="5">
        <f t="shared" si="6"/>
        <v>0</v>
      </c>
      <c r="V19" s="5">
        <f t="shared" si="6"/>
        <v>0</v>
      </c>
      <c r="W19" s="5">
        <f t="shared" si="6"/>
        <v>0</v>
      </c>
      <c r="X19" s="5">
        <f t="shared" si="6"/>
        <v>0</v>
      </c>
      <c r="Y19" s="5">
        <f t="shared" si="6"/>
        <v>0</v>
      </c>
      <c r="Z19" s="5">
        <f t="shared" si="6"/>
        <v>0</v>
      </c>
      <c r="AA19" s="5">
        <f t="shared" si="6"/>
        <v>0</v>
      </c>
      <c r="AB19" s="5">
        <f t="shared" si="6"/>
        <v>0</v>
      </c>
      <c r="AC19" s="5">
        <f t="shared" si="6"/>
        <v>0</v>
      </c>
      <c r="AD19" s="5">
        <f t="shared" si="6"/>
        <v>0</v>
      </c>
      <c r="AE19" s="5">
        <f t="shared" si="6"/>
        <v>0</v>
      </c>
      <c r="AF19" s="5">
        <f t="shared" si="6"/>
        <v>0</v>
      </c>
      <c r="AG19" s="5">
        <f t="shared" si="6"/>
        <v>0</v>
      </c>
      <c r="AH19" s="5">
        <f t="shared" si="6"/>
        <v>0</v>
      </c>
      <c r="AI19" s="5">
        <f t="shared" si="6"/>
        <v>0</v>
      </c>
      <c r="AJ19" s="5">
        <f t="shared" si="6"/>
        <v>0</v>
      </c>
      <c r="AK19" s="5">
        <f t="shared" si="6"/>
        <v>0</v>
      </c>
    </row>
    <row r="20" spans="1:37" ht="15">
      <c r="A20" s="4" t="s">
        <v>120</v>
      </c>
      <c r="B20" s="11">
        <v>0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11">
        <v>0</v>
      </c>
      <c r="X20" s="11">
        <v>0</v>
      </c>
      <c r="Y20" s="11">
        <v>0</v>
      </c>
      <c r="Z20" s="11">
        <v>0</v>
      </c>
      <c r="AA20" s="11">
        <v>0</v>
      </c>
      <c r="AB20" s="11">
        <v>0</v>
      </c>
      <c r="AC20" s="11">
        <v>0</v>
      </c>
      <c r="AD20" s="11">
        <v>0</v>
      </c>
      <c r="AE20" s="11">
        <v>0</v>
      </c>
      <c r="AF20" s="11">
        <v>0</v>
      </c>
      <c r="AG20" s="11">
        <v>0</v>
      </c>
      <c r="AH20" s="11">
        <v>0</v>
      </c>
      <c r="AI20" s="11">
        <v>0</v>
      </c>
      <c r="AJ20" s="11">
        <v>0</v>
      </c>
      <c r="AK20" s="11">
        <v>0</v>
      </c>
    </row>
    <row r="21" spans="1:37" s="2" customFormat="1" ht="15">
      <c r="A21" s="10" t="s">
        <v>122</v>
      </c>
      <c r="B21" s="5">
        <f>+SUM(B22:B23)</f>
        <v>0</v>
      </c>
      <c r="C21" s="5">
        <f aca="true" t="shared" si="7" ref="C21:AK21">+SUM(C22:C23)</f>
        <v>0</v>
      </c>
      <c r="D21" s="5">
        <f t="shared" si="7"/>
        <v>0</v>
      </c>
      <c r="E21" s="5">
        <f t="shared" si="7"/>
        <v>0</v>
      </c>
      <c r="F21" s="5">
        <f t="shared" si="7"/>
        <v>0</v>
      </c>
      <c r="G21" s="5">
        <f t="shared" si="7"/>
        <v>0</v>
      </c>
      <c r="H21" s="5">
        <f t="shared" si="7"/>
        <v>0</v>
      </c>
      <c r="I21" s="5">
        <f t="shared" si="7"/>
        <v>0</v>
      </c>
      <c r="J21" s="5">
        <f t="shared" si="7"/>
        <v>0</v>
      </c>
      <c r="K21" s="5">
        <f t="shared" si="7"/>
        <v>0</v>
      </c>
      <c r="L21" s="5">
        <f t="shared" si="7"/>
        <v>0</v>
      </c>
      <c r="M21" s="5">
        <f t="shared" si="7"/>
        <v>0</v>
      </c>
      <c r="N21" s="5">
        <f t="shared" si="7"/>
        <v>0</v>
      </c>
      <c r="O21" s="5">
        <f t="shared" si="7"/>
        <v>0</v>
      </c>
      <c r="P21" s="5">
        <f t="shared" si="7"/>
        <v>0</v>
      </c>
      <c r="Q21" s="5">
        <f t="shared" si="7"/>
        <v>0</v>
      </c>
      <c r="R21" s="5">
        <f t="shared" si="7"/>
        <v>0</v>
      </c>
      <c r="S21" s="5">
        <f t="shared" si="7"/>
        <v>0</v>
      </c>
      <c r="T21" s="5">
        <f t="shared" si="7"/>
        <v>0</v>
      </c>
      <c r="U21" s="5">
        <f t="shared" si="7"/>
        <v>0</v>
      </c>
      <c r="V21" s="5">
        <f t="shared" si="7"/>
        <v>0</v>
      </c>
      <c r="W21" s="5">
        <f t="shared" si="7"/>
        <v>0</v>
      </c>
      <c r="X21" s="5">
        <f t="shared" si="7"/>
        <v>0</v>
      </c>
      <c r="Y21" s="5">
        <f t="shared" si="7"/>
        <v>0</v>
      </c>
      <c r="Z21" s="5">
        <f t="shared" si="7"/>
        <v>0</v>
      </c>
      <c r="AA21" s="5">
        <f t="shared" si="7"/>
        <v>0</v>
      </c>
      <c r="AB21" s="5">
        <f t="shared" si="7"/>
        <v>0</v>
      </c>
      <c r="AC21" s="5">
        <f t="shared" si="7"/>
        <v>0</v>
      </c>
      <c r="AD21" s="5">
        <f t="shared" si="7"/>
        <v>0</v>
      </c>
      <c r="AE21" s="5">
        <f t="shared" si="7"/>
        <v>0</v>
      </c>
      <c r="AF21" s="5">
        <f t="shared" si="7"/>
        <v>0</v>
      </c>
      <c r="AG21" s="5">
        <f t="shared" si="7"/>
        <v>0</v>
      </c>
      <c r="AH21" s="5">
        <f t="shared" si="7"/>
        <v>0</v>
      </c>
      <c r="AI21" s="5">
        <f t="shared" si="7"/>
        <v>0</v>
      </c>
      <c r="AJ21" s="5">
        <f t="shared" si="7"/>
        <v>0</v>
      </c>
      <c r="AK21" s="5">
        <f t="shared" si="7"/>
        <v>0</v>
      </c>
    </row>
    <row r="22" spans="1:37" ht="15">
      <c r="A22" s="4" t="s">
        <v>123</v>
      </c>
      <c r="B22" s="11">
        <v>0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11">
        <v>0</v>
      </c>
      <c r="X22" s="11">
        <v>0</v>
      </c>
      <c r="Y22" s="11">
        <v>0</v>
      </c>
      <c r="Z22" s="11">
        <v>0</v>
      </c>
      <c r="AA22" s="11">
        <v>0</v>
      </c>
      <c r="AB22" s="11">
        <v>0</v>
      </c>
      <c r="AC22" s="11">
        <v>0</v>
      </c>
      <c r="AD22" s="11">
        <v>0</v>
      </c>
      <c r="AE22" s="11">
        <v>0</v>
      </c>
      <c r="AF22" s="11">
        <v>0</v>
      </c>
      <c r="AG22" s="11">
        <v>0</v>
      </c>
      <c r="AH22" s="11">
        <v>0</v>
      </c>
      <c r="AI22" s="11">
        <v>0</v>
      </c>
      <c r="AJ22" s="11">
        <v>0</v>
      </c>
      <c r="AK22" s="11">
        <v>0</v>
      </c>
    </row>
    <row r="23" spans="1:37" ht="15">
      <c r="A23" s="4" t="s">
        <v>124</v>
      </c>
      <c r="B23" s="11">
        <v>0</v>
      </c>
      <c r="C23" s="11">
        <v>0</v>
      </c>
      <c r="D23" s="11">
        <v>0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  <c r="U23" s="11">
        <v>0</v>
      </c>
      <c r="V23" s="11">
        <v>0</v>
      </c>
      <c r="W23" s="11">
        <v>0</v>
      </c>
      <c r="X23" s="11">
        <v>0</v>
      </c>
      <c r="Y23" s="11">
        <v>0</v>
      </c>
      <c r="Z23" s="11">
        <v>0</v>
      </c>
      <c r="AA23" s="11">
        <v>0</v>
      </c>
      <c r="AB23" s="11">
        <v>0</v>
      </c>
      <c r="AC23" s="11">
        <v>0</v>
      </c>
      <c r="AD23" s="11">
        <v>0</v>
      </c>
      <c r="AE23" s="11">
        <v>0</v>
      </c>
      <c r="AF23" s="11">
        <v>0</v>
      </c>
      <c r="AG23" s="11">
        <v>0</v>
      </c>
      <c r="AH23" s="11">
        <v>0</v>
      </c>
      <c r="AI23" s="11">
        <v>0</v>
      </c>
      <c r="AJ23" s="11">
        <v>0</v>
      </c>
      <c r="AK23" s="11">
        <v>0</v>
      </c>
    </row>
    <row r="24" spans="1:37" s="2" customFormat="1" ht="15">
      <c r="A24" s="10" t="s">
        <v>125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0</v>
      </c>
      <c r="AC24" s="5">
        <v>0</v>
      </c>
      <c r="AD24" s="5">
        <v>0</v>
      </c>
      <c r="AE24" s="5">
        <v>0</v>
      </c>
      <c r="AF24" s="5">
        <v>0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</row>
    <row r="25" spans="2:37" ht="15"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</row>
    <row r="26" spans="1:37" s="2" customFormat="1" ht="15">
      <c r="A26" s="2" t="s">
        <v>106</v>
      </c>
      <c r="B26" s="5">
        <f>+B16-B18</f>
        <v>562750</v>
      </c>
      <c r="C26" s="5">
        <f aca="true" t="shared" si="8" ref="C26:AK26">+C16-C18</f>
        <v>257000</v>
      </c>
      <c r="D26" s="5">
        <f t="shared" si="8"/>
        <v>257000</v>
      </c>
      <c r="E26" s="5">
        <f t="shared" si="8"/>
        <v>257000</v>
      </c>
      <c r="F26" s="5">
        <f t="shared" si="8"/>
        <v>257000</v>
      </c>
      <c r="G26" s="5">
        <f t="shared" si="8"/>
        <v>257000</v>
      </c>
      <c r="H26" s="5">
        <f t="shared" si="8"/>
        <v>257000</v>
      </c>
      <c r="I26" s="5">
        <f t="shared" si="8"/>
        <v>257000</v>
      </c>
      <c r="J26" s="5">
        <f t="shared" si="8"/>
        <v>257000</v>
      </c>
      <c r="K26" s="5">
        <f t="shared" si="8"/>
        <v>257000</v>
      </c>
      <c r="L26" s="5">
        <f t="shared" si="8"/>
        <v>257000</v>
      </c>
      <c r="M26" s="5">
        <f t="shared" si="8"/>
        <v>257000</v>
      </c>
      <c r="N26" s="5">
        <f t="shared" si="8"/>
        <v>257000</v>
      </c>
      <c r="O26" s="5">
        <f t="shared" si="8"/>
        <v>257000</v>
      </c>
      <c r="P26" s="5">
        <f t="shared" si="8"/>
        <v>257000</v>
      </c>
      <c r="Q26" s="5">
        <f t="shared" si="8"/>
        <v>257000</v>
      </c>
      <c r="R26" s="5">
        <f t="shared" si="8"/>
        <v>257000</v>
      </c>
      <c r="S26" s="5">
        <f t="shared" si="8"/>
        <v>257000</v>
      </c>
      <c r="T26" s="5">
        <f t="shared" si="8"/>
        <v>257000</v>
      </c>
      <c r="U26" s="5">
        <f t="shared" si="8"/>
        <v>257000</v>
      </c>
      <c r="V26" s="5">
        <f t="shared" si="8"/>
        <v>257000</v>
      </c>
      <c r="W26" s="5">
        <f t="shared" si="8"/>
        <v>257000</v>
      </c>
      <c r="X26" s="5">
        <f t="shared" si="8"/>
        <v>257000</v>
      </c>
      <c r="Y26" s="5">
        <f t="shared" si="8"/>
        <v>257000</v>
      </c>
      <c r="Z26" s="5">
        <f t="shared" si="8"/>
        <v>257000</v>
      </c>
      <c r="AA26" s="5">
        <f t="shared" si="8"/>
        <v>257000</v>
      </c>
      <c r="AB26" s="5">
        <f t="shared" si="8"/>
        <v>257000</v>
      </c>
      <c r="AC26" s="5">
        <f t="shared" si="8"/>
        <v>257000</v>
      </c>
      <c r="AD26" s="5">
        <f t="shared" si="8"/>
        <v>257000</v>
      </c>
      <c r="AE26" s="5">
        <f t="shared" si="8"/>
        <v>257000</v>
      </c>
      <c r="AF26" s="5">
        <f t="shared" si="8"/>
        <v>257000</v>
      </c>
      <c r="AG26" s="5">
        <f t="shared" si="8"/>
        <v>257000</v>
      </c>
      <c r="AH26" s="5">
        <f t="shared" si="8"/>
        <v>257000</v>
      </c>
      <c r="AI26" s="5">
        <f t="shared" si="8"/>
        <v>257000</v>
      </c>
      <c r="AJ26" s="5">
        <f t="shared" si="8"/>
        <v>257000</v>
      </c>
      <c r="AK26" s="5">
        <f t="shared" si="8"/>
        <v>257000</v>
      </c>
    </row>
    <row r="27" spans="1:37" ht="15">
      <c r="A27" s="2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</row>
    <row r="28" spans="1:37" s="2" customFormat="1" ht="15">
      <c r="A28" s="10" t="s">
        <v>157</v>
      </c>
      <c r="B28" s="5">
        <f aca="true" t="shared" si="9" ref="B28:AK28">+B29+B38+B46+B53</f>
        <v>20700</v>
      </c>
      <c r="C28" s="5">
        <f t="shared" si="9"/>
        <v>26100</v>
      </c>
      <c r="D28" s="5">
        <f t="shared" si="9"/>
        <v>40100</v>
      </c>
      <c r="E28" s="5">
        <f t="shared" si="9"/>
        <v>40100</v>
      </c>
      <c r="F28" s="5">
        <f t="shared" si="9"/>
        <v>40100</v>
      </c>
      <c r="G28" s="5">
        <f t="shared" si="9"/>
        <v>36100</v>
      </c>
      <c r="H28" s="5">
        <f t="shared" si="9"/>
        <v>31700</v>
      </c>
      <c r="I28" s="5">
        <f t="shared" si="9"/>
        <v>24700</v>
      </c>
      <c r="J28" s="5">
        <f t="shared" si="9"/>
        <v>24700</v>
      </c>
      <c r="K28" s="5">
        <f t="shared" si="9"/>
        <v>24700</v>
      </c>
      <c r="L28" s="5">
        <f t="shared" si="9"/>
        <v>8000</v>
      </c>
      <c r="M28" s="5">
        <f t="shared" si="9"/>
        <v>7000</v>
      </c>
      <c r="N28" s="5">
        <f t="shared" si="9"/>
        <v>0</v>
      </c>
      <c r="O28" s="5">
        <f t="shared" si="9"/>
        <v>0</v>
      </c>
      <c r="P28" s="5">
        <f t="shared" si="9"/>
        <v>0</v>
      </c>
      <c r="Q28" s="5">
        <f t="shared" si="9"/>
        <v>0</v>
      </c>
      <c r="R28" s="5">
        <f t="shared" si="9"/>
        <v>0</v>
      </c>
      <c r="S28" s="5">
        <f t="shared" si="9"/>
        <v>0</v>
      </c>
      <c r="T28" s="5">
        <f t="shared" si="9"/>
        <v>0</v>
      </c>
      <c r="U28" s="5">
        <f t="shared" si="9"/>
        <v>0</v>
      </c>
      <c r="V28" s="5">
        <f t="shared" si="9"/>
        <v>0</v>
      </c>
      <c r="W28" s="5">
        <f t="shared" si="9"/>
        <v>0</v>
      </c>
      <c r="X28" s="5">
        <f t="shared" si="9"/>
        <v>0</v>
      </c>
      <c r="Y28" s="5">
        <f t="shared" si="9"/>
        <v>0</v>
      </c>
      <c r="Z28" s="5">
        <f t="shared" si="9"/>
        <v>0</v>
      </c>
      <c r="AA28" s="5">
        <f t="shared" si="9"/>
        <v>0</v>
      </c>
      <c r="AB28" s="5">
        <f t="shared" si="9"/>
        <v>0</v>
      </c>
      <c r="AC28" s="5">
        <f t="shared" si="9"/>
        <v>0</v>
      </c>
      <c r="AD28" s="5">
        <f t="shared" si="9"/>
        <v>0</v>
      </c>
      <c r="AE28" s="5">
        <f t="shared" si="9"/>
        <v>0</v>
      </c>
      <c r="AF28" s="5">
        <f t="shared" si="9"/>
        <v>0</v>
      </c>
      <c r="AG28" s="5">
        <f t="shared" si="9"/>
        <v>0</v>
      </c>
      <c r="AH28" s="5">
        <f t="shared" si="9"/>
        <v>0</v>
      </c>
      <c r="AI28" s="5">
        <f t="shared" si="9"/>
        <v>0</v>
      </c>
      <c r="AJ28" s="5">
        <f t="shared" si="9"/>
        <v>0</v>
      </c>
      <c r="AK28" s="5">
        <f t="shared" si="9"/>
        <v>0</v>
      </c>
    </row>
    <row r="29" spans="1:37" s="2" customFormat="1" ht="15">
      <c r="A29" s="10" t="s">
        <v>126</v>
      </c>
      <c r="B29" s="5">
        <f>SUM(B30:B37)</f>
        <v>15700</v>
      </c>
      <c r="C29" s="5">
        <f aca="true" t="shared" si="10" ref="C29:AK29">SUM(C30:C37)</f>
        <v>16700</v>
      </c>
      <c r="D29" s="5">
        <f t="shared" si="10"/>
        <v>30700</v>
      </c>
      <c r="E29" s="5">
        <f t="shared" si="10"/>
        <v>30700</v>
      </c>
      <c r="F29" s="5">
        <f t="shared" si="10"/>
        <v>30700</v>
      </c>
      <c r="G29" s="5">
        <f t="shared" si="10"/>
        <v>28700</v>
      </c>
      <c r="H29" s="5">
        <f t="shared" si="10"/>
        <v>28700</v>
      </c>
      <c r="I29" s="5">
        <f t="shared" si="10"/>
        <v>21700</v>
      </c>
      <c r="J29" s="5">
        <f t="shared" si="10"/>
        <v>21700</v>
      </c>
      <c r="K29" s="5">
        <f t="shared" si="10"/>
        <v>21700</v>
      </c>
      <c r="L29" s="5">
        <f t="shared" si="10"/>
        <v>8000</v>
      </c>
      <c r="M29" s="5">
        <f t="shared" si="10"/>
        <v>7000</v>
      </c>
      <c r="N29" s="5">
        <f t="shared" si="10"/>
        <v>0</v>
      </c>
      <c r="O29" s="5">
        <f t="shared" si="10"/>
        <v>0</v>
      </c>
      <c r="P29" s="5">
        <f t="shared" si="10"/>
        <v>0</v>
      </c>
      <c r="Q29" s="5">
        <f t="shared" si="10"/>
        <v>0</v>
      </c>
      <c r="R29" s="5">
        <f t="shared" si="10"/>
        <v>0</v>
      </c>
      <c r="S29" s="5">
        <f t="shared" si="10"/>
        <v>0</v>
      </c>
      <c r="T29" s="5">
        <f t="shared" si="10"/>
        <v>0</v>
      </c>
      <c r="U29" s="5">
        <f t="shared" si="10"/>
        <v>0</v>
      </c>
      <c r="V29" s="5">
        <f t="shared" si="10"/>
        <v>0</v>
      </c>
      <c r="W29" s="5">
        <f t="shared" si="10"/>
        <v>0</v>
      </c>
      <c r="X29" s="5">
        <f t="shared" si="10"/>
        <v>0</v>
      </c>
      <c r="Y29" s="5">
        <f t="shared" si="10"/>
        <v>0</v>
      </c>
      <c r="Z29" s="5">
        <f t="shared" si="10"/>
        <v>0</v>
      </c>
      <c r="AA29" s="5">
        <f t="shared" si="10"/>
        <v>0</v>
      </c>
      <c r="AB29" s="5">
        <f t="shared" si="10"/>
        <v>0</v>
      </c>
      <c r="AC29" s="5">
        <f t="shared" si="10"/>
        <v>0</v>
      </c>
      <c r="AD29" s="5">
        <f t="shared" si="10"/>
        <v>0</v>
      </c>
      <c r="AE29" s="5">
        <f t="shared" si="10"/>
        <v>0</v>
      </c>
      <c r="AF29" s="5">
        <f t="shared" si="10"/>
        <v>0</v>
      </c>
      <c r="AG29" s="5">
        <f t="shared" si="10"/>
        <v>0</v>
      </c>
      <c r="AH29" s="5">
        <f t="shared" si="10"/>
        <v>0</v>
      </c>
      <c r="AI29" s="5">
        <f t="shared" si="10"/>
        <v>0</v>
      </c>
      <c r="AJ29" s="5">
        <f t="shared" si="10"/>
        <v>0</v>
      </c>
      <c r="AK29" s="5">
        <f t="shared" si="10"/>
        <v>0</v>
      </c>
    </row>
    <row r="30" spans="1:37" ht="15">
      <c r="A30" s="4" t="s">
        <v>127</v>
      </c>
      <c r="B30" s="12">
        <f>+SP!C27+SP!C34+SP!C35+SP!C36</f>
        <v>15700</v>
      </c>
      <c r="C30" s="12">
        <f>+SP!D27+SP!D34+SP!D35+SP!D36-(+SP!C27+SP!C34+SP!C35+SP!C36)</f>
        <v>16700</v>
      </c>
      <c r="D30" s="12">
        <f>+SP!E27+SP!E34+SP!E35+SP!E36-(+SP!D27+SP!D34+SP!D35+SP!D36)</f>
        <v>30700</v>
      </c>
      <c r="E30" s="12">
        <f>+SP!F27+SP!F34+SP!F35+SP!F36-(+SP!E27+SP!E34+SP!E35+SP!E36)</f>
        <v>30700</v>
      </c>
      <c r="F30" s="12">
        <f>+SP!G27+SP!G34+SP!G35+SP!G36-(+SP!F27+SP!F34+SP!F35+SP!F36)</f>
        <v>30700</v>
      </c>
      <c r="G30" s="12">
        <f>+SP!H27+SP!H34+SP!H35+SP!H36-(+SP!G27+SP!G34+SP!G35+SP!G36)</f>
        <v>28700</v>
      </c>
      <c r="H30" s="12">
        <f>+SP!I27+SP!I34+SP!I35+SP!I36-(+SP!H27+SP!H34+SP!H35+SP!H36)</f>
        <v>28700</v>
      </c>
      <c r="I30" s="12">
        <f>+SP!J27+SP!J34+SP!J35+SP!J36-(+SP!I27+SP!I34+SP!I35+SP!I36)</f>
        <v>21700</v>
      </c>
      <c r="J30" s="12">
        <f>+SP!K27+SP!K34+SP!K35+SP!K36-(+SP!J27+SP!J34+SP!J35+SP!J36)</f>
        <v>21700</v>
      </c>
      <c r="K30" s="12">
        <f>+SP!L27+SP!L34+SP!L35+SP!L36-(+SP!K27+SP!K34+SP!K35+SP!K36)</f>
        <v>21700</v>
      </c>
      <c r="L30" s="12">
        <f>+SP!M27+SP!M34+SP!M35+SP!M36-(+SP!L27+SP!L34+SP!L35+SP!L36)</f>
        <v>8000</v>
      </c>
      <c r="M30" s="12">
        <f>+SP!N27+SP!N34+SP!N35+SP!N36-(+SP!M27+SP!M34+SP!M35+SP!M36)</f>
        <v>7000</v>
      </c>
      <c r="N30" s="12">
        <f>+SP!O27+SP!O34+SP!O35+SP!O36-(+SP!N27+SP!N34+SP!N35+SP!N36)</f>
        <v>0</v>
      </c>
      <c r="O30" s="12">
        <f>+SP!P27+SP!P34+SP!P35+SP!P36-(+SP!O27+SP!O34+SP!O35+SP!O36)</f>
        <v>0</v>
      </c>
      <c r="P30" s="12">
        <f>+SP!Q27+SP!Q34+SP!Q35+SP!Q36-(+SP!P27+SP!P34+SP!P35+SP!P36)</f>
        <v>0</v>
      </c>
      <c r="Q30" s="12">
        <f>+SP!R27+SP!R34+SP!R35+SP!R36-(+SP!Q27+SP!Q34+SP!Q35+SP!Q36)</f>
        <v>0</v>
      </c>
      <c r="R30" s="12">
        <f>+SP!S27+SP!S34+SP!S35+SP!S36-(+SP!R27+SP!R34+SP!R35+SP!R36)</f>
        <v>0</v>
      </c>
      <c r="S30" s="12">
        <f>+SP!T27+SP!T34+SP!T35+SP!T36-(+SP!S27+SP!S34+SP!S35+SP!S36)</f>
        <v>0</v>
      </c>
      <c r="T30" s="12">
        <f>+SP!U27+SP!U34+SP!U35+SP!U36-(+SP!T27+SP!T34+SP!T35+SP!T36)</f>
        <v>0</v>
      </c>
      <c r="U30" s="12">
        <f>+SP!V27+SP!V34+SP!V35+SP!V36-(+SP!U27+SP!U34+SP!U35+SP!U36)</f>
        <v>0</v>
      </c>
      <c r="V30" s="12">
        <f>+SP!W27+SP!W34+SP!W35+SP!W36-(+SP!V27+SP!V34+SP!V35+SP!V36)</f>
        <v>0</v>
      </c>
      <c r="W30" s="12">
        <f>+SP!X27+SP!X34+SP!X35+SP!X36-(+SP!W27+SP!W34+SP!W35+SP!W36)</f>
        <v>0</v>
      </c>
      <c r="X30" s="12">
        <f>+SP!Y27+SP!Y34+SP!Y35+SP!Y36-(+SP!X27+SP!X34+SP!X35+SP!X36)</f>
        <v>0</v>
      </c>
      <c r="Y30" s="12">
        <f>+SP!Z27+SP!Z34+SP!Z35+SP!Z36-(+SP!Y27+SP!Y34+SP!Y35+SP!Y36)</f>
        <v>0</v>
      </c>
      <c r="Z30" s="12">
        <f>+SP!AA27+SP!AA34+SP!AA35+SP!AA36-(+SP!Z27+SP!Z34+SP!Z35+SP!Z36)</f>
        <v>0</v>
      </c>
      <c r="AA30" s="12">
        <f>+SP!AB27+SP!AB34+SP!AB35+SP!AB36-(+SP!AA27+SP!AA34+SP!AA35+SP!AA36)</f>
        <v>0</v>
      </c>
      <c r="AB30" s="12">
        <f>+SP!AC27+SP!AC34+SP!AC35+SP!AC36-(+SP!AB27+SP!AB34+SP!AB35+SP!AB36)</f>
        <v>0</v>
      </c>
      <c r="AC30" s="12">
        <f>+SP!AD27+SP!AD34+SP!AD35+SP!AD36-(+SP!AC27+SP!AC34+SP!AC35+SP!AC36)</f>
        <v>0</v>
      </c>
      <c r="AD30" s="12">
        <f>+SP!AE27+SP!AE34+SP!AE35+SP!AE36-(+SP!AD27+SP!AD34+SP!AD35+SP!AD36)</f>
        <v>0</v>
      </c>
      <c r="AE30" s="12">
        <f>+SP!AF27+SP!AF34+SP!AF35+SP!AF36-(+SP!AE27+SP!AE34+SP!AE35+SP!AE36)</f>
        <v>0</v>
      </c>
      <c r="AF30" s="12">
        <f>+SP!AG27+SP!AG34+SP!AG35+SP!AG36-(+SP!AF27+SP!AF34+SP!AF35+SP!AF36)</f>
        <v>0</v>
      </c>
      <c r="AG30" s="12">
        <f>+SP!AH27+SP!AH34+SP!AH35+SP!AH36-(+SP!AG27+SP!AG34+SP!AG35+SP!AG36)</f>
        <v>0</v>
      </c>
      <c r="AH30" s="12">
        <f>+SP!AI27+SP!AI34+SP!AI35+SP!AI36-(+SP!AH27+SP!AH34+SP!AH35+SP!AH36)</f>
        <v>0</v>
      </c>
      <c r="AI30" s="12">
        <f>+SP!AJ27+SP!AJ34+SP!AJ35+SP!AJ36-(+SP!AI27+SP!AI34+SP!AI35+SP!AI36)</f>
        <v>0</v>
      </c>
      <c r="AJ30" s="12">
        <f>+SP!AK27+SP!AK34+SP!AK35+SP!AK36-(+SP!AJ27+SP!AJ34+SP!AJ35+SP!AJ36)</f>
        <v>0</v>
      </c>
      <c r="AK30" s="12">
        <f>+SP!AL27+SP!AL34+SP!AL35+SP!AL36-(+SP!AK27+SP!AK34+SP!AK35+SP!AK36)</f>
        <v>0</v>
      </c>
    </row>
    <row r="31" spans="1:37" ht="15">
      <c r="A31" s="4" t="s">
        <v>128</v>
      </c>
      <c r="B31" s="7">
        <v>0</v>
      </c>
      <c r="C31" s="7">
        <v>0</v>
      </c>
      <c r="D31" s="7">
        <v>0</v>
      </c>
      <c r="E31" s="7">
        <v>0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  <c r="R31" s="7">
        <v>0</v>
      </c>
      <c r="S31" s="7">
        <v>0</v>
      </c>
      <c r="T31" s="7">
        <v>0</v>
      </c>
      <c r="U31" s="7">
        <v>0</v>
      </c>
      <c r="V31" s="7">
        <v>0</v>
      </c>
      <c r="W31" s="7">
        <v>0</v>
      </c>
      <c r="X31" s="7">
        <v>0</v>
      </c>
      <c r="Y31" s="7">
        <v>0</v>
      </c>
      <c r="Z31" s="7">
        <v>0</v>
      </c>
      <c r="AA31" s="7">
        <v>0</v>
      </c>
      <c r="AB31" s="7">
        <v>0</v>
      </c>
      <c r="AC31" s="7">
        <v>0</v>
      </c>
      <c r="AD31" s="7">
        <v>0</v>
      </c>
      <c r="AE31" s="7">
        <v>0</v>
      </c>
      <c r="AF31" s="7">
        <v>0</v>
      </c>
      <c r="AG31" s="7">
        <v>0</v>
      </c>
      <c r="AH31" s="7">
        <v>0</v>
      </c>
      <c r="AI31" s="7">
        <v>0</v>
      </c>
      <c r="AJ31" s="7">
        <v>0</v>
      </c>
      <c r="AK31" s="7">
        <v>0</v>
      </c>
    </row>
    <row r="32" spans="1:37" ht="15">
      <c r="A32" s="4" t="s">
        <v>129</v>
      </c>
      <c r="B32" s="7">
        <v>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  <c r="R32" s="7">
        <v>0</v>
      </c>
      <c r="S32" s="7">
        <v>0</v>
      </c>
      <c r="T32" s="7">
        <v>0</v>
      </c>
      <c r="U32" s="7">
        <v>0</v>
      </c>
      <c r="V32" s="7">
        <v>0</v>
      </c>
      <c r="W32" s="7">
        <v>0</v>
      </c>
      <c r="X32" s="7">
        <v>0</v>
      </c>
      <c r="Y32" s="7">
        <v>0</v>
      </c>
      <c r="Z32" s="7">
        <v>0</v>
      </c>
      <c r="AA32" s="7">
        <v>0</v>
      </c>
      <c r="AB32" s="7">
        <v>0</v>
      </c>
      <c r="AC32" s="7">
        <v>0</v>
      </c>
      <c r="AD32" s="7">
        <v>0</v>
      </c>
      <c r="AE32" s="7">
        <v>0</v>
      </c>
      <c r="AF32" s="7">
        <v>0</v>
      </c>
      <c r="AG32" s="7">
        <v>0</v>
      </c>
      <c r="AH32" s="7">
        <v>0</v>
      </c>
      <c r="AI32" s="7">
        <v>0</v>
      </c>
      <c r="AJ32" s="7">
        <v>0</v>
      </c>
      <c r="AK32" s="7">
        <v>0</v>
      </c>
    </row>
    <row r="33" spans="1:37" ht="15">
      <c r="A33" s="4" t="s">
        <v>130</v>
      </c>
      <c r="B33" s="7">
        <v>0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  <c r="R33" s="7">
        <v>0</v>
      </c>
      <c r="S33" s="7">
        <v>0</v>
      </c>
      <c r="T33" s="7">
        <v>0</v>
      </c>
      <c r="U33" s="7">
        <v>0</v>
      </c>
      <c r="V33" s="7">
        <v>0</v>
      </c>
      <c r="W33" s="7">
        <v>0</v>
      </c>
      <c r="X33" s="7">
        <v>0</v>
      </c>
      <c r="Y33" s="7">
        <v>0</v>
      </c>
      <c r="Z33" s="7">
        <v>0</v>
      </c>
      <c r="AA33" s="7">
        <v>0</v>
      </c>
      <c r="AB33" s="7">
        <v>0</v>
      </c>
      <c r="AC33" s="7">
        <v>0</v>
      </c>
      <c r="AD33" s="7">
        <v>0</v>
      </c>
      <c r="AE33" s="7">
        <v>0</v>
      </c>
      <c r="AF33" s="7">
        <v>0</v>
      </c>
      <c r="AG33" s="7">
        <v>0</v>
      </c>
      <c r="AH33" s="7">
        <v>0</v>
      </c>
      <c r="AI33" s="7">
        <v>0</v>
      </c>
      <c r="AJ33" s="7">
        <v>0</v>
      </c>
      <c r="AK33" s="7">
        <v>0</v>
      </c>
    </row>
    <row r="34" spans="1:37" ht="15">
      <c r="A34" s="4" t="s">
        <v>131</v>
      </c>
      <c r="B34" s="7">
        <v>0</v>
      </c>
      <c r="C34" s="7">
        <v>0</v>
      </c>
      <c r="D34" s="7">
        <v>0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  <c r="R34" s="7">
        <v>0</v>
      </c>
      <c r="S34" s="7">
        <v>0</v>
      </c>
      <c r="T34" s="7">
        <v>0</v>
      </c>
      <c r="U34" s="7">
        <v>0</v>
      </c>
      <c r="V34" s="7">
        <v>0</v>
      </c>
      <c r="W34" s="7">
        <v>0</v>
      </c>
      <c r="X34" s="7">
        <v>0</v>
      </c>
      <c r="Y34" s="7">
        <v>0</v>
      </c>
      <c r="Z34" s="7">
        <v>0</v>
      </c>
      <c r="AA34" s="7">
        <v>0</v>
      </c>
      <c r="AB34" s="7">
        <v>0</v>
      </c>
      <c r="AC34" s="7">
        <v>0</v>
      </c>
      <c r="AD34" s="7">
        <v>0</v>
      </c>
      <c r="AE34" s="7">
        <v>0</v>
      </c>
      <c r="AF34" s="7">
        <v>0</v>
      </c>
      <c r="AG34" s="7">
        <v>0</v>
      </c>
      <c r="AH34" s="7">
        <v>0</v>
      </c>
      <c r="AI34" s="7">
        <v>0</v>
      </c>
      <c r="AJ34" s="7">
        <v>0</v>
      </c>
      <c r="AK34" s="7">
        <v>0</v>
      </c>
    </row>
    <row r="35" spans="1:37" ht="15">
      <c r="A35" s="4" t="s">
        <v>132</v>
      </c>
      <c r="B35" s="7">
        <v>0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  <c r="R35" s="7">
        <v>0</v>
      </c>
      <c r="S35" s="7">
        <v>0</v>
      </c>
      <c r="T35" s="7">
        <v>0</v>
      </c>
      <c r="U35" s="7">
        <v>0</v>
      </c>
      <c r="V35" s="7">
        <v>0</v>
      </c>
      <c r="W35" s="7">
        <v>0</v>
      </c>
      <c r="X35" s="7">
        <v>0</v>
      </c>
      <c r="Y35" s="7">
        <v>0</v>
      </c>
      <c r="Z35" s="7">
        <v>0</v>
      </c>
      <c r="AA35" s="7">
        <v>0</v>
      </c>
      <c r="AB35" s="7">
        <v>0</v>
      </c>
      <c r="AC35" s="7">
        <v>0</v>
      </c>
      <c r="AD35" s="7">
        <v>0</v>
      </c>
      <c r="AE35" s="7">
        <v>0</v>
      </c>
      <c r="AF35" s="7">
        <v>0</v>
      </c>
      <c r="AG35" s="7">
        <v>0</v>
      </c>
      <c r="AH35" s="7">
        <v>0</v>
      </c>
      <c r="AI35" s="7">
        <v>0</v>
      </c>
      <c r="AJ35" s="7">
        <v>0</v>
      </c>
      <c r="AK35" s="7">
        <v>0</v>
      </c>
    </row>
    <row r="36" spans="1:37" ht="15">
      <c r="A36" s="4" t="s">
        <v>133</v>
      </c>
      <c r="B36" s="7">
        <v>0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0</v>
      </c>
      <c r="N36" s="7">
        <v>0</v>
      </c>
      <c r="O36" s="7">
        <v>0</v>
      </c>
      <c r="P36" s="7">
        <v>0</v>
      </c>
      <c r="Q36" s="7">
        <v>0</v>
      </c>
      <c r="R36" s="7">
        <v>0</v>
      </c>
      <c r="S36" s="7">
        <v>0</v>
      </c>
      <c r="T36" s="7">
        <v>0</v>
      </c>
      <c r="U36" s="7">
        <v>0</v>
      </c>
      <c r="V36" s="7">
        <v>0</v>
      </c>
      <c r="W36" s="7">
        <v>0</v>
      </c>
      <c r="X36" s="7">
        <v>0</v>
      </c>
      <c r="Y36" s="7">
        <v>0</v>
      </c>
      <c r="Z36" s="7">
        <v>0</v>
      </c>
      <c r="AA36" s="7">
        <v>0</v>
      </c>
      <c r="AB36" s="7">
        <v>0</v>
      </c>
      <c r="AC36" s="7">
        <v>0</v>
      </c>
      <c r="AD36" s="7">
        <v>0</v>
      </c>
      <c r="AE36" s="7">
        <v>0</v>
      </c>
      <c r="AF36" s="7">
        <v>0</v>
      </c>
      <c r="AG36" s="7">
        <v>0</v>
      </c>
      <c r="AH36" s="7">
        <v>0</v>
      </c>
      <c r="AI36" s="7">
        <v>0</v>
      </c>
      <c r="AJ36" s="7">
        <v>0</v>
      </c>
      <c r="AK36" s="7">
        <v>0</v>
      </c>
    </row>
    <row r="37" spans="1:37" ht="15">
      <c r="A37" s="4" t="s">
        <v>134</v>
      </c>
      <c r="B37" s="7">
        <v>0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  <c r="R37" s="7">
        <v>0</v>
      </c>
      <c r="S37" s="7">
        <v>0</v>
      </c>
      <c r="T37" s="7">
        <v>0</v>
      </c>
      <c r="U37" s="7">
        <v>0</v>
      </c>
      <c r="V37" s="7">
        <v>0</v>
      </c>
      <c r="W37" s="7">
        <v>0</v>
      </c>
      <c r="X37" s="7">
        <v>0</v>
      </c>
      <c r="Y37" s="7">
        <v>0</v>
      </c>
      <c r="Z37" s="7">
        <v>0</v>
      </c>
      <c r="AA37" s="7">
        <v>0</v>
      </c>
      <c r="AB37" s="7">
        <v>0</v>
      </c>
      <c r="AC37" s="7">
        <v>0</v>
      </c>
      <c r="AD37" s="7">
        <v>0</v>
      </c>
      <c r="AE37" s="7">
        <v>0</v>
      </c>
      <c r="AF37" s="7">
        <v>0</v>
      </c>
      <c r="AG37" s="7">
        <v>0</v>
      </c>
      <c r="AH37" s="7">
        <v>0</v>
      </c>
      <c r="AI37" s="7">
        <v>0</v>
      </c>
      <c r="AJ37" s="7">
        <v>0</v>
      </c>
      <c r="AK37" s="7">
        <v>0</v>
      </c>
    </row>
    <row r="38" spans="1:37" s="2" customFormat="1" ht="15">
      <c r="A38" s="10" t="s">
        <v>135</v>
      </c>
      <c r="B38" s="5">
        <f>SUM(B39:B44)</f>
        <v>0</v>
      </c>
      <c r="C38" s="5">
        <f>SUM(C39:C44)</f>
        <v>0</v>
      </c>
      <c r="D38" s="5">
        <f aca="true" t="shared" si="11" ref="D38:AK38">SUM(D39:D44)</f>
        <v>0</v>
      </c>
      <c r="E38" s="5">
        <f t="shared" si="11"/>
        <v>0</v>
      </c>
      <c r="F38" s="5">
        <f t="shared" si="11"/>
        <v>0</v>
      </c>
      <c r="G38" s="5">
        <f t="shared" si="11"/>
        <v>0</v>
      </c>
      <c r="H38" s="5">
        <f t="shared" si="11"/>
        <v>0</v>
      </c>
      <c r="I38" s="5">
        <f t="shared" si="11"/>
        <v>0</v>
      </c>
      <c r="J38" s="5">
        <f t="shared" si="11"/>
        <v>0</v>
      </c>
      <c r="K38" s="5">
        <f t="shared" si="11"/>
        <v>0</v>
      </c>
      <c r="L38" s="5">
        <f t="shared" si="11"/>
        <v>0</v>
      </c>
      <c r="M38" s="5">
        <f t="shared" si="11"/>
        <v>0</v>
      </c>
      <c r="N38" s="5">
        <f t="shared" si="11"/>
        <v>0</v>
      </c>
      <c r="O38" s="5">
        <f t="shared" si="11"/>
        <v>0</v>
      </c>
      <c r="P38" s="5">
        <f t="shared" si="11"/>
        <v>0</v>
      </c>
      <c r="Q38" s="5">
        <f t="shared" si="11"/>
        <v>0</v>
      </c>
      <c r="R38" s="5">
        <f t="shared" si="11"/>
        <v>0</v>
      </c>
      <c r="S38" s="5">
        <f t="shared" si="11"/>
        <v>0</v>
      </c>
      <c r="T38" s="5">
        <f t="shared" si="11"/>
        <v>0</v>
      </c>
      <c r="U38" s="5">
        <f t="shared" si="11"/>
        <v>0</v>
      </c>
      <c r="V38" s="5">
        <f t="shared" si="11"/>
        <v>0</v>
      </c>
      <c r="W38" s="5">
        <f t="shared" si="11"/>
        <v>0</v>
      </c>
      <c r="X38" s="5">
        <f t="shared" si="11"/>
        <v>0</v>
      </c>
      <c r="Y38" s="5">
        <f t="shared" si="11"/>
        <v>0</v>
      </c>
      <c r="Z38" s="5">
        <f t="shared" si="11"/>
        <v>0</v>
      </c>
      <c r="AA38" s="5">
        <f t="shared" si="11"/>
        <v>0</v>
      </c>
      <c r="AB38" s="5">
        <f t="shared" si="11"/>
        <v>0</v>
      </c>
      <c r="AC38" s="5">
        <f t="shared" si="11"/>
        <v>0</v>
      </c>
      <c r="AD38" s="5">
        <f t="shared" si="11"/>
        <v>0</v>
      </c>
      <c r="AE38" s="5">
        <f t="shared" si="11"/>
        <v>0</v>
      </c>
      <c r="AF38" s="5">
        <f t="shared" si="11"/>
        <v>0</v>
      </c>
      <c r="AG38" s="5">
        <f t="shared" si="11"/>
        <v>0</v>
      </c>
      <c r="AH38" s="5">
        <f t="shared" si="11"/>
        <v>0</v>
      </c>
      <c r="AI38" s="5">
        <f t="shared" si="11"/>
        <v>0</v>
      </c>
      <c r="AJ38" s="5">
        <f t="shared" si="11"/>
        <v>0</v>
      </c>
      <c r="AK38" s="5">
        <f t="shared" si="11"/>
        <v>0</v>
      </c>
    </row>
    <row r="39" spans="1:37" ht="15">
      <c r="A39" s="4" t="s">
        <v>136</v>
      </c>
      <c r="B39" s="7">
        <v>0</v>
      </c>
      <c r="C39" s="7">
        <v>0</v>
      </c>
      <c r="D39" s="7">
        <v>0</v>
      </c>
      <c r="E39" s="7">
        <v>0</v>
      </c>
      <c r="F39" s="7">
        <v>0</v>
      </c>
      <c r="G39" s="7">
        <v>0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  <c r="R39" s="7">
        <v>0</v>
      </c>
      <c r="S39" s="7">
        <v>0</v>
      </c>
      <c r="T39" s="7">
        <v>0</v>
      </c>
      <c r="U39" s="7">
        <v>0</v>
      </c>
      <c r="V39" s="7">
        <v>0</v>
      </c>
      <c r="W39" s="7">
        <v>0</v>
      </c>
      <c r="X39" s="7">
        <v>0</v>
      </c>
      <c r="Y39" s="7">
        <v>0</v>
      </c>
      <c r="Z39" s="7">
        <v>0</v>
      </c>
      <c r="AA39" s="7">
        <v>0</v>
      </c>
      <c r="AB39" s="7">
        <v>0</v>
      </c>
      <c r="AC39" s="7">
        <v>0</v>
      </c>
      <c r="AD39" s="7">
        <v>0</v>
      </c>
      <c r="AE39" s="7">
        <v>0</v>
      </c>
      <c r="AF39" s="7">
        <v>0</v>
      </c>
      <c r="AG39" s="7">
        <v>0</v>
      </c>
      <c r="AH39" s="7">
        <v>0</v>
      </c>
      <c r="AI39" s="7">
        <v>0</v>
      </c>
      <c r="AJ39" s="7">
        <v>0</v>
      </c>
      <c r="AK39" s="7">
        <v>0</v>
      </c>
    </row>
    <row r="40" spans="1:37" ht="15">
      <c r="A40" s="4" t="s">
        <v>137</v>
      </c>
      <c r="B40" s="7">
        <v>0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  <c r="R40" s="7">
        <v>0</v>
      </c>
      <c r="S40" s="7">
        <v>0</v>
      </c>
      <c r="T40" s="7">
        <v>0</v>
      </c>
      <c r="U40" s="7">
        <v>0</v>
      </c>
      <c r="V40" s="7">
        <v>0</v>
      </c>
      <c r="W40" s="7">
        <v>0</v>
      </c>
      <c r="X40" s="7">
        <v>0</v>
      </c>
      <c r="Y40" s="7">
        <v>0</v>
      </c>
      <c r="Z40" s="7">
        <v>0</v>
      </c>
      <c r="AA40" s="7">
        <v>0</v>
      </c>
      <c r="AB40" s="7">
        <v>0</v>
      </c>
      <c r="AC40" s="7">
        <v>0</v>
      </c>
      <c r="AD40" s="7">
        <v>0</v>
      </c>
      <c r="AE40" s="7">
        <v>0</v>
      </c>
      <c r="AF40" s="7">
        <v>0</v>
      </c>
      <c r="AG40" s="7">
        <v>0</v>
      </c>
      <c r="AH40" s="7">
        <v>0</v>
      </c>
      <c r="AI40" s="7">
        <v>0</v>
      </c>
      <c r="AJ40" s="7">
        <v>0</v>
      </c>
      <c r="AK40" s="7">
        <v>0</v>
      </c>
    </row>
    <row r="41" spans="1:37" ht="15">
      <c r="A41" s="4" t="s">
        <v>138</v>
      </c>
      <c r="B41" s="7">
        <v>0</v>
      </c>
      <c r="C41" s="7">
        <v>0</v>
      </c>
      <c r="D41" s="7">
        <v>0</v>
      </c>
      <c r="E41" s="7">
        <v>0</v>
      </c>
      <c r="F41" s="7">
        <v>0</v>
      </c>
      <c r="G41" s="7">
        <v>0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  <c r="R41" s="7">
        <v>0</v>
      </c>
      <c r="S41" s="7">
        <v>0</v>
      </c>
      <c r="T41" s="7">
        <v>0</v>
      </c>
      <c r="U41" s="7">
        <v>0</v>
      </c>
      <c r="V41" s="7">
        <v>0</v>
      </c>
      <c r="W41" s="7">
        <v>0</v>
      </c>
      <c r="X41" s="7">
        <v>0</v>
      </c>
      <c r="Y41" s="7">
        <v>0</v>
      </c>
      <c r="Z41" s="7">
        <v>0</v>
      </c>
      <c r="AA41" s="7">
        <v>0</v>
      </c>
      <c r="AB41" s="7">
        <v>0</v>
      </c>
      <c r="AC41" s="7">
        <v>0</v>
      </c>
      <c r="AD41" s="7">
        <v>0</v>
      </c>
      <c r="AE41" s="7">
        <v>0</v>
      </c>
      <c r="AF41" s="7">
        <v>0</v>
      </c>
      <c r="AG41" s="7">
        <v>0</v>
      </c>
      <c r="AH41" s="7">
        <v>0</v>
      </c>
      <c r="AI41" s="7">
        <v>0</v>
      </c>
      <c r="AJ41" s="7">
        <v>0</v>
      </c>
      <c r="AK41" s="7">
        <v>0</v>
      </c>
    </row>
    <row r="42" spans="1:37" ht="15">
      <c r="A42" s="4" t="s">
        <v>139</v>
      </c>
      <c r="B42" s="7">
        <v>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  <c r="R42" s="7">
        <v>0</v>
      </c>
      <c r="S42" s="7">
        <v>0</v>
      </c>
      <c r="T42" s="7">
        <v>0</v>
      </c>
      <c r="U42" s="7">
        <v>0</v>
      </c>
      <c r="V42" s="7">
        <v>0</v>
      </c>
      <c r="W42" s="7">
        <v>0</v>
      </c>
      <c r="X42" s="7">
        <v>0</v>
      </c>
      <c r="Y42" s="7">
        <v>0</v>
      </c>
      <c r="Z42" s="7">
        <v>0</v>
      </c>
      <c r="AA42" s="7">
        <v>0</v>
      </c>
      <c r="AB42" s="7">
        <v>0</v>
      </c>
      <c r="AC42" s="7">
        <v>0</v>
      </c>
      <c r="AD42" s="7">
        <v>0</v>
      </c>
      <c r="AE42" s="7">
        <v>0</v>
      </c>
      <c r="AF42" s="7">
        <v>0</v>
      </c>
      <c r="AG42" s="7">
        <v>0</v>
      </c>
      <c r="AH42" s="7">
        <v>0</v>
      </c>
      <c r="AI42" s="7">
        <v>0</v>
      </c>
      <c r="AJ42" s="7">
        <v>0</v>
      </c>
      <c r="AK42" s="7">
        <v>0</v>
      </c>
    </row>
    <row r="43" spans="1:37" ht="15">
      <c r="A43" s="4" t="s">
        <v>140</v>
      </c>
      <c r="B43" s="7">
        <v>0</v>
      </c>
      <c r="C43" s="7">
        <v>0</v>
      </c>
      <c r="D43" s="7">
        <v>0</v>
      </c>
      <c r="E43" s="7">
        <v>0</v>
      </c>
      <c r="F43" s="7">
        <v>0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  <c r="R43" s="7">
        <v>0</v>
      </c>
      <c r="S43" s="7">
        <v>0</v>
      </c>
      <c r="T43" s="7">
        <v>0</v>
      </c>
      <c r="U43" s="7">
        <v>0</v>
      </c>
      <c r="V43" s="7">
        <v>0</v>
      </c>
      <c r="W43" s="7">
        <v>0</v>
      </c>
      <c r="X43" s="7">
        <v>0</v>
      </c>
      <c r="Y43" s="7">
        <v>0</v>
      </c>
      <c r="Z43" s="7">
        <v>0</v>
      </c>
      <c r="AA43" s="7">
        <v>0</v>
      </c>
      <c r="AB43" s="7">
        <v>0</v>
      </c>
      <c r="AC43" s="7">
        <v>0</v>
      </c>
      <c r="AD43" s="7">
        <v>0</v>
      </c>
      <c r="AE43" s="7">
        <v>0</v>
      </c>
      <c r="AF43" s="7">
        <v>0</v>
      </c>
      <c r="AG43" s="7">
        <v>0</v>
      </c>
      <c r="AH43" s="7">
        <v>0</v>
      </c>
      <c r="AI43" s="7">
        <v>0</v>
      </c>
      <c r="AJ43" s="7">
        <v>0</v>
      </c>
      <c r="AK43" s="7">
        <v>0</v>
      </c>
    </row>
    <row r="44" spans="2:37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</row>
    <row r="45" spans="1:37" s="2" customFormat="1" ht="15">
      <c r="A45" s="2" t="s">
        <v>158</v>
      </c>
      <c r="B45" s="5">
        <f>+B46+B53</f>
        <v>5000</v>
      </c>
      <c r="C45" s="5">
        <f aca="true" t="shared" si="12" ref="C45:AK45">+C46+C53</f>
        <v>9400</v>
      </c>
      <c r="D45" s="5">
        <f t="shared" si="12"/>
        <v>9400</v>
      </c>
      <c r="E45" s="5">
        <f t="shared" si="12"/>
        <v>9400</v>
      </c>
      <c r="F45" s="5">
        <f t="shared" si="12"/>
        <v>9400</v>
      </c>
      <c r="G45" s="5">
        <f t="shared" si="12"/>
        <v>7400</v>
      </c>
      <c r="H45" s="5">
        <f t="shared" si="12"/>
        <v>3000</v>
      </c>
      <c r="I45" s="5">
        <f t="shared" si="12"/>
        <v>3000</v>
      </c>
      <c r="J45" s="5">
        <f t="shared" si="12"/>
        <v>3000</v>
      </c>
      <c r="K45" s="5">
        <f t="shared" si="12"/>
        <v>3000</v>
      </c>
      <c r="L45" s="5">
        <f t="shared" si="12"/>
        <v>0</v>
      </c>
      <c r="M45" s="5">
        <f t="shared" si="12"/>
        <v>0</v>
      </c>
      <c r="N45" s="5">
        <f t="shared" si="12"/>
        <v>0</v>
      </c>
      <c r="O45" s="5">
        <f t="shared" si="12"/>
        <v>0</v>
      </c>
      <c r="P45" s="5">
        <f t="shared" si="12"/>
        <v>0</v>
      </c>
      <c r="Q45" s="5">
        <f t="shared" si="12"/>
        <v>0</v>
      </c>
      <c r="R45" s="5">
        <f t="shared" si="12"/>
        <v>0</v>
      </c>
      <c r="S45" s="5">
        <f t="shared" si="12"/>
        <v>0</v>
      </c>
      <c r="T45" s="5">
        <f t="shared" si="12"/>
        <v>0</v>
      </c>
      <c r="U45" s="5">
        <f t="shared" si="12"/>
        <v>0</v>
      </c>
      <c r="V45" s="5">
        <f t="shared" si="12"/>
        <v>0</v>
      </c>
      <c r="W45" s="5">
        <f t="shared" si="12"/>
        <v>0</v>
      </c>
      <c r="X45" s="5">
        <f t="shared" si="12"/>
        <v>0</v>
      </c>
      <c r="Y45" s="5">
        <f t="shared" si="12"/>
        <v>0</v>
      </c>
      <c r="Z45" s="5">
        <f t="shared" si="12"/>
        <v>0</v>
      </c>
      <c r="AA45" s="5">
        <f t="shared" si="12"/>
        <v>0</v>
      </c>
      <c r="AB45" s="5">
        <f t="shared" si="12"/>
        <v>0</v>
      </c>
      <c r="AC45" s="5">
        <f t="shared" si="12"/>
        <v>0</v>
      </c>
      <c r="AD45" s="5">
        <f t="shared" si="12"/>
        <v>0</v>
      </c>
      <c r="AE45" s="5">
        <f t="shared" si="12"/>
        <v>0</v>
      </c>
      <c r="AF45" s="5">
        <f t="shared" si="12"/>
        <v>0</v>
      </c>
      <c r="AG45" s="5">
        <f t="shared" si="12"/>
        <v>0</v>
      </c>
      <c r="AH45" s="5">
        <f t="shared" si="12"/>
        <v>0</v>
      </c>
      <c r="AI45" s="5">
        <f t="shared" si="12"/>
        <v>0</v>
      </c>
      <c r="AJ45" s="5">
        <f t="shared" si="12"/>
        <v>0</v>
      </c>
      <c r="AK45" s="5">
        <f t="shared" si="12"/>
        <v>0</v>
      </c>
    </row>
    <row r="46" spans="1:37" s="2" customFormat="1" ht="15">
      <c r="A46" s="10" t="s">
        <v>141</v>
      </c>
      <c r="B46" s="5">
        <f>SUM(B47:B52)</f>
        <v>0</v>
      </c>
      <c r="C46" s="5">
        <f aca="true" t="shared" si="13" ref="C46:AK46">SUM(C47:C52)</f>
        <v>0</v>
      </c>
      <c r="D46" s="5">
        <f t="shared" si="13"/>
        <v>0</v>
      </c>
      <c r="E46" s="5">
        <f t="shared" si="13"/>
        <v>0</v>
      </c>
      <c r="F46" s="5">
        <f t="shared" si="13"/>
        <v>0</v>
      </c>
      <c r="G46" s="5">
        <f t="shared" si="13"/>
        <v>0</v>
      </c>
      <c r="H46" s="5">
        <f t="shared" si="13"/>
        <v>0</v>
      </c>
      <c r="I46" s="5">
        <f t="shared" si="13"/>
        <v>0</v>
      </c>
      <c r="J46" s="5">
        <f t="shared" si="13"/>
        <v>0</v>
      </c>
      <c r="K46" s="5">
        <f t="shared" si="13"/>
        <v>0</v>
      </c>
      <c r="L46" s="5">
        <f t="shared" si="13"/>
        <v>0</v>
      </c>
      <c r="M46" s="5">
        <f t="shared" si="13"/>
        <v>0</v>
      </c>
      <c r="N46" s="5">
        <f t="shared" si="13"/>
        <v>0</v>
      </c>
      <c r="O46" s="5">
        <f t="shared" si="13"/>
        <v>0</v>
      </c>
      <c r="P46" s="5">
        <f t="shared" si="13"/>
        <v>0</v>
      </c>
      <c r="Q46" s="5">
        <f t="shared" si="13"/>
        <v>0</v>
      </c>
      <c r="R46" s="5">
        <f t="shared" si="13"/>
        <v>0</v>
      </c>
      <c r="S46" s="5">
        <f t="shared" si="13"/>
        <v>0</v>
      </c>
      <c r="T46" s="5">
        <f t="shared" si="13"/>
        <v>0</v>
      </c>
      <c r="U46" s="5">
        <f t="shared" si="13"/>
        <v>0</v>
      </c>
      <c r="V46" s="5">
        <f t="shared" si="13"/>
        <v>0</v>
      </c>
      <c r="W46" s="5">
        <f t="shared" si="13"/>
        <v>0</v>
      </c>
      <c r="X46" s="5">
        <f t="shared" si="13"/>
        <v>0</v>
      </c>
      <c r="Y46" s="5">
        <f t="shared" si="13"/>
        <v>0</v>
      </c>
      <c r="Z46" s="5">
        <f t="shared" si="13"/>
        <v>0</v>
      </c>
      <c r="AA46" s="5">
        <f t="shared" si="13"/>
        <v>0</v>
      </c>
      <c r="AB46" s="5">
        <f t="shared" si="13"/>
        <v>0</v>
      </c>
      <c r="AC46" s="5">
        <f t="shared" si="13"/>
        <v>0</v>
      </c>
      <c r="AD46" s="5">
        <f t="shared" si="13"/>
        <v>0</v>
      </c>
      <c r="AE46" s="5">
        <f t="shared" si="13"/>
        <v>0</v>
      </c>
      <c r="AF46" s="5">
        <f t="shared" si="13"/>
        <v>0</v>
      </c>
      <c r="AG46" s="5">
        <f t="shared" si="13"/>
        <v>0</v>
      </c>
      <c r="AH46" s="5">
        <f t="shared" si="13"/>
        <v>0</v>
      </c>
      <c r="AI46" s="5">
        <f t="shared" si="13"/>
        <v>0</v>
      </c>
      <c r="AJ46" s="5">
        <f t="shared" si="13"/>
        <v>0</v>
      </c>
      <c r="AK46" s="5">
        <f t="shared" si="13"/>
        <v>0</v>
      </c>
    </row>
    <row r="47" spans="1:37" ht="15">
      <c r="A47" s="4" t="s">
        <v>142</v>
      </c>
      <c r="B47" s="7">
        <v>0</v>
      </c>
      <c r="C47" s="7">
        <v>0</v>
      </c>
      <c r="D47" s="7">
        <v>0</v>
      </c>
      <c r="E47" s="7">
        <v>0</v>
      </c>
      <c r="F47" s="7">
        <v>0</v>
      </c>
      <c r="G47" s="7">
        <v>0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  <c r="R47" s="7">
        <v>0</v>
      </c>
      <c r="S47" s="7">
        <v>0</v>
      </c>
      <c r="T47" s="7">
        <v>0</v>
      </c>
      <c r="U47" s="7">
        <v>0</v>
      </c>
      <c r="V47" s="7">
        <v>0</v>
      </c>
      <c r="W47" s="7">
        <v>0</v>
      </c>
      <c r="X47" s="7">
        <v>0</v>
      </c>
      <c r="Y47" s="7">
        <v>0</v>
      </c>
      <c r="Z47" s="7">
        <v>0</v>
      </c>
      <c r="AA47" s="7">
        <v>0</v>
      </c>
      <c r="AB47" s="7">
        <v>0</v>
      </c>
      <c r="AC47" s="7">
        <v>0</v>
      </c>
      <c r="AD47" s="7">
        <v>0</v>
      </c>
      <c r="AE47" s="7">
        <v>0</v>
      </c>
      <c r="AF47" s="7">
        <v>0</v>
      </c>
      <c r="AG47" s="7">
        <v>0</v>
      </c>
      <c r="AH47" s="7">
        <v>0</v>
      </c>
      <c r="AI47" s="7">
        <v>0</v>
      </c>
      <c r="AJ47" s="7">
        <v>0</v>
      </c>
      <c r="AK47" s="7">
        <v>0</v>
      </c>
    </row>
    <row r="48" spans="1:37" ht="15">
      <c r="A48" s="4" t="s">
        <v>143</v>
      </c>
      <c r="B48" s="7">
        <v>0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  <c r="R48" s="7">
        <v>0</v>
      </c>
      <c r="S48" s="7">
        <v>0</v>
      </c>
      <c r="T48" s="7">
        <v>0</v>
      </c>
      <c r="U48" s="7">
        <v>0</v>
      </c>
      <c r="V48" s="7">
        <v>0</v>
      </c>
      <c r="W48" s="7">
        <v>0</v>
      </c>
      <c r="X48" s="7">
        <v>0</v>
      </c>
      <c r="Y48" s="7">
        <v>0</v>
      </c>
      <c r="Z48" s="7">
        <v>0</v>
      </c>
      <c r="AA48" s="7">
        <v>0</v>
      </c>
      <c r="AB48" s="7">
        <v>0</v>
      </c>
      <c r="AC48" s="7">
        <v>0</v>
      </c>
      <c r="AD48" s="7">
        <v>0</v>
      </c>
      <c r="AE48" s="7">
        <v>0</v>
      </c>
      <c r="AF48" s="7">
        <v>0</v>
      </c>
      <c r="AG48" s="7">
        <v>0</v>
      </c>
      <c r="AH48" s="7">
        <v>0</v>
      </c>
      <c r="AI48" s="7">
        <v>0</v>
      </c>
      <c r="AJ48" s="7">
        <v>0</v>
      </c>
      <c r="AK48" s="7">
        <v>0</v>
      </c>
    </row>
    <row r="49" spans="1:37" ht="15">
      <c r="A49" s="4" t="s">
        <v>144</v>
      </c>
      <c r="B49" s="7">
        <v>0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  <c r="R49" s="7">
        <v>0</v>
      </c>
      <c r="S49" s="7">
        <v>0</v>
      </c>
      <c r="T49" s="7">
        <v>0</v>
      </c>
      <c r="U49" s="7">
        <v>0</v>
      </c>
      <c r="V49" s="7">
        <v>0</v>
      </c>
      <c r="W49" s="7">
        <v>0</v>
      </c>
      <c r="X49" s="7">
        <v>0</v>
      </c>
      <c r="Y49" s="7">
        <v>0</v>
      </c>
      <c r="Z49" s="7">
        <v>0</v>
      </c>
      <c r="AA49" s="7">
        <v>0</v>
      </c>
      <c r="AB49" s="7">
        <v>0</v>
      </c>
      <c r="AC49" s="7">
        <v>0</v>
      </c>
      <c r="AD49" s="7">
        <v>0</v>
      </c>
      <c r="AE49" s="7">
        <v>0</v>
      </c>
      <c r="AF49" s="7">
        <v>0</v>
      </c>
      <c r="AG49" s="7">
        <v>0</v>
      </c>
      <c r="AH49" s="7">
        <v>0</v>
      </c>
      <c r="AI49" s="7">
        <v>0</v>
      </c>
      <c r="AJ49" s="7">
        <v>0</v>
      </c>
      <c r="AK49" s="7">
        <v>0</v>
      </c>
    </row>
    <row r="50" spans="1:37" ht="15">
      <c r="A50" s="4" t="s">
        <v>145</v>
      </c>
      <c r="B50" s="7">
        <v>0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  <c r="R50" s="7">
        <v>0</v>
      </c>
      <c r="S50" s="7">
        <v>0</v>
      </c>
      <c r="T50" s="7">
        <v>0</v>
      </c>
      <c r="U50" s="7">
        <v>0</v>
      </c>
      <c r="V50" s="7">
        <v>0</v>
      </c>
      <c r="W50" s="7">
        <v>0</v>
      </c>
      <c r="X50" s="7">
        <v>0</v>
      </c>
      <c r="Y50" s="7">
        <v>0</v>
      </c>
      <c r="Z50" s="7">
        <v>0</v>
      </c>
      <c r="AA50" s="7">
        <v>0</v>
      </c>
      <c r="AB50" s="7">
        <v>0</v>
      </c>
      <c r="AC50" s="7">
        <v>0</v>
      </c>
      <c r="AD50" s="7">
        <v>0</v>
      </c>
      <c r="AE50" s="7">
        <v>0</v>
      </c>
      <c r="AF50" s="7">
        <v>0</v>
      </c>
      <c r="AG50" s="7">
        <v>0</v>
      </c>
      <c r="AH50" s="7">
        <v>0</v>
      </c>
      <c r="AI50" s="7">
        <v>0</v>
      </c>
      <c r="AJ50" s="7">
        <v>0</v>
      </c>
      <c r="AK50" s="7">
        <v>0</v>
      </c>
    </row>
    <row r="51" spans="1:37" ht="15">
      <c r="A51" s="4" t="s">
        <v>146</v>
      </c>
      <c r="B51" s="7">
        <v>0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  <c r="R51" s="7">
        <v>0</v>
      </c>
      <c r="S51" s="7">
        <v>0</v>
      </c>
      <c r="T51" s="7">
        <v>0</v>
      </c>
      <c r="U51" s="7">
        <v>0</v>
      </c>
      <c r="V51" s="7">
        <v>0</v>
      </c>
      <c r="W51" s="7">
        <v>0</v>
      </c>
      <c r="X51" s="7">
        <v>0</v>
      </c>
      <c r="Y51" s="7">
        <v>0</v>
      </c>
      <c r="Z51" s="7">
        <v>0</v>
      </c>
      <c r="AA51" s="7">
        <v>0</v>
      </c>
      <c r="AB51" s="7">
        <v>0</v>
      </c>
      <c r="AC51" s="7">
        <v>0</v>
      </c>
      <c r="AD51" s="7">
        <v>0</v>
      </c>
      <c r="AE51" s="7">
        <v>0</v>
      </c>
      <c r="AF51" s="7">
        <v>0</v>
      </c>
      <c r="AG51" s="7">
        <v>0</v>
      </c>
      <c r="AH51" s="7">
        <v>0</v>
      </c>
      <c r="AI51" s="7">
        <v>0</v>
      </c>
      <c r="AJ51" s="7">
        <v>0</v>
      </c>
      <c r="AK51" s="7">
        <v>0</v>
      </c>
    </row>
    <row r="52" spans="1:37" ht="15">
      <c r="A52" s="4" t="s">
        <v>147</v>
      </c>
      <c r="B52" s="7">
        <v>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  <c r="R52" s="7">
        <v>0</v>
      </c>
      <c r="S52" s="7">
        <v>0</v>
      </c>
      <c r="T52" s="7">
        <v>0</v>
      </c>
      <c r="U52" s="7">
        <v>0</v>
      </c>
      <c r="V52" s="7">
        <v>0</v>
      </c>
      <c r="W52" s="7">
        <v>0</v>
      </c>
      <c r="X52" s="7">
        <v>0</v>
      </c>
      <c r="Y52" s="7">
        <v>0</v>
      </c>
      <c r="Z52" s="7">
        <v>0</v>
      </c>
      <c r="AA52" s="7">
        <v>0</v>
      </c>
      <c r="AB52" s="7">
        <v>0</v>
      </c>
      <c r="AC52" s="7">
        <v>0</v>
      </c>
      <c r="AD52" s="7">
        <v>0</v>
      </c>
      <c r="AE52" s="7">
        <v>0</v>
      </c>
      <c r="AF52" s="7">
        <v>0</v>
      </c>
      <c r="AG52" s="7">
        <v>0</v>
      </c>
      <c r="AH52" s="7">
        <v>0</v>
      </c>
      <c r="AI52" s="7">
        <v>0</v>
      </c>
      <c r="AJ52" s="7">
        <v>0</v>
      </c>
      <c r="AK52" s="7">
        <v>0</v>
      </c>
    </row>
    <row r="53" spans="1:37" s="2" customFormat="1" ht="15">
      <c r="A53" s="10" t="s">
        <v>148</v>
      </c>
      <c r="B53" s="5">
        <f>SUM(B54:B58)</f>
        <v>5000</v>
      </c>
      <c r="C53" s="5">
        <f aca="true" t="shared" si="14" ref="C53:AK53">SUM(C54:C58)</f>
        <v>9400</v>
      </c>
      <c r="D53" s="5">
        <f t="shared" si="14"/>
        <v>9400</v>
      </c>
      <c r="E53" s="5">
        <f t="shared" si="14"/>
        <v>9400</v>
      </c>
      <c r="F53" s="5">
        <f t="shared" si="14"/>
        <v>9400</v>
      </c>
      <c r="G53" s="5">
        <f t="shared" si="14"/>
        <v>7400</v>
      </c>
      <c r="H53" s="5">
        <f t="shared" si="14"/>
        <v>3000</v>
      </c>
      <c r="I53" s="5">
        <f t="shared" si="14"/>
        <v>3000</v>
      </c>
      <c r="J53" s="5">
        <f t="shared" si="14"/>
        <v>3000</v>
      </c>
      <c r="K53" s="5">
        <f t="shared" si="14"/>
        <v>3000</v>
      </c>
      <c r="L53" s="5">
        <f t="shared" si="14"/>
        <v>0</v>
      </c>
      <c r="M53" s="5">
        <f t="shared" si="14"/>
        <v>0</v>
      </c>
      <c r="N53" s="5">
        <f t="shared" si="14"/>
        <v>0</v>
      </c>
      <c r="O53" s="5">
        <f t="shared" si="14"/>
        <v>0</v>
      </c>
      <c r="P53" s="5">
        <f t="shared" si="14"/>
        <v>0</v>
      </c>
      <c r="Q53" s="5">
        <f t="shared" si="14"/>
        <v>0</v>
      </c>
      <c r="R53" s="5">
        <f t="shared" si="14"/>
        <v>0</v>
      </c>
      <c r="S53" s="5">
        <f t="shared" si="14"/>
        <v>0</v>
      </c>
      <c r="T53" s="5">
        <f t="shared" si="14"/>
        <v>0</v>
      </c>
      <c r="U53" s="5">
        <f t="shared" si="14"/>
        <v>0</v>
      </c>
      <c r="V53" s="5">
        <f t="shared" si="14"/>
        <v>0</v>
      </c>
      <c r="W53" s="5">
        <f t="shared" si="14"/>
        <v>0</v>
      </c>
      <c r="X53" s="5">
        <f t="shared" si="14"/>
        <v>0</v>
      </c>
      <c r="Y53" s="5">
        <f t="shared" si="14"/>
        <v>0</v>
      </c>
      <c r="Z53" s="5">
        <f t="shared" si="14"/>
        <v>0</v>
      </c>
      <c r="AA53" s="5">
        <f t="shared" si="14"/>
        <v>0</v>
      </c>
      <c r="AB53" s="5">
        <f t="shared" si="14"/>
        <v>0</v>
      </c>
      <c r="AC53" s="5">
        <f t="shared" si="14"/>
        <v>0</v>
      </c>
      <c r="AD53" s="5">
        <f t="shared" si="14"/>
        <v>0</v>
      </c>
      <c r="AE53" s="5">
        <f t="shared" si="14"/>
        <v>0</v>
      </c>
      <c r="AF53" s="5">
        <f t="shared" si="14"/>
        <v>0</v>
      </c>
      <c r="AG53" s="5">
        <f t="shared" si="14"/>
        <v>0</v>
      </c>
      <c r="AH53" s="5">
        <f t="shared" si="14"/>
        <v>0</v>
      </c>
      <c r="AI53" s="5">
        <f t="shared" si="14"/>
        <v>0</v>
      </c>
      <c r="AJ53" s="5">
        <f t="shared" si="14"/>
        <v>0</v>
      </c>
      <c r="AK53" s="5">
        <f t="shared" si="14"/>
        <v>0</v>
      </c>
    </row>
    <row r="54" spans="1:37" ht="15">
      <c r="A54" s="4" t="s">
        <v>149</v>
      </c>
      <c r="B54" s="7">
        <v>0</v>
      </c>
      <c r="C54" s="7">
        <v>0</v>
      </c>
      <c r="D54" s="7">
        <v>0</v>
      </c>
      <c r="E54" s="7">
        <v>0</v>
      </c>
      <c r="F54" s="7">
        <v>0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0</v>
      </c>
      <c r="N54" s="7">
        <v>0</v>
      </c>
      <c r="O54" s="7">
        <v>0</v>
      </c>
      <c r="P54" s="7">
        <v>0</v>
      </c>
      <c r="Q54" s="7">
        <v>0</v>
      </c>
      <c r="R54" s="7">
        <v>0</v>
      </c>
      <c r="S54" s="7">
        <v>0</v>
      </c>
      <c r="T54" s="7">
        <v>0</v>
      </c>
      <c r="U54" s="7">
        <v>0</v>
      </c>
      <c r="V54" s="7">
        <v>0</v>
      </c>
      <c r="W54" s="7">
        <v>0</v>
      </c>
      <c r="X54" s="7">
        <v>0</v>
      </c>
      <c r="Y54" s="7">
        <v>0</v>
      </c>
      <c r="Z54" s="7">
        <v>0</v>
      </c>
      <c r="AA54" s="7">
        <v>0</v>
      </c>
      <c r="AB54" s="7">
        <v>0</v>
      </c>
      <c r="AC54" s="7">
        <v>0</v>
      </c>
      <c r="AD54" s="7">
        <v>0</v>
      </c>
      <c r="AE54" s="7">
        <v>0</v>
      </c>
      <c r="AF54" s="7">
        <v>0</v>
      </c>
      <c r="AG54" s="7">
        <v>0</v>
      </c>
      <c r="AH54" s="7">
        <v>0</v>
      </c>
      <c r="AI54" s="7">
        <v>0</v>
      </c>
      <c r="AJ54" s="7">
        <v>0</v>
      </c>
      <c r="AK54" s="7">
        <v>0</v>
      </c>
    </row>
    <row r="55" spans="1:37" ht="15">
      <c r="A55" s="4" t="s">
        <v>150</v>
      </c>
      <c r="B55" s="7">
        <f>+SP!C45</f>
        <v>5000</v>
      </c>
      <c r="C55" s="7">
        <f>+SP!D46+SP!D47+SP!D48-SP!C46-SP!C47-SP!C48</f>
        <v>9400</v>
      </c>
      <c r="D55" s="7">
        <f>+SP!E46+SP!E47+SP!E48-SP!D46-SP!D47-SP!D48</f>
        <v>9400</v>
      </c>
      <c r="E55" s="7">
        <f>+SP!F46+SP!F47+SP!F48-SP!E46-SP!E47-SP!E48</f>
        <v>9400</v>
      </c>
      <c r="F55" s="7">
        <f>+SP!G46+SP!G47+SP!G48-SP!F46-SP!F47-SP!F48</f>
        <v>9400</v>
      </c>
      <c r="G55" s="7">
        <f>+SP!H46+SP!H47+SP!H48-SP!G46-SP!G47-SP!G48</f>
        <v>7400</v>
      </c>
      <c r="H55" s="7">
        <f>+SP!I46+SP!I47+SP!I48-SP!H46-SP!H47-SP!H48</f>
        <v>3000</v>
      </c>
      <c r="I55" s="7">
        <f>+SP!J46+SP!J47+SP!J48-SP!I46-SP!I47-SP!I48</f>
        <v>3000</v>
      </c>
      <c r="J55" s="7">
        <f>+SP!K46+SP!K47+SP!K48-SP!J46-SP!J47-SP!J48</f>
        <v>3000</v>
      </c>
      <c r="K55" s="7">
        <f>+SP!L46+SP!L47+SP!L48-SP!K46-SP!K47-SP!K48</f>
        <v>3000</v>
      </c>
      <c r="L55" s="7">
        <f>+SP!M46+SP!M47+SP!M48-SP!L46-SP!L47-SP!L48</f>
        <v>0</v>
      </c>
      <c r="M55" s="7">
        <f>+SP!N46+SP!N47+SP!N48-SP!M46-SP!M47-SP!M48</f>
        <v>0</v>
      </c>
      <c r="N55" s="7">
        <f>+SP!O46+SP!O47+SP!O48-SP!N46-SP!N47-SP!N48</f>
        <v>0</v>
      </c>
      <c r="O55" s="7">
        <f>+SP!P46+SP!P47+SP!P48-SP!O46-SP!O47-SP!O48</f>
        <v>0</v>
      </c>
      <c r="P55" s="7">
        <f>+SP!Q46+SP!Q47+SP!Q48-SP!P46-SP!P47-SP!P48</f>
        <v>0</v>
      </c>
      <c r="Q55" s="7">
        <f>+SP!R46+SP!R47+SP!R48-SP!Q46-SP!Q47-SP!Q48</f>
        <v>0</v>
      </c>
      <c r="R55" s="7">
        <f>+SP!S46+SP!S47+SP!S48-SP!R46-SP!R47-SP!R48</f>
        <v>0</v>
      </c>
      <c r="S55" s="7">
        <f>+SP!T46+SP!T47+SP!T48-SP!S46-SP!S47-SP!S48</f>
        <v>0</v>
      </c>
      <c r="T55" s="7">
        <f>+SP!U46+SP!U47+SP!U48-SP!T46-SP!T47-SP!T48</f>
        <v>0</v>
      </c>
      <c r="U55" s="7">
        <f>+SP!V46+SP!V47+SP!V48-SP!U46-SP!U47-SP!U48</f>
        <v>0</v>
      </c>
      <c r="V55" s="7">
        <f>+SP!W46+SP!W47+SP!W48-SP!V46-SP!V47-SP!V48</f>
        <v>0</v>
      </c>
      <c r="W55" s="7">
        <f>+SP!X46+SP!X47+SP!X48-SP!W46-SP!W47-SP!W48</f>
        <v>0</v>
      </c>
      <c r="X55" s="7">
        <f>+SP!Y46+SP!Y47+SP!Y48-SP!X46-SP!X47-SP!X48</f>
        <v>0</v>
      </c>
      <c r="Y55" s="7">
        <f>+SP!Z46+SP!Z47+SP!Z48-SP!Y46-SP!Y47-SP!Y48</f>
        <v>0</v>
      </c>
      <c r="Z55" s="7">
        <f>+SP!AA46+SP!AA47+SP!AA48-SP!Z46-SP!Z47-SP!Z48</f>
        <v>0</v>
      </c>
      <c r="AA55" s="7">
        <f>+SP!AB46+SP!AB47+SP!AB48-SP!AA46-SP!AA47-SP!AA48</f>
        <v>0</v>
      </c>
      <c r="AB55" s="7">
        <f>+SP!AC46+SP!AC47+SP!AC48-SP!AB46-SP!AB47-SP!AB48</f>
        <v>0</v>
      </c>
      <c r="AC55" s="7">
        <f>+SP!AD46+SP!AD47+SP!AD48-SP!AC46-SP!AC47-SP!AC48</f>
        <v>0</v>
      </c>
      <c r="AD55" s="7">
        <f>+SP!AE46+SP!AE47+SP!AE48-SP!AD46-SP!AD47-SP!AD48</f>
        <v>0</v>
      </c>
      <c r="AE55" s="7">
        <f>+SP!AF46+SP!AF47+SP!AF48-SP!AE46-SP!AE47-SP!AE48</f>
        <v>0</v>
      </c>
      <c r="AF55" s="7">
        <f>+SP!AG46+SP!AG47+SP!AG48-SP!AF46-SP!AF47-SP!AF48</f>
        <v>0</v>
      </c>
      <c r="AG55" s="7">
        <f>+SP!AH46+SP!AH47+SP!AH48-SP!AG46-SP!AG47-SP!AG48</f>
        <v>0</v>
      </c>
      <c r="AH55" s="7">
        <f>+SP!AI46+SP!AI47+SP!AI48-SP!AH46-SP!AH47-SP!AH48</f>
        <v>0</v>
      </c>
      <c r="AI55" s="7">
        <f>+SP!AJ46+SP!AJ47+SP!AJ48-SP!AI46-SP!AI47-SP!AI48</f>
        <v>0</v>
      </c>
      <c r="AJ55" s="7">
        <f>+SP!AK46+SP!AK47+SP!AK48-SP!AJ46-SP!AJ47-SP!AJ48</f>
        <v>0</v>
      </c>
      <c r="AK55" s="7">
        <f>+SP!AL46+SP!AL47+SP!AL48-SP!AK46-SP!AK47-SP!AK48</f>
        <v>0</v>
      </c>
    </row>
    <row r="56" spans="1:37" ht="15">
      <c r="A56" s="4" t="s">
        <v>151</v>
      </c>
      <c r="B56" s="7">
        <v>0</v>
      </c>
      <c r="C56" s="7">
        <v>0</v>
      </c>
      <c r="D56" s="7">
        <v>0</v>
      </c>
      <c r="E56" s="7">
        <v>0</v>
      </c>
      <c r="F56" s="7">
        <v>0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7">
        <v>0</v>
      </c>
      <c r="S56" s="7">
        <v>0</v>
      </c>
      <c r="T56" s="7">
        <v>0</v>
      </c>
      <c r="U56" s="7">
        <v>0</v>
      </c>
      <c r="V56" s="7">
        <v>0</v>
      </c>
      <c r="W56" s="7">
        <v>0</v>
      </c>
      <c r="X56" s="7">
        <v>0</v>
      </c>
      <c r="Y56" s="7">
        <v>0</v>
      </c>
      <c r="Z56" s="7">
        <v>0</v>
      </c>
      <c r="AA56" s="7">
        <v>0</v>
      </c>
      <c r="AB56" s="7">
        <v>0</v>
      </c>
      <c r="AC56" s="7">
        <v>0</v>
      </c>
      <c r="AD56" s="7">
        <v>0</v>
      </c>
      <c r="AE56" s="7">
        <v>0</v>
      </c>
      <c r="AF56" s="7">
        <v>0</v>
      </c>
      <c r="AG56" s="7">
        <v>0</v>
      </c>
      <c r="AH56" s="7">
        <v>0</v>
      </c>
      <c r="AI56" s="7">
        <v>0</v>
      </c>
      <c r="AJ56" s="7">
        <v>0</v>
      </c>
      <c r="AK56" s="7">
        <v>0</v>
      </c>
    </row>
    <row r="57" spans="1:37" ht="15">
      <c r="A57" s="4" t="s">
        <v>152</v>
      </c>
      <c r="B57" s="7">
        <v>0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0</v>
      </c>
      <c r="I57" s="7">
        <v>0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  <c r="R57" s="7">
        <v>0</v>
      </c>
      <c r="S57" s="7">
        <v>0</v>
      </c>
      <c r="T57" s="7">
        <v>0</v>
      </c>
      <c r="U57" s="7">
        <v>0</v>
      </c>
      <c r="V57" s="7">
        <v>0</v>
      </c>
      <c r="W57" s="7">
        <v>0</v>
      </c>
      <c r="X57" s="7">
        <v>0</v>
      </c>
      <c r="Y57" s="7">
        <v>0</v>
      </c>
      <c r="Z57" s="7">
        <v>0</v>
      </c>
      <c r="AA57" s="7">
        <v>0</v>
      </c>
      <c r="AB57" s="7">
        <v>0</v>
      </c>
      <c r="AC57" s="7">
        <v>0</v>
      </c>
      <c r="AD57" s="7">
        <v>0</v>
      </c>
      <c r="AE57" s="7">
        <v>0</v>
      </c>
      <c r="AF57" s="7">
        <v>0</v>
      </c>
      <c r="AG57" s="7">
        <v>0</v>
      </c>
      <c r="AH57" s="7">
        <v>0</v>
      </c>
      <c r="AI57" s="7">
        <v>0</v>
      </c>
      <c r="AJ57" s="7">
        <v>0</v>
      </c>
      <c r="AK57" s="7">
        <v>0</v>
      </c>
    </row>
    <row r="58" spans="1:37" ht="15">
      <c r="A58" s="4" t="s">
        <v>153</v>
      </c>
      <c r="B58" s="7">
        <f>+SP!C78</f>
        <v>0</v>
      </c>
      <c r="C58" s="7">
        <f>+SP!D78-SP!C78</f>
        <v>0</v>
      </c>
      <c r="D58" s="7">
        <f>+SP!E78-SP!D78</f>
        <v>0</v>
      </c>
      <c r="E58" s="7">
        <f>+SP!F78-SP!E78</f>
        <v>0</v>
      </c>
      <c r="F58" s="7">
        <f>+SP!G78-SP!F78</f>
        <v>0</v>
      </c>
      <c r="G58" s="7">
        <f>+SP!H78-SP!G78</f>
        <v>0</v>
      </c>
      <c r="H58" s="7">
        <f>+SP!I78-SP!H78</f>
        <v>0</v>
      </c>
      <c r="I58" s="7">
        <f>+SP!J78-SP!I78</f>
        <v>0</v>
      </c>
      <c r="J58" s="7">
        <f>+SP!K78-SP!J78</f>
        <v>0</v>
      </c>
      <c r="K58" s="7">
        <f>+SP!L78-SP!K78</f>
        <v>0</v>
      </c>
      <c r="L58" s="7">
        <f>+SP!M78-SP!L78</f>
        <v>0</v>
      </c>
      <c r="M58" s="7">
        <f>+SP!N78-SP!M78</f>
        <v>0</v>
      </c>
      <c r="N58" s="7">
        <f>+SP!O78-SP!N78</f>
        <v>0</v>
      </c>
      <c r="O58" s="7">
        <f>+SP!P78-SP!O78</f>
        <v>0</v>
      </c>
      <c r="P58" s="7">
        <f>+SP!Q78-SP!P78</f>
        <v>0</v>
      </c>
      <c r="Q58" s="7">
        <f>+SP!R78-SP!Q78</f>
        <v>0</v>
      </c>
      <c r="R58" s="7">
        <f>+SP!S78-SP!R78</f>
        <v>0</v>
      </c>
      <c r="S58" s="7">
        <f>+SP!T78-SP!S78</f>
        <v>0</v>
      </c>
      <c r="T58" s="7">
        <f>+SP!U78-SP!T78</f>
        <v>0</v>
      </c>
      <c r="U58" s="7">
        <f>+SP!V78-SP!U78</f>
        <v>0</v>
      </c>
      <c r="V58" s="7">
        <f>+SP!W78-SP!V78</f>
        <v>0</v>
      </c>
      <c r="W58" s="7">
        <f>+SP!X78-SP!W78</f>
        <v>0</v>
      </c>
      <c r="X58" s="7">
        <f>+SP!Y78-SP!X78</f>
        <v>0</v>
      </c>
      <c r="Y58" s="7">
        <f>+SP!Z78-SP!Y78</f>
        <v>0</v>
      </c>
      <c r="Z58" s="7">
        <f>+SP!AA78-SP!Z78</f>
        <v>0</v>
      </c>
      <c r="AA58" s="7">
        <f>+SP!AB78-SP!AA78</f>
        <v>0</v>
      </c>
      <c r="AB58" s="7">
        <f>+SP!AC78-SP!AB78</f>
        <v>0</v>
      </c>
      <c r="AC58" s="7">
        <f>+SP!AD78-SP!AC78</f>
        <v>0</v>
      </c>
      <c r="AD58" s="7">
        <f>+SP!AE78-SP!AD78</f>
        <v>0</v>
      </c>
      <c r="AE58" s="7">
        <f>+SP!AF78-SP!AE78</f>
        <v>0</v>
      </c>
      <c r="AF58" s="7">
        <f>+SP!AG78-SP!AF78</f>
        <v>0</v>
      </c>
      <c r="AG58" s="7">
        <f>+SP!AH78-SP!AG78</f>
        <v>0</v>
      </c>
      <c r="AH58" s="7">
        <f>+SP!AI78-SP!AH78</f>
        <v>0</v>
      </c>
      <c r="AI58" s="7">
        <f>+SP!AJ78-SP!AI78</f>
        <v>0</v>
      </c>
      <c r="AJ58" s="7">
        <f>+SP!AK78-SP!AJ78</f>
        <v>0</v>
      </c>
      <c r="AK58" s="7">
        <f>+SP!AL78-SP!AK78</f>
        <v>0</v>
      </c>
    </row>
    <row r="59" spans="2:37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</row>
    <row r="60" spans="1:37" s="2" customFormat="1" ht="15">
      <c r="A60" s="2" t="s">
        <v>107</v>
      </c>
      <c r="B60" s="5">
        <f>+B26-B28</f>
        <v>542050</v>
      </c>
      <c r="C60" s="5">
        <f aca="true" t="shared" si="15" ref="C60:AK60">+C26-C28</f>
        <v>230900</v>
      </c>
      <c r="D60" s="5">
        <f t="shared" si="15"/>
        <v>216900</v>
      </c>
      <c r="E60" s="5">
        <f t="shared" si="15"/>
        <v>216900</v>
      </c>
      <c r="F60" s="5">
        <f t="shared" si="15"/>
        <v>216900</v>
      </c>
      <c r="G60" s="5">
        <f t="shared" si="15"/>
        <v>220900</v>
      </c>
      <c r="H60" s="5">
        <f t="shared" si="15"/>
        <v>225300</v>
      </c>
      <c r="I60" s="5">
        <f t="shared" si="15"/>
        <v>232300</v>
      </c>
      <c r="J60" s="5">
        <f t="shared" si="15"/>
        <v>232300</v>
      </c>
      <c r="K60" s="5">
        <f t="shared" si="15"/>
        <v>232300</v>
      </c>
      <c r="L60" s="5">
        <f t="shared" si="15"/>
        <v>249000</v>
      </c>
      <c r="M60" s="5">
        <f t="shared" si="15"/>
        <v>250000</v>
      </c>
      <c r="N60" s="5">
        <f t="shared" si="15"/>
        <v>257000</v>
      </c>
      <c r="O60" s="5">
        <f t="shared" si="15"/>
        <v>257000</v>
      </c>
      <c r="P60" s="5">
        <f t="shared" si="15"/>
        <v>257000</v>
      </c>
      <c r="Q60" s="5">
        <f t="shared" si="15"/>
        <v>257000</v>
      </c>
      <c r="R60" s="5">
        <f t="shared" si="15"/>
        <v>257000</v>
      </c>
      <c r="S60" s="5">
        <f t="shared" si="15"/>
        <v>257000</v>
      </c>
      <c r="T60" s="5">
        <f t="shared" si="15"/>
        <v>257000</v>
      </c>
      <c r="U60" s="5">
        <f t="shared" si="15"/>
        <v>257000</v>
      </c>
      <c r="V60" s="5">
        <f t="shared" si="15"/>
        <v>257000</v>
      </c>
      <c r="W60" s="5">
        <f t="shared" si="15"/>
        <v>257000</v>
      </c>
      <c r="X60" s="5">
        <f t="shared" si="15"/>
        <v>257000</v>
      </c>
      <c r="Y60" s="5">
        <f t="shared" si="15"/>
        <v>257000</v>
      </c>
      <c r="Z60" s="5">
        <f t="shared" si="15"/>
        <v>257000</v>
      </c>
      <c r="AA60" s="5">
        <f t="shared" si="15"/>
        <v>257000</v>
      </c>
      <c r="AB60" s="5">
        <f t="shared" si="15"/>
        <v>257000</v>
      </c>
      <c r="AC60" s="5">
        <f t="shared" si="15"/>
        <v>257000</v>
      </c>
      <c r="AD60" s="5">
        <f t="shared" si="15"/>
        <v>257000</v>
      </c>
      <c r="AE60" s="5">
        <f t="shared" si="15"/>
        <v>257000</v>
      </c>
      <c r="AF60" s="5">
        <f t="shared" si="15"/>
        <v>257000</v>
      </c>
      <c r="AG60" s="5">
        <f t="shared" si="15"/>
        <v>257000</v>
      </c>
      <c r="AH60" s="5">
        <f t="shared" si="15"/>
        <v>257000</v>
      </c>
      <c r="AI60" s="5">
        <f t="shared" si="15"/>
        <v>257000</v>
      </c>
      <c r="AJ60" s="5">
        <f t="shared" si="15"/>
        <v>257000</v>
      </c>
      <c r="AK60" s="5">
        <f t="shared" si="15"/>
        <v>257000</v>
      </c>
    </row>
    <row r="61" spans="2:37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</row>
    <row r="62" spans="1:37" s="2" customFormat="1" ht="15">
      <c r="A62" s="2" t="s">
        <v>159</v>
      </c>
      <c r="B62" s="5">
        <f>SUM(B63:B64)</f>
        <v>0</v>
      </c>
      <c r="C62" s="5">
        <f aca="true" t="shared" si="16" ref="C62:AK62">SUM(C63:C64)</f>
        <v>0</v>
      </c>
      <c r="D62" s="5">
        <f t="shared" si="16"/>
        <v>0</v>
      </c>
      <c r="E62" s="5">
        <f t="shared" si="16"/>
        <v>0</v>
      </c>
      <c r="F62" s="5">
        <f t="shared" si="16"/>
        <v>0</v>
      </c>
      <c r="G62" s="5">
        <f t="shared" si="16"/>
        <v>0</v>
      </c>
      <c r="H62" s="5">
        <f t="shared" si="16"/>
        <v>0</v>
      </c>
      <c r="I62" s="5">
        <f t="shared" si="16"/>
        <v>0</v>
      </c>
      <c r="J62" s="5">
        <f t="shared" si="16"/>
        <v>0</v>
      </c>
      <c r="K62" s="5">
        <f t="shared" si="16"/>
        <v>0</v>
      </c>
      <c r="L62" s="5">
        <f t="shared" si="16"/>
        <v>0</v>
      </c>
      <c r="M62" s="5">
        <f t="shared" si="16"/>
        <v>0</v>
      </c>
      <c r="N62" s="5">
        <f t="shared" si="16"/>
        <v>0</v>
      </c>
      <c r="O62" s="5">
        <f t="shared" si="16"/>
        <v>0</v>
      </c>
      <c r="P62" s="5">
        <f t="shared" si="16"/>
        <v>0</v>
      </c>
      <c r="Q62" s="5">
        <f t="shared" si="16"/>
        <v>0</v>
      </c>
      <c r="R62" s="5">
        <f t="shared" si="16"/>
        <v>0</v>
      </c>
      <c r="S62" s="5">
        <f t="shared" si="16"/>
        <v>0</v>
      </c>
      <c r="T62" s="5">
        <f t="shared" si="16"/>
        <v>0</v>
      </c>
      <c r="U62" s="5">
        <f t="shared" si="16"/>
        <v>0</v>
      </c>
      <c r="V62" s="5">
        <f t="shared" si="16"/>
        <v>0</v>
      </c>
      <c r="W62" s="5">
        <f t="shared" si="16"/>
        <v>0</v>
      </c>
      <c r="X62" s="5">
        <f t="shared" si="16"/>
        <v>0</v>
      </c>
      <c r="Y62" s="5">
        <f t="shared" si="16"/>
        <v>0</v>
      </c>
      <c r="Z62" s="5">
        <f t="shared" si="16"/>
        <v>0</v>
      </c>
      <c r="AA62" s="5">
        <f t="shared" si="16"/>
        <v>0</v>
      </c>
      <c r="AB62" s="5">
        <f t="shared" si="16"/>
        <v>0</v>
      </c>
      <c r="AC62" s="5">
        <f t="shared" si="16"/>
        <v>0</v>
      </c>
      <c r="AD62" s="5">
        <f t="shared" si="16"/>
        <v>0</v>
      </c>
      <c r="AE62" s="5">
        <f t="shared" si="16"/>
        <v>0</v>
      </c>
      <c r="AF62" s="5">
        <f t="shared" si="16"/>
        <v>0</v>
      </c>
      <c r="AG62" s="5">
        <f t="shared" si="16"/>
        <v>0</v>
      </c>
      <c r="AH62" s="5">
        <f t="shared" si="16"/>
        <v>0</v>
      </c>
      <c r="AI62" s="5">
        <f t="shared" si="16"/>
        <v>0</v>
      </c>
      <c r="AJ62" s="5">
        <f t="shared" si="16"/>
        <v>0</v>
      </c>
      <c r="AK62" s="5">
        <f t="shared" si="16"/>
        <v>0</v>
      </c>
    </row>
    <row r="63" spans="1:37" ht="15">
      <c r="A63" s="4" t="s">
        <v>164</v>
      </c>
      <c r="B63" s="7">
        <v>0</v>
      </c>
      <c r="C63" s="7">
        <v>0</v>
      </c>
      <c r="D63" s="7">
        <v>0</v>
      </c>
      <c r="E63" s="7">
        <v>0</v>
      </c>
      <c r="F63" s="7">
        <v>0</v>
      </c>
      <c r="G63" s="7">
        <v>0</v>
      </c>
      <c r="H63" s="7">
        <v>0</v>
      </c>
      <c r="I63" s="7">
        <v>0</v>
      </c>
      <c r="J63" s="7">
        <v>0</v>
      </c>
      <c r="K63" s="7">
        <v>0</v>
      </c>
      <c r="L63" s="7">
        <v>0</v>
      </c>
      <c r="M63" s="7">
        <v>0</v>
      </c>
      <c r="N63" s="7">
        <v>0</v>
      </c>
      <c r="O63" s="7">
        <v>0</v>
      </c>
      <c r="P63" s="7">
        <v>0</v>
      </c>
      <c r="Q63" s="7">
        <v>0</v>
      </c>
      <c r="R63" s="7">
        <v>0</v>
      </c>
      <c r="S63" s="7">
        <v>0</v>
      </c>
      <c r="T63" s="7">
        <v>0</v>
      </c>
      <c r="U63" s="7">
        <v>0</v>
      </c>
      <c r="V63" s="7">
        <v>0</v>
      </c>
      <c r="W63" s="7">
        <v>0</v>
      </c>
      <c r="X63" s="7">
        <v>0</v>
      </c>
      <c r="Y63" s="7">
        <v>0</v>
      </c>
      <c r="Z63" s="7">
        <v>0</v>
      </c>
      <c r="AA63" s="7">
        <v>0</v>
      </c>
      <c r="AB63" s="7">
        <v>0</v>
      </c>
      <c r="AC63" s="7">
        <v>0</v>
      </c>
      <c r="AD63" s="7">
        <v>0</v>
      </c>
      <c r="AE63" s="7">
        <v>0</v>
      </c>
      <c r="AF63" s="7">
        <v>0</v>
      </c>
      <c r="AG63" s="7">
        <v>0</v>
      </c>
      <c r="AH63" s="7">
        <v>0</v>
      </c>
      <c r="AI63" s="7">
        <v>0</v>
      </c>
      <c r="AJ63" s="7">
        <v>0</v>
      </c>
      <c r="AK63" s="7">
        <v>0</v>
      </c>
    </row>
    <row r="64" spans="1:37" ht="15">
      <c r="A64" s="4" t="s">
        <v>165</v>
      </c>
      <c r="B64" s="9">
        <v>0</v>
      </c>
      <c r="C64" s="9">
        <v>0</v>
      </c>
      <c r="D64" s="9">
        <v>0</v>
      </c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  <c r="L64" s="9">
        <v>0</v>
      </c>
      <c r="M64" s="9">
        <v>0</v>
      </c>
      <c r="N64" s="9">
        <v>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</row>
    <row r="65" spans="2:37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</row>
    <row r="66" spans="1:37" s="2" customFormat="1" ht="15">
      <c r="A66" s="2" t="s">
        <v>160</v>
      </c>
      <c r="B66" s="5">
        <f aca="true" t="shared" si="17" ref="B66:AK66">-SUM(B67:B68)+B69</f>
        <v>0</v>
      </c>
      <c r="C66" s="5">
        <f t="shared" si="17"/>
        <v>0</v>
      </c>
      <c r="D66" s="5">
        <f t="shared" si="17"/>
        <v>0</v>
      </c>
      <c r="E66" s="5">
        <f t="shared" si="17"/>
        <v>0</v>
      </c>
      <c r="F66" s="5">
        <f t="shared" si="17"/>
        <v>0</v>
      </c>
      <c r="G66" s="5">
        <f t="shared" si="17"/>
        <v>0</v>
      </c>
      <c r="H66" s="5">
        <f t="shared" si="17"/>
        <v>0</v>
      </c>
      <c r="I66" s="5">
        <f t="shared" si="17"/>
        <v>0</v>
      </c>
      <c r="J66" s="5">
        <f t="shared" si="17"/>
        <v>0</v>
      </c>
      <c r="K66" s="5">
        <f t="shared" si="17"/>
        <v>0</v>
      </c>
      <c r="L66" s="5">
        <f t="shared" si="17"/>
        <v>0</v>
      </c>
      <c r="M66" s="5">
        <f t="shared" si="17"/>
        <v>0</v>
      </c>
      <c r="N66" s="5">
        <f t="shared" si="17"/>
        <v>0</v>
      </c>
      <c r="O66" s="5">
        <f t="shared" si="17"/>
        <v>0</v>
      </c>
      <c r="P66" s="5">
        <f t="shared" si="17"/>
        <v>0</v>
      </c>
      <c r="Q66" s="5">
        <f t="shared" si="17"/>
        <v>0</v>
      </c>
      <c r="R66" s="5">
        <f t="shared" si="17"/>
        <v>0</v>
      </c>
      <c r="S66" s="5">
        <f t="shared" si="17"/>
        <v>0</v>
      </c>
      <c r="T66" s="5">
        <f t="shared" si="17"/>
        <v>0</v>
      </c>
      <c r="U66" s="5">
        <f t="shared" si="17"/>
        <v>0</v>
      </c>
      <c r="V66" s="5">
        <f t="shared" si="17"/>
        <v>0</v>
      </c>
      <c r="W66" s="5">
        <f t="shared" si="17"/>
        <v>0</v>
      </c>
      <c r="X66" s="5">
        <f t="shared" si="17"/>
        <v>0</v>
      </c>
      <c r="Y66" s="5">
        <f t="shared" si="17"/>
        <v>0</v>
      </c>
      <c r="Z66" s="5">
        <f t="shared" si="17"/>
        <v>0</v>
      </c>
      <c r="AA66" s="5">
        <f t="shared" si="17"/>
        <v>0</v>
      </c>
      <c r="AB66" s="5">
        <f t="shared" si="17"/>
        <v>0</v>
      </c>
      <c r="AC66" s="5">
        <f t="shared" si="17"/>
        <v>0</v>
      </c>
      <c r="AD66" s="5">
        <f t="shared" si="17"/>
        <v>0</v>
      </c>
      <c r="AE66" s="5">
        <f t="shared" si="17"/>
        <v>0</v>
      </c>
      <c r="AF66" s="5">
        <f t="shared" si="17"/>
        <v>0</v>
      </c>
      <c r="AG66" s="5">
        <f t="shared" si="17"/>
        <v>0</v>
      </c>
      <c r="AH66" s="5">
        <f t="shared" si="17"/>
        <v>0</v>
      </c>
      <c r="AI66" s="5">
        <f t="shared" si="17"/>
        <v>0</v>
      </c>
      <c r="AJ66" s="5">
        <f t="shared" si="17"/>
        <v>0</v>
      </c>
      <c r="AK66" s="5">
        <f t="shared" si="17"/>
        <v>0</v>
      </c>
    </row>
    <row r="67" spans="1:37" ht="15">
      <c r="A67" s="4" t="s">
        <v>161</v>
      </c>
      <c r="B67" s="7">
        <v>0</v>
      </c>
      <c r="C67" s="7">
        <v>0</v>
      </c>
      <c r="D67" s="7">
        <v>0</v>
      </c>
      <c r="E67" s="7">
        <v>0</v>
      </c>
      <c r="F67" s="7">
        <v>0</v>
      </c>
      <c r="G67" s="7">
        <v>0</v>
      </c>
      <c r="H67" s="7">
        <v>0</v>
      </c>
      <c r="I67" s="7">
        <v>0</v>
      </c>
      <c r="J67" s="7">
        <v>0</v>
      </c>
      <c r="K67" s="7">
        <v>0</v>
      </c>
      <c r="L67" s="7">
        <v>0</v>
      </c>
      <c r="M67" s="7">
        <v>0</v>
      </c>
      <c r="N67" s="7">
        <v>0</v>
      </c>
      <c r="O67" s="7">
        <v>0</v>
      </c>
      <c r="P67" s="7">
        <v>0</v>
      </c>
      <c r="Q67" s="7">
        <v>0</v>
      </c>
      <c r="R67" s="7">
        <v>0</v>
      </c>
      <c r="S67" s="7">
        <v>0</v>
      </c>
      <c r="T67" s="7">
        <v>0</v>
      </c>
      <c r="U67" s="7">
        <v>0</v>
      </c>
      <c r="V67" s="7">
        <v>0</v>
      </c>
      <c r="W67" s="7">
        <v>0</v>
      </c>
      <c r="X67" s="7">
        <v>0</v>
      </c>
      <c r="Y67" s="7">
        <v>0</v>
      </c>
      <c r="Z67" s="7">
        <v>0</v>
      </c>
      <c r="AA67" s="7">
        <v>0</v>
      </c>
      <c r="AB67" s="7">
        <v>0</v>
      </c>
      <c r="AC67" s="7">
        <v>0</v>
      </c>
      <c r="AD67" s="7">
        <v>0</v>
      </c>
      <c r="AE67" s="7">
        <v>0</v>
      </c>
      <c r="AF67" s="7">
        <v>0</v>
      </c>
      <c r="AG67" s="7">
        <v>0</v>
      </c>
      <c r="AH67" s="7">
        <v>0</v>
      </c>
      <c r="AI67" s="7">
        <v>0</v>
      </c>
      <c r="AJ67" s="7">
        <v>0</v>
      </c>
      <c r="AK67" s="7">
        <v>0</v>
      </c>
    </row>
    <row r="68" spans="1:37" ht="15">
      <c r="A68" s="4" t="s">
        <v>162</v>
      </c>
      <c r="B68" s="7">
        <v>0</v>
      </c>
      <c r="C68" s="7">
        <v>0</v>
      </c>
      <c r="D68" s="7">
        <v>0</v>
      </c>
      <c r="E68" s="7">
        <v>0</v>
      </c>
      <c r="F68" s="7">
        <v>0</v>
      </c>
      <c r="G68" s="7">
        <v>0</v>
      </c>
      <c r="H68" s="7">
        <v>0</v>
      </c>
      <c r="I68" s="7">
        <v>0</v>
      </c>
      <c r="J68" s="7">
        <v>0</v>
      </c>
      <c r="K68" s="7">
        <v>0</v>
      </c>
      <c r="L68" s="7">
        <v>0</v>
      </c>
      <c r="M68" s="7">
        <v>0</v>
      </c>
      <c r="N68" s="7">
        <v>0</v>
      </c>
      <c r="O68" s="7">
        <v>0</v>
      </c>
      <c r="P68" s="7">
        <v>0</v>
      </c>
      <c r="Q68" s="7">
        <v>0</v>
      </c>
      <c r="R68" s="7">
        <v>0</v>
      </c>
      <c r="S68" s="7">
        <v>0</v>
      </c>
      <c r="T68" s="7">
        <v>0</v>
      </c>
      <c r="U68" s="7">
        <v>0</v>
      </c>
      <c r="V68" s="7">
        <v>0</v>
      </c>
      <c r="W68" s="7">
        <v>0</v>
      </c>
      <c r="X68" s="7">
        <v>0</v>
      </c>
      <c r="Y68" s="7">
        <v>0</v>
      </c>
      <c r="Z68" s="7">
        <v>0</v>
      </c>
      <c r="AA68" s="7">
        <v>0</v>
      </c>
      <c r="AB68" s="7">
        <v>0</v>
      </c>
      <c r="AC68" s="7">
        <v>0</v>
      </c>
      <c r="AD68" s="7">
        <v>0</v>
      </c>
      <c r="AE68" s="7">
        <v>0</v>
      </c>
      <c r="AF68" s="7">
        <v>0</v>
      </c>
      <c r="AG68" s="7">
        <v>0</v>
      </c>
      <c r="AH68" s="7">
        <v>0</v>
      </c>
      <c r="AI68" s="7">
        <v>0</v>
      </c>
      <c r="AJ68" s="7">
        <v>0</v>
      </c>
      <c r="AK68" s="7">
        <v>0</v>
      </c>
    </row>
    <row r="69" spans="1:37" ht="15">
      <c r="A69" s="4" t="s">
        <v>163</v>
      </c>
      <c r="B69" s="7">
        <v>0</v>
      </c>
      <c r="C69" s="7">
        <v>0</v>
      </c>
      <c r="D69" s="7">
        <v>0</v>
      </c>
      <c r="E69" s="7">
        <v>0</v>
      </c>
      <c r="F69" s="7">
        <v>0</v>
      </c>
      <c r="G69" s="7">
        <v>0</v>
      </c>
      <c r="H69" s="7">
        <v>0</v>
      </c>
      <c r="I69" s="7">
        <v>0</v>
      </c>
      <c r="J69" s="7">
        <v>0</v>
      </c>
      <c r="K69" s="7">
        <v>0</v>
      </c>
      <c r="L69" s="7">
        <v>0</v>
      </c>
      <c r="M69" s="7">
        <v>0</v>
      </c>
      <c r="N69" s="7">
        <v>0</v>
      </c>
      <c r="O69" s="7">
        <v>0</v>
      </c>
      <c r="P69" s="7">
        <v>0</v>
      </c>
      <c r="Q69" s="7">
        <v>0</v>
      </c>
      <c r="R69" s="7">
        <v>0</v>
      </c>
      <c r="S69" s="7">
        <v>0</v>
      </c>
      <c r="T69" s="7">
        <v>0</v>
      </c>
      <c r="U69" s="7">
        <v>0</v>
      </c>
      <c r="V69" s="7">
        <v>0</v>
      </c>
      <c r="W69" s="7">
        <v>0</v>
      </c>
      <c r="X69" s="7">
        <v>0</v>
      </c>
      <c r="Y69" s="7">
        <v>0</v>
      </c>
      <c r="Z69" s="7">
        <v>0</v>
      </c>
      <c r="AA69" s="7">
        <v>0</v>
      </c>
      <c r="AB69" s="7">
        <v>0</v>
      </c>
      <c r="AC69" s="7">
        <v>0</v>
      </c>
      <c r="AD69" s="7">
        <v>0</v>
      </c>
      <c r="AE69" s="7">
        <v>0</v>
      </c>
      <c r="AF69" s="7">
        <v>0</v>
      </c>
      <c r="AG69" s="7">
        <v>0</v>
      </c>
      <c r="AH69" s="7">
        <v>0</v>
      </c>
      <c r="AI69" s="7">
        <v>0</v>
      </c>
      <c r="AJ69" s="7">
        <v>0</v>
      </c>
      <c r="AK69" s="7">
        <v>0</v>
      </c>
    </row>
    <row r="70" spans="2:37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1:37" s="2" customFormat="1" ht="15">
      <c r="A71" s="2" t="s">
        <v>108</v>
      </c>
      <c r="B71" s="5">
        <f>+B60+B62+B66</f>
        <v>542050</v>
      </c>
      <c r="C71" s="5">
        <f aca="true" t="shared" si="18" ref="C71:AK71">+C60+C62+C66</f>
        <v>230900</v>
      </c>
      <c r="D71" s="5">
        <f t="shared" si="18"/>
        <v>216900</v>
      </c>
      <c r="E71" s="5">
        <f t="shared" si="18"/>
        <v>216900</v>
      </c>
      <c r="F71" s="5">
        <f t="shared" si="18"/>
        <v>216900</v>
      </c>
      <c r="G71" s="5">
        <f t="shared" si="18"/>
        <v>220900</v>
      </c>
      <c r="H71" s="5">
        <f t="shared" si="18"/>
        <v>225300</v>
      </c>
      <c r="I71" s="5">
        <f t="shared" si="18"/>
        <v>232300</v>
      </c>
      <c r="J71" s="5">
        <f t="shared" si="18"/>
        <v>232300</v>
      </c>
      <c r="K71" s="5">
        <f t="shared" si="18"/>
        <v>232300</v>
      </c>
      <c r="L71" s="5">
        <f t="shared" si="18"/>
        <v>249000</v>
      </c>
      <c r="M71" s="5">
        <f t="shared" si="18"/>
        <v>250000</v>
      </c>
      <c r="N71" s="5">
        <f t="shared" si="18"/>
        <v>257000</v>
      </c>
      <c r="O71" s="5">
        <f t="shared" si="18"/>
        <v>257000</v>
      </c>
      <c r="P71" s="5">
        <f t="shared" si="18"/>
        <v>257000</v>
      </c>
      <c r="Q71" s="5">
        <f t="shared" si="18"/>
        <v>257000</v>
      </c>
      <c r="R71" s="5">
        <f t="shared" si="18"/>
        <v>257000</v>
      </c>
      <c r="S71" s="5">
        <f t="shared" si="18"/>
        <v>257000</v>
      </c>
      <c r="T71" s="5">
        <f t="shared" si="18"/>
        <v>257000</v>
      </c>
      <c r="U71" s="5">
        <f t="shared" si="18"/>
        <v>257000</v>
      </c>
      <c r="V71" s="5">
        <f t="shared" si="18"/>
        <v>257000</v>
      </c>
      <c r="W71" s="5">
        <f t="shared" si="18"/>
        <v>257000</v>
      </c>
      <c r="X71" s="5">
        <f t="shared" si="18"/>
        <v>257000</v>
      </c>
      <c r="Y71" s="5">
        <f t="shared" si="18"/>
        <v>257000</v>
      </c>
      <c r="Z71" s="5">
        <f t="shared" si="18"/>
        <v>257000</v>
      </c>
      <c r="AA71" s="5">
        <f t="shared" si="18"/>
        <v>257000</v>
      </c>
      <c r="AB71" s="5">
        <f t="shared" si="18"/>
        <v>257000</v>
      </c>
      <c r="AC71" s="5">
        <f t="shared" si="18"/>
        <v>257000</v>
      </c>
      <c r="AD71" s="5">
        <f t="shared" si="18"/>
        <v>257000</v>
      </c>
      <c r="AE71" s="5">
        <f t="shared" si="18"/>
        <v>257000</v>
      </c>
      <c r="AF71" s="5">
        <f t="shared" si="18"/>
        <v>257000</v>
      </c>
      <c r="AG71" s="5">
        <f t="shared" si="18"/>
        <v>257000</v>
      </c>
      <c r="AH71" s="5">
        <f t="shared" si="18"/>
        <v>257000</v>
      </c>
      <c r="AI71" s="5">
        <f t="shared" si="18"/>
        <v>257000</v>
      </c>
      <c r="AJ71" s="5">
        <f t="shared" si="18"/>
        <v>257000</v>
      </c>
      <c r="AK71" s="5">
        <f t="shared" si="18"/>
        <v>257000</v>
      </c>
    </row>
    <row r="72" spans="2:37" s="2" customFormat="1" ht="15"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</row>
    <row r="73" spans="1:37" ht="15">
      <c r="A73" s="4" t="s">
        <v>109</v>
      </c>
      <c r="B73" s="7">
        <v>0</v>
      </c>
      <c r="C73" s="7">
        <v>0</v>
      </c>
      <c r="D73" s="7">
        <v>0</v>
      </c>
      <c r="E73" s="7">
        <v>0</v>
      </c>
      <c r="F73" s="7">
        <v>0</v>
      </c>
      <c r="G73" s="7">
        <v>0</v>
      </c>
      <c r="H73" s="7">
        <v>0</v>
      </c>
      <c r="I73" s="7">
        <v>0</v>
      </c>
      <c r="J73" s="7">
        <v>0</v>
      </c>
      <c r="K73" s="7">
        <v>0</v>
      </c>
      <c r="L73" s="7">
        <v>0</v>
      </c>
      <c r="M73" s="7">
        <v>0</v>
      </c>
      <c r="N73" s="7">
        <v>0</v>
      </c>
      <c r="O73" s="7">
        <v>0</v>
      </c>
      <c r="P73" s="7">
        <v>0</v>
      </c>
      <c r="Q73" s="7">
        <v>0</v>
      </c>
      <c r="R73" s="7">
        <v>0</v>
      </c>
      <c r="S73" s="7">
        <v>0</v>
      </c>
      <c r="T73" s="7">
        <v>0</v>
      </c>
      <c r="U73" s="7">
        <v>0</v>
      </c>
      <c r="V73" s="7">
        <v>0</v>
      </c>
      <c r="W73" s="7">
        <v>0</v>
      </c>
      <c r="X73" s="7">
        <v>0</v>
      </c>
      <c r="Y73" s="7">
        <v>0</v>
      </c>
      <c r="Z73" s="7">
        <v>0</v>
      </c>
      <c r="AA73" s="7">
        <v>0</v>
      </c>
      <c r="AB73" s="7">
        <v>0</v>
      </c>
      <c r="AC73" s="7">
        <v>0</v>
      </c>
      <c r="AD73" s="7">
        <v>0</v>
      </c>
      <c r="AE73" s="7">
        <v>0</v>
      </c>
      <c r="AF73" s="7">
        <v>0</v>
      </c>
      <c r="AG73" s="7">
        <v>0</v>
      </c>
      <c r="AH73" s="7">
        <v>0</v>
      </c>
      <c r="AI73" s="7">
        <v>0</v>
      </c>
      <c r="AJ73" s="7">
        <v>0</v>
      </c>
      <c r="AK73" s="7"/>
    </row>
    <row r="74" spans="2:37" ht="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1:37" s="2" customFormat="1" ht="15">
      <c r="A75" s="2" t="s">
        <v>110</v>
      </c>
      <c r="B75" s="5">
        <f>+B71-B73</f>
        <v>542050</v>
      </c>
      <c r="C75" s="5">
        <f aca="true" t="shared" si="19" ref="C75:AK75">+C71-C73</f>
        <v>230900</v>
      </c>
      <c r="D75" s="5">
        <f t="shared" si="19"/>
        <v>216900</v>
      </c>
      <c r="E75" s="5">
        <f t="shared" si="19"/>
        <v>216900</v>
      </c>
      <c r="F75" s="5">
        <f t="shared" si="19"/>
        <v>216900</v>
      </c>
      <c r="G75" s="5">
        <f t="shared" si="19"/>
        <v>220900</v>
      </c>
      <c r="H75" s="5">
        <f t="shared" si="19"/>
        <v>225300</v>
      </c>
      <c r="I75" s="5">
        <f t="shared" si="19"/>
        <v>232300</v>
      </c>
      <c r="J75" s="5">
        <f t="shared" si="19"/>
        <v>232300</v>
      </c>
      <c r="K75" s="5">
        <f t="shared" si="19"/>
        <v>232300</v>
      </c>
      <c r="L75" s="5">
        <f t="shared" si="19"/>
        <v>249000</v>
      </c>
      <c r="M75" s="5">
        <f t="shared" si="19"/>
        <v>250000</v>
      </c>
      <c r="N75" s="5">
        <f t="shared" si="19"/>
        <v>257000</v>
      </c>
      <c r="O75" s="5">
        <f t="shared" si="19"/>
        <v>257000</v>
      </c>
      <c r="P75" s="5">
        <f t="shared" si="19"/>
        <v>257000</v>
      </c>
      <c r="Q75" s="5">
        <f t="shared" si="19"/>
        <v>257000</v>
      </c>
      <c r="R75" s="5">
        <f t="shared" si="19"/>
        <v>257000</v>
      </c>
      <c r="S75" s="5">
        <f t="shared" si="19"/>
        <v>257000</v>
      </c>
      <c r="T75" s="5">
        <f t="shared" si="19"/>
        <v>257000</v>
      </c>
      <c r="U75" s="5">
        <f t="shared" si="19"/>
        <v>257000</v>
      </c>
      <c r="V75" s="5">
        <f t="shared" si="19"/>
        <v>257000</v>
      </c>
      <c r="W75" s="5">
        <f t="shared" si="19"/>
        <v>257000</v>
      </c>
      <c r="X75" s="5">
        <f t="shared" si="19"/>
        <v>257000</v>
      </c>
      <c r="Y75" s="5">
        <f t="shared" si="19"/>
        <v>257000</v>
      </c>
      <c r="Z75" s="5">
        <f t="shared" si="19"/>
        <v>257000</v>
      </c>
      <c r="AA75" s="5">
        <f t="shared" si="19"/>
        <v>257000</v>
      </c>
      <c r="AB75" s="5">
        <f t="shared" si="19"/>
        <v>257000</v>
      </c>
      <c r="AC75" s="5">
        <f t="shared" si="19"/>
        <v>257000</v>
      </c>
      <c r="AD75" s="5">
        <f t="shared" si="19"/>
        <v>257000</v>
      </c>
      <c r="AE75" s="5">
        <f t="shared" si="19"/>
        <v>257000</v>
      </c>
      <c r="AF75" s="5">
        <f t="shared" si="19"/>
        <v>257000</v>
      </c>
      <c r="AG75" s="5">
        <f t="shared" si="19"/>
        <v>257000</v>
      </c>
      <c r="AH75" s="5">
        <f t="shared" si="19"/>
        <v>257000</v>
      </c>
      <c r="AI75" s="5">
        <f t="shared" si="19"/>
        <v>257000</v>
      </c>
      <c r="AJ75" s="5">
        <f t="shared" si="19"/>
        <v>257000</v>
      </c>
      <c r="AK75" s="5">
        <f t="shared" si="19"/>
        <v>257000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AL51"/>
  <sheetViews>
    <sheetView zoomScalePageLayoutView="0" workbookViewId="0" topLeftCell="A1">
      <selection activeCell="L11" sqref="L11"/>
    </sheetView>
  </sheetViews>
  <sheetFormatPr defaultColWidth="9.140625" defaultRowHeight="15"/>
  <cols>
    <col min="1" max="1" width="9.140625" style="4" customWidth="1"/>
    <col min="2" max="2" width="49.57421875" style="4" bestFit="1" customWidth="1"/>
    <col min="3" max="4" width="9.7109375" style="4" bestFit="1" customWidth="1"/>
    <col min="5" max="16" width="10.57421875" style="4" bestFit="1" customWidth="1"/>
    <col min="17" max="38" width="9.00390625" style="4" bestFit="1" customWidth="1"/>
    <col min="39" max="16384" width="9.140625" style="4" customWidth="1"/>
  </cols>
  <sheetData>
    <row r="1" ht="15">
      <c r="C1" s="7"/>
    </row>
    <row r="2" spans="2:38" ht="15">
      <c r="B2" s="2" t="s">
        <v>176</v>
      </c>
      <c r="C2" s="3" t="str">
        <f>+'Budget vendite'!C3</f>
        <v>A1 m1</v>
      </c>
      <c r="D2" s="3" t="str">
        <f>+'Budget vendite'!D3</f>
        <v>A1 m2</v>
      </c>
      <c r="E2" s="3" t="str">
        <f>+'Budget vendite'!E3</f>
        <v>A1 m3</v>
      </c>
      <c r="F2" s="3" t="str">
        <f>+'Budget vendite'!F3</f>
        <v>A1 m4</v>
      </c>
      <c r="G2" s="3" t="str">
        <f>+'Budget vendite'!G3</f>
        <v>A1 m5</v>
      </c>
      <c r="H2" s="3" t="str">
        <f>+'Budget vendite'!H3</f>
        <v>A1 m6</v>
      </c>
      <c r="I2" s="3" t="str">
        <f>+'Budget vendite'!I3</f>
        <v>A1 m7</v>
      </c>
      <c r="J2" s="3" t="str">
        <f>+'Budget vendite'!J3</f>
        <v>A1 m8</v>
      </c>
      <c r="K2" s="3" t="str">
        <f>+'Budget vendite'!K3</f>
        <v>A1 m9</v>
      </c>
      <c r="L2" s="3" t="str">
        <f>+'Budget vendite'!L3</f>
        <v>A1 m10</v>
      </c>
      <c r="M2" s="3" t="str">
        <f>+'Budget vendite'!M3</f>
        <v>A1 m11</v>
      </c>
      <c r="N2" s="3" t="str">
        <f>+'Budget vendite'!N3</f>
        <v>A1 m12</v>
      </c>
      <c r="O2" s="3" t="str">
        <f>+'Budget vendite'!O3</f>
        <v>A2 m1</v>
      </c>
      <c r="P2" s="3" t="str">
        <f>+'Budget vendite'!P3</f>
        <v>A2 m2</v>
      </c>
      <c r="Q2" s="3" t="str">
        <f>+'Budget vendite'!Q3</f>
        <v>A2 m3</v>
      </c>
      <c r="R2" s="3" t="str">
        <f>+'Budget vendite'!R3</f>
        <v>A2 m4</v>
      </c>
      <c r="S2" s="3" t="str">
        <f>+'Budget vendite'!S3</f>
        <v>A2 m5</v>
      </c>
      <c r="T2" s="3" t="str">
        <f>+'Budget vendite'!T3</f>
        <v>A2 m6</v>
      </c>
      <c r="U2" s="3" t="str">
        <f>+'Budget vendite'!U3</f>
        <v>A2 m7</v>
      </c>
      <c r="V2" s="3" t="str">
        <f>+'Budget vendite'!V3</f>
        <v>A2 m8</v>
      </c>
      <c r="W2" s="3" t="str">
        <f>+'Budget vendite'!W3</f>
        <v>A2 m9</v>
      </c>
      <c r="X2" s="3" t="str">
        <f>+'Budget vendite'!X3</f>
        <v>A2 m10</v>
      </c>
      <c r="Y2" s="3" t="str">
        <f>+'Budget vendite'!Y3</f>
        <v>A2 m11</v>
      </c>
      <c r="Z2" s="3" t="str">
        <f>+'Budget vendite'!Z3</f>
        <v>A2 m12</v>
      </c>
      <c r="AA2" s="3" t="str">
        <f>+'Budget vendite'!AA3</f>
        <v>A3 m1</v>
      </c>
      <c r="AB2" s="3" t="str">
        <f>+'Budget vendite'!AB3</f>
        <v>A3 m2</v>
      </c>
      <c r="AC2" s="3" t="str">
        <f>+'Budget vendite'!AC3</f>
        <v>A3 m3</v>
      </c>
      <c r="AD2" s="3" t="str">
        <f>+'Budget vendite'!AD3</f>
        <v>A3 m4</v>
      </c>
      <c r="AE2" s="3" t="str">
        <f>+'Budget vendite'!AE3</f>
        <v>A3 m5</v>
      </c>
      <c r="AF2" s="3" t="str">
        <f>+'Budget vendite'!AF3</f>
        <v>A3 m6</v>
      </c>
      <c r="AG2" s="3" t="str">
        <f>+'Budget vendite'!AG3</f>
        <v>A3 m7</v>
      </c>
      <c r="AH2" s="3" t="str">
        <f>+'Budget vendite'!AH3</f>
        <v>A3 m8</v>
      </c>
      <c r="AI2" s="3" t="str">
        <f>+'Budget vendite'!AI3</f>
        <v>A3 m9</v>
      </c>
      <c r="AJ2" s="3" t="str">
        <f>+'Budget vendite'!AJ3</f>
        <v>A3 m10</v>
      </c>
      <c r="AK2" s="3" t="str">
        <f>+'Budget vendite'!AK3</f>
        <v>A3 m11</v>
      </c>
      <c r="AL2" s="3" t="str">
        <f>+'Budget vendite'!AL3</f>
        <v>A3 m12</v>
      </c>
    </row>
    <row r="3" spans="2:38" ht="15">
      <c r="B3" s="5" t="s">
        <v>215</v>
      </c>
      <c r="C3" s="7">
        <f>+'CE'!B60</f>
        <v>542050</v>
      </c>
      <c r="D3" s="7">
        <f>+'CE'!C60</f>
        <v>230900</v>
      </c>
      <c r="E3" s="7">
        <f>+'CE'!D60</f>
        <v>216900</v>
      </c>
      <c r="F3" s="7">
        <f>+'CE'!E60</f>
        <v>216900</v>
      </c>
      <c r="G3" s="7">
        <f>+'CE'!F60</f>
        <v>216900</v>
      </c>
      <c r="H3" s="7">
        <f>+'CE'!G60</f>
        <v>220900</v>
      </c>
      <c r="I3" s="7">
        <f>+'CE'!H60</f>
        <v>225300</v>
      </c>
      <c r="J3" s="7">
        <f>+'CE'!I60</f>
        <v>232300</v>
      </c>
      <c r="K3" s="7">
        <f>+'CE'!J60</f>
        <v>232300</v>
      </c>
      <c r="L3" s="7">
        <f>+'CE'!K60</f>
        <v>232300</v>
      </c>
      <c r="M3" s="7">
        <f>+'CE'!L60</f>
        <v>249000</v>
      </c>
      <c r="N3" s="7">
        <f>+'CE'!M60</f>
        <v>250000</v>
      </c>
      <c r="O3" s="7">
        <f>+'CE'!N60</f>
        <v>257000</v>
      </c>
      <c r="P3" s="7">
        <f>+'CE'!O60</f>
        <v>257000</v>
      </c>
      <c r="Q3" s="7">
        <f>+'CE'!P60</f>
        <v>257000</v>
      </c>
      <c r="R3" s="7">
        <f>+'CE'!Q60</f>
        <v>257000</v>
      </c>
      <c r="S3" s="7">
        <f>+'CE'!R60</f>
        <v>257000</v>
      </c>
      <c r="T3" s="7">
        <f>+'CE'!S60</f>
        <v>257000</v>
      </c>
      <c r="U3" s="7">
        <f>+'CE'!T60</f>
        <v>257000</v>
      </c>
      <c r="V3" s="7">
        <f>+'CE'!U60</f>
        <v>257000</v>
      </c>
      <c r="W3" s="7">
        <f>+'CE'!V60</f>
        <v>257000</v>
      </c>
      <c r="X3" s="7">
        <f>+'CE'!W60</f>
        <v>257000</v>
      </c>
      <c r="Y3" s="7">
        <f>+'CE'!X60</f>
        <v>257000</v>
      </c>
      <c r="Z3" s="7">
        <f>+'CE'!Y60</f>
        <v>257000</v>
      </c>
      <c r="AA3" s="7">
        <f>+'CE'!Z60</f>
        <v>257000</v>
      </c>
      <c r="AB3" s="7">
        <f>+'CE'!AA60</f>
        <v>257000</v>
      </c>
      <c r="AC3" s="7">
        <f>+'CE'!AB60</f>
        <v>257000</v>
      </c>
      <c r="AD3" s="7">
        <f>+'CE'!AC60</f>
        <v>257000</v>
      </c>
      <c r="AE3" s="7">
        <f>+'CE'!AD60</f>
        <v>257000</v>
      </c>
      <c r="AF3" s="7">
        <f>+'CE'!AE60</f>
        <v>257000</v>
      </c>
      <c r="AG3" s="7">
        <f>+'CE'!AF60</f>
        <v>257000</v>
      </c>
      <c r="AH3" s="7">
        <f>+'CE'!AG60</f>
        <v>257000</v>
      </c>
      <c r="AI3" s="7">
        <f>+'CE'!AH60</f>
        <v>257000</v>
      </c>
      <c r="AJ3" s="7">
        <f>+'CE'!AI60</f>
        <v>257000</v>
      </c>
      <c r="AK3" s="7">
        <f>+'CE'!AJ60</f>
        <v>257000</v>
      </c>
      <c r="AL3" s="7">
        <f>+'CE'!AK60</f>
        <v>257000</v>
      </c>
    </row>
    <row r="4" spans="2:38" ht="15">
      <c r="B4" s="4" t="s">
        <v>177</v>
      </c>
      <c r="C4" s="7">
        <f>+'CE'!B58</f>
        <v>0</v>
      </c>
      <c r="D4" s="7">
        <f>+'CE'!C58</f>
        <v>0</v>
      </c>
      <c r="E4" s="7">
        <f>+'CE'!D58</f>
        <v>0</v>
      </c>
      <c r="F4" s="7">
        <f>+'CE'!E58</f>
        <v>0</v>
      </c>
      <c r="G4" s="7">
        <f>+'CE'!F58</f>
        <v>0</v>
      </c>
      <c r="H4" s="7">
        <f>+'CE'!G58</f>
        <v>0</v>
      </c>
      <c r="I4" s="7">
        <f>+'CE'!H58</f>
        <v>0</v>
      </c>
      <c r="J4" s="7">
        <f>+'CE'!I58</f>
        <v>0</v>
      </c>
      <c r="K4" s="7">
        <f>+'CE'!J58</f>
        <v>0</v>
      </c>
      <c r="L4" s="7">
        <f>+'CE'!K58</f>
        <v>0</v>
      </c>
      <c r="M4" s="7">
        <f>+'CE'!L58</f>
        <v>0</v>
      </c>
      <c r="N4" s="7">
        <f>+'CE'!M58</f>
        <v>0</v>
      </c>
      <c r="O4" s="7">
        <f>+'CE'!N58</f>
        <v>0</v>
      </c>
      <c r="P4" s="7">
        <f>+'CE'!O58</f>
        <v>0</v>
      </c>
      <c r="Q4" s="7">
        <f>+'CE'!P58</f>
        <v>0</v>
      </c>
      <c r="R4" s="7">
        <f>+'CE'!Q58</f>
        <v>0</v>
      </c>
      <c r="S4" s="7">
        <f>+'CE'!R58</f>
        <v>0</v>
      </c>
      <c r="T4" s="7">
        <f>+'CE'!S58</f>
        <v>0</v>
      </c>
      <c r="U4" s="7">
        <f>+'CE'!T58</f>
        <v>0</v>
      </c>
      <c r="V4" s="7">
        <f>+'CE'!U58</f>
        <v>0</v>
      </c>
      <c r="W4" s="7">
        <f>+'CE'!V58</f>
        <v>0</v>
      </c>
      <c r="X4" s="7">
        <f>+'CE'!W58</f>
        <v>0</v>
      </c>
      <c r="Y4" s="7">
        <f>+'CE'!X58</f>
        <v>0</v>
      </c>
      <c r="Z4" s="7">
        <f>+'CE'!Y58</f>
        <v>0</v>
      </c>
      <c r="AA4" s="7">
        <f>+'CE'!Z58</f>
        <v>0</v>
      </c>
      <c r="AB4" s="7">
        <f>+'CE'!AA58</f>
        <v>0</v>
      </c>
      <c r="AC4" s="7">
        <f>+'CE'!AB58</f>
        <v>0</v>
      </c>
      <c r="AD4" s="7">
        <f>+'CE'!AC58</f>
        <v>0</v>
      </c>
      <c r="AE4" s="7">
        <f>+'CE'!AD58</f>
        <v>0</v>
      </c>
      <c r="AF4" s="7">
        <f>+'CE'!AE58</f>
        <v>0</v>
      </c>
      <c r="AG4" s="7">
        <f>+'CE'!AF58</f>
        <v>0</v>
      </c>
      <c r="AH4" s="7">
        <f>+'CE'!AG58</f>
        <v>0</v>
      </c>
      <c r="AI4" s="7">
        <f>+'CE'!AH58</f>
        <v>0</v>
      </c>
      <c r="AJ4" s="7">
        <f>+'CE'!AI58</f>
        <v>0</v>
      </c>
      <c r="AK4" s="7">
        <f>+'CE'!AJ58</f>
        <v>0</v>
      </c>
      <c r="AL4" s="7">
        <f>+'CE'!AK58</f>
        <v>0</v>
      </c>
    </row>
    <row r="5" spans="2:38" ht="15">
      <c r="B5" s="8" t="s">
        <v>178</v>
      </c>
      <c r="C5" s="7">
        <f>+'CE'!B30+'CE'!B55</f>
        <v>20700</v>
      </c>
      <c r="D5" s="7">
        <f>+'CE'!C30+'CE'!C55</f>
        <v>26100</v>
      </c>
      <c r="E5" s="7">
        <f>+'CE'!D30+'CE'!D55</f>
        <v>40100</v>
      </c>
      <c r="F5" s="7">
        <f>+'CE'!E30+'CE'!E55</f>
        <v>40100</v>
      </c>
      <c r="G5" s="7">
        <f>+'CE'!F30+'CE'!F55</f>
        <v>40100</v>
      </c>
      <c r="H5" s="7">
        <f>+'CE'!G30+'CE'!G55</f>
        <v>36100</v>
      </c>
      <c r="I5" s="7">
        <f>+'CE'!H30+'CE'!H55</f>
        <v>31700</v>
      </c>
      <c r="J5" s="7">
        <f>+'CE'!I30+'CE'!I55</f>
        <v>24700</v>
      </c>
      <c r="K5" s="7">
        <f>+'CE'!J30+'CE'!J55</f>
        <v>24700</v>
      </c>
      <c r="L5" s="7">
        <f>+'CE'!K30+'CE'!K55</f>
        <v>24700</v>
      </c>
      <c r="M5" s="7">
        <f>+'CE'!L30+'CE'!L55</f>
        <v>8000</v>
      </c>
      <c r="N5" s="7">
        <f>+'CE'!M30+'CE'!M55</f>
        <v>7000</v>
      </c>
      <c r="O5" s="7">
        <f>+'CE'!N30+'CE'!N55</f>
        <v>0</v>
      </c>
      <c r="P5" s="7">
        <f>+'CE'!O30+'CE'!O55</f>
        <v>0</v>
      </c>
      <c r="Q5" s="7">
        <f>+'CE'!P30+'CE'!P55</f>
        <v>0</v>
      </c>
      <c r="R5" s="7">
        <f>+'CE'!Q30+'CE'!Q55</f>
        <v>0</v>
      </c>
      <c r="S5" s="7">
        <f>+'CE'!R30+'CE'!R55</f>
        <v>0</v>
      </c>
      <c r="T5" s="7">
        <f>+'CE'!S30+'CE'!S55</f>
        <v>0</v>
      </c>
      <c r="U5" s="7">
        <f>+'CE'!T30+'CE'!T55</f>
        <v>0</v>
      </c>
      <c r="V5" s="7">
        <f>+'CE'!U30+'CE'!U55</f>
        <v>0</v>
      </c>
      <c r="W5" s="7">
        <f>+'CE'!V30+'CE'!V55</f>
        <v>0</v>
      </c>
      <c r="X5" s="7">
        <f>+'CE'!W30+'CE'!W55</f>
        <v>0</v>
      </c>
      <c r="Y5" s="7">
        <f>+'CE'!X30+'CE'!X55</f>
        <v>0</v>
      </c>
      <c r="Z5" s="7">
        <f>+'CE'!Y30+'CE'!Y55</f>
        <v>0</v>
      </c>
      <c r="AA5" s="7">
        <f>+'CE'!Z30+'CE'!Z55</f>
        <v>0</v>
      </c>
      <c r="AB5" s="7">
        <f>+'CE'!AA30+'CE'!AA55</f>
        <v>0</v>
      </c>
      <c r="AC5" s="7">
        <f>+'CE'!AB30+'CE'!AB55</f>
        <v>0</v>
      </c>
      <c r="AD5" s="7">
        <f>+'CE'!AC30+'CE'!AC55</f>
        <v>0</v>
      </c>
      <c r="AE5" s="7">
        <f>+'CE'!AD30+'CE'!AD55</f>
        <v>0</v>
      </c>
      <c r="AF5" s="7">
        <f>+'CE'!AE30+'CE'!AE55</f>
        <v>0</v>
      </c>
      <c r="AG5" s="7">
        <f>+'CE'!AF30+'CE'!AF55</f>
        <v>0</v>
      </c>
      <c r="AH5" s="7">
        <f>+'CE'!AG30+'CE'!AG55</f>
        <v>0</v>
      </c>
      <c r="AI5" s="7">
        <f>+'CE'!AH30+'CE'!AH55</f>
        <v>0</v>
      </c>
      <c r="AJ5" s="7">
        <f>+'CE'!AI30+'CE'!AI55</f>
        <v>0</v>
      </c>
      <c r="AK5" s="7">
        <f>+'CE'!AJ30+'CE'!AJ55</f>
        <v>0</v>
      </c>
      <c r="AL5" s="7">
        <f>+'CE'!AK30+'CE'!AK55</f>
        <v>0</v>
      </c>
    </row>
    <row r="6" spans="2:38" s="2" customFormat="1" ht="15">
      <c r="B6" s="5" t="s">
        <v>179</v>
      </c>
      <c r="C6" s="5">
        <f>+SUM(C3:C5)</f>
        <v>562750</v>
      </c>
      <c r="D6" s="5">
        <f aca="true" t="shared" si="0" ref="D6:AL6">+SUM(D3:D5)</f>
        <v>257000</v>
      </c>
      <c r="E6" s="5">
        <f t="shared" si="0"/>
        <v>257000</v>
      </c>
      <c r="F6" s="5">
        <f t="shared" si="0"/>
        <v>257000</v>
      </c>
      <c r="G6" s="5">
        <f t="shared" si="0"/>
        <v>257000</v>
      </c>
      <c r="H6" s="5">
        <f t="shared" si="0"/>
        <v>257000</v>
      </c>
      <c r="I6" s="5">
        <f t="shared" si="0"/>
        <v>257000</v>
      </c>
      <c r="J6" s="5">
        <f t="shared" si="0"/>
        <v>257000</v>
      </c>
      <c r="K6" s="5">
        <f t="shared" si="0"/>
        <v>257000</v>
      </c>
      <c r="L6" s="5">
        <f t="shared" si="0"/>
        <v>257000</v>
      </c>
      <c r="M6" s="5">
        <f t="shared" si="0"/>
        <v>257000</v>
      </c>
      <c r="N6" s="5">
        <f t="shared" si="0"/>
        <v>257000</v>
      </c>
      <c r="O6" s="5">
        <f t="shared" si="0"/>
        <v>257000</v>
      </c>
      <c r="P6" s="5">
        <f t="shared" si="0"/>
        <v>257000</v>
      </c>
      <c r="Q6" s="5">
        <f t="shared" si="0"/>
        <v>257000</v>
      </c>
      <c r="R6" s="5">
        <f t="shared" si="0"/>
        <v>257000</v>
      </c>
      <c r="S6" s="5">
        <f t="shared" si="0"/>
        <v>257000</v>
      </c>
      <c r="T6" s="5">
        <f t="shared" si="0"/>
        <v>257000</v>
      </c>
      <c r="U6" s="5">
        <f t="shared" si="0"/>
        <v>257000</v>
      </c>
      <c r="V6" s="5">
        <f t="shared" si="0"/>
        <v>257000</v>
      </c>
      <c r="W6" s="5">
        <f t="shared" si="0"/>
        <v>257000</v>
      </c>
      <c r="X6" s="5">
        <f t="shared" si="0"/>
        <v>257000</v>
      </c>
      <c r="Y6" s="5">
        <f t="shared" si="0"/>
        <v>257000</v>
      </c>
      <c r="Z6" s="5">
        <f t="shared" si="0"/>
        <v>257000</v>
      </c>
      <c r="AA6" s="5">
        <f t="shared" si="0"/>
        <v>257000</v>
      </c>
      <c r="AB6" s="5">
        <f t="shared" si="0"/>
        <v>257000</v>
      </c>
      <c r="AC6" s="5">
        <f t="shared" si="0"/>
        <v>257000</v>
      </c>
      <c r="AD6" s="5">
        <f t="shared" si="0"/>
        <v>257000</v>
      </c>
      <c r="AE6" s="5">
        <f t="shared" si="0"/>
        <v>257000</v>
      </c>
      <c r="AF6" s="5">
        <f t="shared" si="0"/>
        <v>257000</v>
      </c>
      <c r="AG6" s="5">
        <f t="shared" si="0"/>
        <v>257000</v>
      </c>
      <c r="AH6" s="5">
        <f t="shared" si="0"/>
        <v>257000</v>
      </c>
      <c r="AI6" s="5">
        <f t="shared" si="0"/>
        <v>257000</v>
      </c>
      <c r="AJ6" s="5">
        <f t="shared" si="0"/>
        <v>257000</v>
      </c>
      <c r="AK6" s="5">
        <f t="shared" si="0"/>
        <v>257000</v>
      </c>
      <c r="AL6" s="5">
        <f t="shared" si="0"/>
        <v>257000</v>
      </c>
    </row>
    <row r="7" s="2" customFormat="1" ht="15"/>
    <row r="8" spans="2:38" s="2" customFormat="1" ht="15">
      <c r="B8" s="5" t="s">
        <v>180</v>
      </c>
      <c r="C8" s="5">
        <f>SUM(C9:C19)</f>
        <v>-901250</v>
      </c>
      <c r="D8" s="5">
        <f>SUM(D9:D19)</f>
        <v>-564500</v>
      </c>
      <c r="E8" s="5">
        <f aca="true" t="shared" si="1" ref="E8:AL8">SUM(E9:E19)</f>
        <v>-579100</v>
      </c>
      <c r="F8" s="5">
        <f t="shared" si="1"/>
        <v>44100</v>
      </c>
      <c r="G8" s="5">
        <f t="shared" si="1"/>
        <v>44100</v>
      </c>
      <c r="H8" s="5">
        <f t="shared" si="1"/>
        <v>44100</v>
      </c>
      <c r="I8" s="5">
        <f t="shared" si="1"/>
        <v>44100</v>
      </c>
      <c r="J8" s="5">
        <f t="shared" si="1"/>
        <v>44100</v>
      </c>
      <c r="K8" s="5">
        <f t="shared" si="1"/>
        <v>44100</v>
      </c>
      <c r="L8" s="5">
        <f t="shared" si="1"/>
        <v>44100</v>
      </c>
      <c r="M8" s="5">
        <f t="shared" si="1"/>
        <v>44100</v>
      </c>
      <c r="N8" s="5">
        <f t="shared" si="1"/>
        <v>44100</v>
      </c>
      <c r="O8" s="5">
        <f t="shared" si="1"/>
        <v>44100</v>
      </c>
      <c r="P8" s="5">
        <f t="shared" si="1"/>
        <v>44100</v>
      </c>
      <c r="Q8" s="5">
        <f t="shared" si="1"/>
        <v>44100</v>
      </c>
      <c r="R8" s="5">
        <f t="shared" si="1"/>
        <v>44100</v>
      </c>
      <c r="S8" s="5">
        <f t="shared" si="1"/>
        <v>44100</v>
      </c>
      <c r="T8" s="5">
        <f t="shared" si="1"/>
        <v>44100</v>
      </c>
      <c r="U8" s="5">
        <f t="shared" si="1"/>
        <v>44100</v>
      </c>
      <c r="V8" s="5">
        <f t="shared" si="1"/>
        <v>44100</v>
      </c>
      <c r="W8" s="5">
        <f t="shared" si="1"/>
        <v>44100</v>
      </c>
      <c r="X8" s="5">
        <f t="shared" si="1"/>
        <v>44100</v>
      </c>
      <c r="Y8" s="5">
        <f t="shared" si="1"/>
        <v>44100</v>
      </c>
      <c r="Z8" s="5">
        <f t="shared" si="1"/>
        <v>44100</v>
      </c>
      <c r="AA8" s="5">
        <f t="shared" si="1"/>
        <v>44100</v>
      </c>
      <c r="AB8" s="5">
        <f t="shared" si="1"/>
        <v>44100</v>
      </c>
      <c r="AC8" s="5">
        <f t="shared" si="1"/>
        <v>44100</v>
      </c>
      <c r="AD8" s="5">
        <f t="shared" si="1"/>
        <v>44100</v>
      </c>
      <c r="AE8" s="5">
        <f t="shared" si="1"/>
        <v>44100</v>
      </c>
      <c r="AF8" s="5">
        <f t="shared" si="1"/>
        <v>44100</v>
      </c>
      <c r="AG8" s="5">
        <f t="shared" si="1"/>
        <v>44100</v>
      </c>
      <c r="AH8" s="5">
        <f t="shared" si="1"/>
        <v>44100</v>
      </c>
      <c r="AI8" s="5">
        <f t="shared" si="1"/>
        <v>44100</v>
      </c>
      <c r="AJ8" s="5">
        <f t="shared" si="1"/>
        <v>44100</v>
      </c>
      <c r="AK8" s="5">
        <f t="shared" si="1"/>
        <v>44100</v>
      </c>
      <c r="AL8" s="2">
        <f t="shared" si="1"/>
        <v>44100</v>
      </c>
    </row>
    <row r="9" spans="2:38" ht="15">
      <c r="B9" s="7" t="s">
        <v>181</v>
      </c>
      <c r="C9" s="7">
        <f>-SP!C7</f>
        <v>-602200</v>
      </c>
      <c r="D9" s="7">
        <f>+SP!C7-SP!D7</f>
        <v>-602200</v>
      </c>
      <c r="E9" s="7">
        <f>+SP!D7-SP!E7</f>
        <v>-602200</v>
      </c>
      <c r="F9" s="7">
        <f>+SP!E7-SP!F7</f>
        <v>0</v>
      </c>
      <c r="G9" s="7">
        <f>+SP!F7-SP!G7</f>
        <v>0</v>
      </c>
      <c r="H9" s="7">
        <f>+SP!G7-SP!H7</f>
        <v>0</v>
      </c>
      <c r="I9" s="7">
        <f>+SP!H7-SP!I7</f>
        <v>0</v>
      </c>
      <c r="J9" s="7">
        <f>+SP!I7-SP!J7</f>
        <v>0</v>
      </c>
      <c r="K9" s="7">
        <f>+SP!J7-SP!K7</f>
        <v>0</v>
      </c>
      <c r="L9" s="7">
        <f>+SP!K7-SP!L7</f>
        <v>0</v>
      </c>
      <c r="M9" s="7">
        <f>+SP!L7-SP!M7</f>
        <v>0</v>
      </c>
      <c r="N9" s="7">
        <f>+SP!M7-SP!N7</f>
        <v>0</v>
      </c>
      <c r="O9" s="7">
        <f>+SP!N7-SP!O7</f>
        <v>0</v>
      </c>
      <c r="P9" s="7">
        <f>+SP!O7-SP!P7</f>
        <v>0</v>
      </c>
      <c r="Q9" s="7">
        <f>+SP!P7-SP!Q7</f>
        <v>0</v>
      </c>
      <c r="R9" s="7">
        <f>+SP!Q7-SP!R7</f>
        <v>0</v>
      </c>
      <c r="S9" s="7">
        <f>+SP!R7-SP!S7</f>
        <v>0</v>
      </c>
      <c r="T9" s="7">
        <f>+SP!S7-SP!T7</f>
        <v>0</v>
      </c>
      <c r="U9" s="7">
        <f>+SP!T7-SP!U7</f>
        <v>0</v>
      </c>
      <c r="V9" s="7">
        <f>+SP!U7-SP!V7</f>
        <v>0</v>
      </c>
      <c r="W9" s="7">
        <f>+SP!V7-SP!W7</f>
        <v>0</v>
      </c>
      <c r="X9" s="7">
        <f>+SP!W7-SP!X7</f>
        <v>0</v>
      </c>
      <c r="Y9" s="7">
        <f>+SP!X7-SP!Y7</f>
        <v>0</v>
      </c>
      <c r="Z9" s="7">
        <f>+SP!Y7-SP!Z7</f>
        <v>0</v>
      </c>
      <c r="AA9" s="7">
        <f>+SP!Z7-SP!AA7</f>
        <v>0</v>
      </c>
      <c r="AB9" s="7">
        <f>+SP!AA7-SP!AB7</f>
        <v>0</v>
      </c>
      <c r="AC9" s="7">
        <f>+SP!AB7-SP!AC7</f>
        <v>0</v>
      </c>
      <c r="AD9" s="7">
        <f>+SP!AC7-SP!AD7</f>
        <v>0</v>
      </c>
      <c r="AE9" s="7">
        <f>+SP!AD7-SP!AE7</f>
        <v>0</v>
      </c>
      <c r="AF9" s="7">
        <f>+SP!AE7-SP!AF7</f>
        <v>0</v>
      </c>
      <c r="AG9" s="7">
        <f>+SP!AF7-SP!AG7</f>
        <v>0</v>
      </c>
      <c r="AH9" s="7">
        <f>+SP!AG7-SP!AH7</f>
        <v>0</v>
      </c>
      <c r="AI9" s="7">
        <f>+SP!AH7-SP!AI7</f>
        <v>0</v>
      </c>
      <c r="AJ9" s="7">
        <f>+SP!AI7-SP!AJ7</f>
        <v>0</v>
      </c>
      <c r="AK9" s="7">
        <f>+SP!AJ7-SP!AK7</f>
        <v>0</v>
      </c>
      <c r="AL9" s="7">
        <f>+SP!AK7-SP!AL7</f>
        <v>0</v>
      </c>
    </row>
    <row r="10" spans="2:38" ht="15">
      <c r="B10" s="7" t="s">
        <v>182</v>
      </c>
      <c r="C10" s="7">
        <f>-SP!C11+SP!C65</f>
        <v>6700</v>
      </c>
      <c r="D10" s="7">
        <f>+SP!C11-SP!D11+SP!D65-SP!C65</f>
        <v>37700</v>
      </c>
      <c r="E10" s="7">
        <f>+SP!D11-SP!E11+SP!E65-SP!D65</f>
        <v>23100</v>
      </c>
      <c r="F10" s="7">
        <f>+SP!E11-SP!F11+SP!F65-SP!E65</f>
        <v>44100</v>
      </c>
      <c r="G10" s="7">
        <f>+SP!F11-SP!G11+SP!G65-SP!F65</f>
        <v>44100</v>
      </c>
      <c r="H10" s="7">
        <f>+SP!G11-SP!H11+SP!H65-SP!G65</f>
        <v>44100</v>
      </c>
      <c r="I10" s="7">
        <f>+SP!H11-SP!I11+SP!I65-SP!H65</f>
        <v>44100</v>
      </c>
      <c r="J10" s="7">
        <f>+SP!I11-SP!J11+SP!J65-SP!I65</f>
        <v>44100</v>
      </c>
      <c r="K10" s="7">
        <f>+SP!J11-SP!K11+SP!K65-SP!J65</f>
        <v>44100</v>
      </c>
      <c r="L10" s="7">
        <f>+SP!K11-SP!L11+SP!L65-SP!K65</f>
        <v>44100</v>
      </c>
      <c r="M10" s="7">
        <f>+SP!L11-SP!M11+SP!M65-SP!L65</f>
        <v>44100</v>
      </c>
      <c r="N10" s="7">
        <f>+SP!M11-SP!N11+SP!N65-SP!M65</f>
        <v>44100</v>
      </c>
      <c r="O10" s="7">
        <f>+SP!N11-SP!O11+SP!O65-SP!N65</f>
        <v>44100</v>
      </c>
      <c r="P10" s="7">
        <f>+SP!O11-SP!P11+SP!P65-SP!O65</f>
        <v>44100</v>
      </c>
      <c r="Q10" s="7">
        <f>+SP!P11-SP!Q11+SP!Q65-SP!P65</f>
        <v>44100</v>
      </c>
      <c r="R10" s="7">
        <f>+SP!Q11-SP!R11+SP!R65-SP!Q65</f>
        <v>44100</v>
      </c>
      <c r="S10" s="7">
        <f>+SP!R11-SP!S11+SP!S65-SP!R65</f>
        <v>44100</v>
      </c>
      <c r="T10" s="7">
        <f>+SP!S11-SP!T11+SP!T65-SP!S65</f>
        <v>44100</v>
      </c>
      <c r="U10" s="7">
        <f>+SP!T11-SP!U11+SP!U65-SP!T65</f>
        <v>44100</v>
      </c>
      <c r="V10" s="7">
        <f>+SP!U11-SP!V11+SP!V65-SP!U65</f>
        <v>44100</v>
      </c>
      <c r="W10" s="7">
        <f>+SP!V11-SP!W11+SP!W65-SP!V65</f>
        <v>44100</v>
      </c>
      <c r="X10" s="7">
        <f>+SP!W11-SP!X11+SP!X65-SP!W65</f>
        <v>44100</v>
      </c>
      <c r="Y10" s="7">
        <f>+SP!X11-SP!Y11+SP!Y65-SP!X65</f>
        <v>44100</v>
      </c>
      <c r="Z10" s="7">
        <f>+SP!Y11-SP!Z11+SP!Z65-SP!Y65</f>
        <v>44100</v>
      </c>
      <c r="AA10" s="7">
        <f>+SP!Z11-SP!AA11+SP!AA65-SP!Z65</f>
        <v>44100</v>
      </c>
      <c r="AB10" s="7">
        <f>+SP!AA11-SP!AB11+SP!AB65-SP!AA65</f>
        <v>44100</v>
      </c>
      <c r="AC10" s="7">
        <f>+SP!AB11-SP!AC11+SP!AC65-SP!AB65</f>
        <v>44100</v>
      </c>
      <c r="AD10" s="7">
        <f>+SP!AC11-SP!AD11+SP!AD65-SP!AC65</f>
        <v>44100</v>
      </c>
      <c r="AE10" s="7">
        <f>+SP!AD11-SP!AE11+SP!AE65-SP!AD65</f>
        <v>44100</v>
      </c>
      <c r="AF10" s="7">
        <f>+SP!AE11-SP!AF11+SP!AF65-SP!AE65</f>
        <v>44100</v>
      </c>
      <c r="AG10" s="7">
        <f>+SP!AF11-SP!AG11+SP!AG65-SP!AF65</f>
        <v>44100</v>
      </c>
      <c r="AH10" s="7">
        <f>+SP!AG11-SP!AH11+SP!AH65-SP!AG65</f>
        <v>44100</v>
      </c>
      <c r="AI10" s="7">
        <f>+SP!AH11-SP!AI11+SP!AI65-SP!AH65</f>
        <v>44100</v>
      </c>
      <c r="AJ10" s="7">
        <f>+SP!AI11-SP!AJ11+SP!AJ65-SP!AI65</f>
        <v>44100</v>
      </c>
      <c r="AK10" s="7">
        <f>+SP!AJ11-SP!AK11+SP!AK65-SP!AJ65</f>
        <v>44100</v>
      </c>
      <c r="AL10" s="7">
        <f>+SP!AK11-SP!AL11+SP!AL65-SP!AK65</f>
        <v>44100</v>
      </c>
    </row>
    <row r="11" spans="2:38" ht="15">
      <c r="B11" s="7" t="s">
        <v>213</v>
      </c>
      <c r="C11" s="7">
        <f>-SP!C17</f>
        <v>0</v>
      </c>
      <c r="D11" s="7">
        <f>+SP!C17-SP!D17</f>
        <v>0</v>
      </c>
      <c r="E11" s="7">
        <f>+SP!D17-SP!E17</f>
        <v>0</v>
      </c>
      <c r="F11" s="7">
        <f>+SP!E17-SP!F17</f>
        <v>0</v>
      </c>
      <c r="G11" s="7">
        <f>+SP!F17-SP!G17</f>
        <v>0</v>
      </c>
      <c r="H11" s="7">
        <f>+SP!G17-SP!H17</f>
        <v>0</v>
      </c>
      <c r="I11" s="7">
        <f>+SP!H17-SP!I17</f>
        <v>0</v>
      </c>
      <c r="J11" s="7">
        <f>+SP!I17-SP!J17</f>
        <v>0</v>
      </c>
      <c r="K11" s="7">
        <f>+SP!J17-SP!K17</f>
        <v>0</v>
      </c>
      <c r="L11" s="7">
        <f>+SP!K17-SP!L17</f>
        <v>0</v>
      </c>
      <c r="M11" s="7">
        <f>+SP!L17-SP!M17</f>
        <v>0</v>
      </c>
      <c r="N11" s="7">
        <f>+SP!M17-SP!N17</f>
        <v>0</v>
      </c>
      <c r="O11" s="7">
        <f>+SP!N17-SP!O17</f>
        <v>0</v>
      </c>
      <c r="P11" s="7">
        <f>+SP!O17-SP!P17</f>
        <v>0</v>
      </c>
      <c r="Q11" s="7">
        <f>+SP!P17-SP!Q17</f>
        <v>0</v>
      </c>
      <c r="R11" s="7">
        <f>+SP!Q17-SP!R17</f>
        <v>0</v>
      </c>
      <c r="S11" s="7">
        <f>+SP!R17-SP!S17</f>
        <v>0</v>
      </c>
      <c r="T11" s="7">
        <f>+SP!S17-SP!T17</f>
        <v>0</v>
      </c>
      <c r="U11" s="7">
        <f>+SP!T17-SP!U17</f>
        <v>0</v>
      </c>
      <c r="V11" s="7">
        <f>+SP!U17-SP!V17</f>
        <v>0</v>
      </c>
      <c r="W11" s="7">
        <f>+SP!V17-SP!W17</f>
        <v>0</v>
      </c>
      <c r="X11" s="7">
        <f>+SP!W17-SP!X17</f>
        <v>0</v>
      </c>
      <c r="Y11" s="7">
        <f>+SP!X17-SP!Y17</f>
        <v>0</v>
      </c>
      <c r="Z11" s="7">
        <f>+SP!Y17-SP!Z17</f>
        <v>0</v>
      </c>
      <c r="AA11" s="7">
        <f>+SP!Z17-SP!AA17</f>
        <v>0</v>
      </c>
      <c r="AB11" s="7">
        <f>+SP!AA17-SP!AB17</f>
        <v>0</v>
      </c>
      <c r="AC11" s="7">
        <f>+SP!AB17-SP!AC17</f>
        <v>0</v>
      </c>
      <c r="AD11" s="7">
        <f>+SP!AC17-SP!AD17</f>
        <v>0</v>
      </c>
      <c r="AE11" s="7">
        <f>+SP!AD17-SP!AE17</f>
        <v>0</v>
      </c>
      <c r="AF11" s="7">
        <f>+SP!AE17-SP!AF17</f>
        <v>0</v>
      </c>
      <c r="AG11" s="7">
        <f>+SP!AF17-SP!AG17</f>
        <v>0</v>
      </c>
      <c r="AH11" s="7">
        <f>+SP!AG17-SP!AH17</f>
        <v>0</v>
      </c>
      <c r="AI11" s="7">
        <f>+SP!AH17-SP!AI17</f>
        <v>0</v>
      </c>
      <c r="AJ11" s="7">
        <f>+SP!AI17-SP!AJ17</f>
        <v>0</v>
      </c>
      <c r="AK11" s="7">
        <f>+SP!AJ17-SP!AK17</f>
        <v>0</v>
      </c>
      <c r="AL11" s="7">
        <f>+SP!AK17-SP!AL17</f>
        <v>0</v>
      </c>
    </row>
    <row r="12" spans="2:38" ht="15">
      <c r="B12" s="4" t="s">
        <v>183</v>
      </c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2:38" ht="15">
      <c r="B13" s="7" t="s">
        <v>184</v>
      </c>
      <c r="C13" s="7">
        <f>-SP!C19</f>
        <v>-305750</v>
      </c>
      <c r="D13" s="7">
        <f>+SP!C19-SP!D19</f>
        <v>0</v>
      </c>
      <c r="E13" s="7">
        <f>+SP!D19-SP!E19</f>
        <v>0</v>
      </c>
      <c r="F13" s="7">
        <f>+SP!E19-SP!F19</f>
        <v>0</v>
      </c>
      <c r="G13" s="7">
        <f>+SP!F19-SP!G19</f>
        <v>0</v>
      </c>
      <c r="H13" s="7">
        <f>+SP!G19-SP!H19</f>
        <v>0</v>
      </c>
      <c r="I13" s="7">
        <f>+SP!H19-SP!I19</f>
        <v>0</v>
      </c>
      <c r="J13" s="7">
        <f>+SP!I19-SP!J19</f>
        <v>0</v>
      </c>
      <c r="K13" s="7">
        <f>+SP!J19-SP!K19</f>
        <v>0</v>
      </c>
      <c r="L13" s="7">
        <f>+SP!K19-SP!L19</f>
        <v>0</v>
      </c>
      <c r="M13" s="7">
        <f>+SP!L19-SP!M19</f>
        <v>0</v>
      </c>
      <c r="N13" s="7">
        <f>+SP!M19-SP!N19</f>
        <v>0</v>
      </c>
      <c r="O13" s="7">
        <f>+SP!N19-SP!O19</f>
        <v>0</v>
      </c>
      <c r="P13" s="7">
        <f>+SP!O19-SP!P19</f>
        <v>0</v>
      </c>
      <c r="Q13" s="7">
        <f>+SP!P19-SP!Q19</f>
        <v>0</v>
      </c>
      <c r="R13" s="7">
        <f>+SP!Q19-SP!R19</f>
        <v>0</v>
      </c>
      <c r="S13" s="7">
        <f>+SP!R19-SP!S19</f>
        <v>0</v>
      </c>
      <c r="T13" s="7">
        <f>+SP!S19-SP!T19</f>
        <v>0</v>
      </c>
      <c r="U13" s="7">
        <f>+SP!T19-SP!U19</f>
        <v>0</v>
      </c>
      <c r="V13" s="7">
        <f>+SP!U19-SP!V19</f>
        <v>0</v>
      </c>
      <c r="W13" s="7">
        <f>+SP!V19-SP!W19</f>
        <v>0</v>
      </c>
      <c r="X13" s="7">
        <f>+SP!W19-SP!X19</f>
        <v>0</v>
      </c>
      <c r="Y13" s="7">
        <f>+SP!X19-SP!Y19</f>
        <v>0</v>
      </c>
      <c r="Z13" s="7">
        <f>+SP!Y19-SP!Z19</f>
        <v>0</v>
      </c>
      <c r="AA13" s="7">
        <f>+SP!Z19-SP!AA19</f>
        <v>0</v>
      </c>
      <c r="AB13" s="7">
        <f>+SP!AA19-SP!AB19</f>
        <v>0</v>
      </c>
      <c r="AC13" s="7">
        <f>+SP!AB19-SP!AC19</f>
        <v>0</v>
      </c>
      <c r="AD13" s="7">
        <f>+SP!AC19-SP!AD19</f>
        <v>0</v>
      </c>
      <c r="AE13" s="7">
        <f>+SP!AD19-SP!AE19</f>
        <v>0</v>
      </c>
      <c r="AF13" s="7">
        <f>+SP!AE19-SP!AF19</f>
        <v>0</v>
      </c>
      <c r="AG13" s="7">
        <f>+SP!AF19-SP!AG19</f>
        <v>0</v>
      </c>
      <c r="AH13" s="7">
        <f>+SP!AG19-SP!AH19</f>
        <v>0</v>
      </c>
      <c r="AI13" s="7">
        <f>+SP!AH19-SP!AI19</f>
        <v>0</v>
      </c>
      <c r="AJ13" s="7">
        <f>+SP!AI19-SP!AJ19</f>
        <v>0</v>
      </c>
      <c r="AK13" s="7">
        <f>+SP!AJ19-SP!AK19</f>
        <v>0</v>
      </c>
      <c r="AL13" s="7">
        <f>+SP!AK19-SP!AL19</f>
        <v>0</v>
      </c>
    </row>
    <row r="14" spans="2:38" ht="15">
      <c r="B14" s="4" t="s">
        <v>185</v>
      </c>
      <c r="C14" s="7">
        <f>+SP!C60</f>
        <v>0</v>
      </c>
      <c r="D14" s="7">
        <f>+SP!D60-SP!C60</f>
        <v>0</v>
      </c>
      <c r="E14" s="7">
        <f>+SP!E60-SP!D60</f>
        <v>0</v>
      </c>
      <c r="F14" s="7">
        <f>+SP!F60-SP!E60</f>
        <v>0</v>
      </c>
      <c r="G14" s="7">
        <f>+SP!G60-SP!F60</f>
        <v>0</v>
      </c>
      <c r="H14" s="7">
        <f>+SP!H60-SP!G60</f>
        <v>0</v>
      </c>
      <c r="I14" s="7">
        <f>+SP!I60-SP!H60</f>
        <v>0</v>
      </c>
      <c r="J14" s="7">
        <f>+SP!J60-SP!I60</f>
        <v>0</v>
      </c>
      <c r="K14" s="7">
        <f>+SP!K60-SP!J60</f>
        <v>0</v>
      </c>
      <c r="L14" s="7">
        <f>+SP!L60-SP!K60</f>
        <v>0</v>
      </c>
      <c r="M14" s="7">
        <f>+SP!M60-SP!L60</f>
        <v>0</v>
      </c>
      <c r="N14" s="7">
        <f>+SP!N60-SP!M60</f>
        <v>0</v>
      </c>
      <c r="O14" s="7">
        <f>+SP!O60-SP!N60</f>
        <v>0</v>
      </c>
      <c r="P14" s="7">
        <f>+SP!P60-SP!O60</f>
        <v>0</v>
      </c>
      <c r="Q14" s="7">
        <f>+SP!Q60-SP!P60</f>
        <v>0</v>
      </c>
      <c r="R14" s="7">
        <f>+SP!R60-SP!Q60</f>
        <v>0</v>
      </c>
      <c r="S14" s="7">
        <f>+SP!S60-SP!R60</f>
        <v>0</v>
      </c>
      <c r="T14" s="7">
        <f>+SP!T60-SP!S60</f>
        <v>0</v>
      </c>
      <c r="U14" s="7">
        <f>+SP!U60-SP!T60</f>
        <v>0</v>
      </c>
      <c r="V14" s="7">
        <f>+SP!V60-SP!U60</f>
        <v>0</v>
      </c>
      <c r="W14" s="7">
        <f>+SP!W60-SP!V60</f>
        <v>0</v>
      </c>
      <c r="X14" s="7">
        <f>+SP!X60-SP!W60</f>
        <v>0</v>
      </c>
      <c r="Y14" s="7">
        <f>+SP!Y60-SP!X60</f>
        <v>0</v>
      </c>
      <c r="Z14" s="7">
        <f>+SP!Z60-SP!Y60</f>
        <v>0</v>
      </c>
      <c r="AA14" s="7">
        <f>+SP!AA60-SP!Z60</f>
        <v>0</v>
      </c>
      <c r="AB14" s="7">
        <f>+SP!AB60-SP!AA60</f>
        <v>0</v>
      </c>
      <c r="AC14" s="7">
        <f>+SP!AC60-SP!AB60</f>
        <v>0</v>
      </c>
      <c r="AD14" s="7">
        <f>+SP!AD60-SP!AC60</f>
        <v>0</v>
      </c>
      <c r="AE14" s="7">
        <f>+SP!AE60-SP!AD60</f>
        <v>0</v>
      </c>
      <c r="AF14" s="7">
        <f>+SP!AF60-SP!AE60</f>
        <v>0</v>
      </c>
      <c r="AG14" s="7">
        <f>+SP!AG60-SP!AF60</f>
        <v>0</v>
      </c>
      <c r="AH14" s="7">
        <f>+SP!AH60-SP!AG60</f>
        <v>0</v>
      </c>
      <c r="AI14" s="7">
        <f>+SP!AI60-SP!AH60</f>
        <v>0</v>
      </c>
      <c r="AJ14" s="7">
        <f>+SP!AJ60-SP!AI60</f>
        <v>0</v>
      </c>
      <c r="AK14" s="7">
        <f>+SP!AK60-SP!AJ60</f>
        <v>0</v>
      </c>
      <c r="AL14" s="7">
        <f>+SP!AL60-SP!AK60</f>
        <v>0</v>
      </c>
    </row>
    <row r="15" spans="2:38" ht="15">
      <c r="B15" s="4" t="s">
        <v>187</v>
      </c>
      <c r="C15" s="7">
        <f>+SP!C62</f>
        <v>0</v>
      </c>
      <c r="D15" s="7">
        <f>+SP!D62-SP!C62</f>
        <v>0</v>
      </c>
      <c r="E15" s="7">
        <f>+SP!E62-SP!D62</f>
        <v>0</v>
      </c>
      <c r="F15" s="7">
        <f>+SP!F62-SP!E62</f>
        <v>0</v>
      </c>
      <c r="G15" s="7">
        <f>+SP!G62-SP!F62</f>
        <v>0</v>
      </c>
      <c r="H15" s="7">
        <f>+SP!H62-SP!G62</f>
        <v>0</v>
      </c>
      <c r="I15" s="7">
        <f>+SP!I62-SP!H62</f>
        <v>0</v>
      </c>
      <c r="J15" s="7">
        <f>+SP!J62-SP!I62</f>
        <v>0</v>
      </c>
      <c r="K15" s="7">
        <f>+SP!K62-SP!J62</f>
        <v>0</v>
      </c>
      <c r="L15" s="7">
        <f>+SP!L62-SP!K62</f>
        <v>0</v>
      </c>
      <c r="M15" s="7">
        <f>+SP!M62-SP!L62</f>
        <v>0</v>
      </c>
      <c r="N15" s="7">
        <f>+SP!N62-SP!M62</f>
        <v>0</v>
      </c>
      <c r="O15" s="7">
        <f>+SP!O62-SP!N62</f>
        <v>0</v>
      </c>
      <c r="P15" s="7">
        <f>+SP!P62-SP!O62</f>
        <v>0</v>
      </c>
      <c r="Q15" s="7">
        <f>+SP!Q62-SP!P62</f>
        <v>0</v>
      </c>
      <c r="R15" s="7">
        <f>+SP!R62-SP!Q62</f>
        <v>0</v>
      </c>
      <c r="S15" s="7">
        <f>+SP!S62-SP!R62</f>
        <v>0</v>
      </c>
      <c r="T15" s="7">
        <f>+SP!T62-SP!S62</f>
        <v>0</v>
      </c>
      <c r="U15" s="7">
        <f>+SP!U62-SP!T62</f>
        <v>0</v>
      </c>
      <c r="V15" s="7">
        <f>+SP!V62-SP!U62</f>
        <v>0</v>
      </c>
      <c r="W15" s="7">
        <f>+SP!W62-SP!V62</f>
        <v>0</v>
      </c>
      <c r="X15" s="7">
        <f>+SP!X62-SP!W62</f>
        <v>0</v>
      </c>
      <c r="Y15" s="7">
        <f>+SP!Y62-SP!X62</f>
        <v>0</v>
      </c>
      <c r="Z15" s="7">
        <f>+SP!Z62-SP!Y62</f>
        <v>0</v>
      </c>
      <c r="AA15" s="7">
        <f>+SP!AA62-SP!Z62</f>
        <v>0</v>
      </c>
      <c r="AB15" s="7">
        <f>+SP!AB62-SP!AA62</f>
        <v>0</v>
      </c>
      <c r="AC15" s="7">
        <f>+SP!AC62-SP!AB62</f>
        <v>0</v>
      </c>
      <c r="AD15" s="7">
        <f>+SP!AD62-SP!AC62</f>
        <v>0</v>
      </c>
      <c r="AE15" s="7">
        <f>+SP!AE62-SP!AD62</f>
        <v>0</v>
      </c>
      <c r="AF15" s="7">
        <f>+SP!AF62-SP!AE62</f>
        <v>0</v>
      </c>
      <c r="AG15" s="7">
        <f>+SP!AG62-SP!AF62</f>
        <v>0</v>
      </c>
      <c r="AH15" s="7">
        <f>+SP!AH62-SP!AG62</f>
        <v>0</v>
      </c>
      <c r="AI15" s="7">
        <f>+SP!AI62-SP!AH62</f>
        <v>0</v>
      </c>
      <c r="AJ15" s="7">
        <f>+SP!AJ62-SP!AI62</f>
        <v>0</v>
      </c>
      <c r="AK15" s="7">
        <f>+SP!AK62-SP!AJ62</f>
        <v>0</v>
      </c>
      <c r="AL15" s="7">
        <f>+SP!AL62-SP!AK62</f>
        <v>0</v>
      </c>
    </row>
    <row r="16" spans="2:38" ht="15">
      <c r="B16" s="4" t="s">
        <v>188</v>
      </c>
      <c r="C16" s="7">
        <f>+SP!C63-SP!C8</f>
        <v>0</v>
      </c>
      <c r="D16" s="7">
        <f>+SP!D63-SP!C63+SP!C8-SP!D8</f>
        <v>0</v>
      </c>
      <c r="E16" s="7">
        <f>+SP!E63-SP!D63+SP!D8-SP!E8</f>
        <v>0</v>
      </c>
      <c r="F16" s="7">
        <f>+SP!F63-SP!E63+SP!E8-SP!F8</f>
        <v>0</v>
      </c>
      <c r="G16" s="7">
        <f>+SP!G63-SP!F63+SP!F8-SP!G8</f>
        <v>0</v>
      </c>
      <c r="H16" s="7">
        <f>+SP!H63-SP!G63+SP!G8-SP!H8</f>
        <v>0</v>
      </c>
      <c r="I16" s="7">
        <f>+SP!I63-SP!H63+SP!H8-SP!I8</f>
        <v>0</v>
      </c>
      <c r="J16" s="7">
        <f>+SP!J63-SP!I63+SP!I8-SP!J8</f>
        <v>0</v>
      </c>
      <c r="K16" s="7">
        <f>+SP!K63-SP!J63+SP!J8-SP!K8</f>
        <v>0</v>
      </c>
      <c r="L16" s="7">
        <f>+SP!L63-SP!K63+SP!K8-SP!L8</f>
        <v>0</v>
      </c>
      <c r="M16" s="7">
        <f>+SP!M63-SP!L63+SP!L8-SP!M8</f>
        <v>0</v>
      </c>
      <c r="N16" s="7">
        <f>+SP!N63-SP!M63+SP!M8-SP!N8</f>
        <v>0</v>
      </c>
      <c r="O16" s="7">
        <f>+SP!O63-SP!N63+SP!N8-SP!O8</f>
        <v>0</v>
      </c>
      <c r="P16" s="7">
        <f>+SP!P63-SP!O63+SP!O8-SP!P8</f>
        <v>0</v>
      </c>
      <c r="Q16" s="7">
        <f>+SP!Q63-SP!P63+SP!P8-SP!Q8</f>
        <v>0</v>
      </c>
      <c r="R16" s="7">
        <f>+SP!R63-SP!Q63+SP!Q8-SP!R8</f>
        <v>0</v>
      </c>
      <c r="S16" s="7">
        <f>+SP!S63-SP!R63+SP!R8-SP!S8</f>
        <v>0</v>
      </c>
      <c r="T16" s="7">
        <f>+SP!T63-SP!S63+SP!S8-SP!T8</f>
        <v>0</v>
      </c>
      <c r="U16" s="7">
        <f>+SP!U63-SP!T63+SP!T8-SP!U8</f>
        <v>0</v>
      </c>
      <c r="V16" s="7">
        <f>+SP!V63-SP!U63+SP!U8-SP!V8</f>
        <v>0</v>
      </c>
      <c r="W16" s="7">
        <f>+SP!W63-SP!V63+SP!V8-SP!W8</f>
        <v>0</v>
      </c>
      <c r="X16" s="7">
        <f>+SP!X63-SP!W63+SP!W8-SP!X8</f>
        <v>0</v>
      </c>
      <c r="Y16" s="7">
        <f>+SP!Y63-SP!X63+SP!X8-SP!Y8</f>
        <v>0</v>
      </c>
      <c r="Z16" s="7">
        <f>+SP!Z63-SP!Y63+SP!Y8-SP!Z8</f>
        <v>0</v>
      </c>
      <c r="AA16" s="7">
        <f>+SP!AA63-SP!Z63+SP!Z8-SP!AA8</f>
        <v>0</v>
      </c>
      <c r="AB16" s="7">
        <f>+SP!AB63-SP!AA63+SP!AA8-SP!AB8</f>
        <v>0</v>
      </c>
      <c r="AC16" s="7">
        <f>+SP!AC63-SP!AB63+SP!AB8-SP!AC8</f>
        <v>0</v>
      </c>
      <c r="AD16" s="7">
        <f>+SP!AD63-SP!AC63+SP!AC8-SP!AD8</f>
        <v>0</v>
      </c>
      <c r="AE16" s="7">
        <f>+SP!AE63-SP!AD63+SP!AD8-SP!AE8</f>
        <v>0</v>
      </c>
      <c r="AF16" s="7">
        <f>+SP!AF63-SP!AE63+SP!AE8-SP!AF8</f>
        <v>0</v>
      </c>
      <c r="AG16" s="7">
        <f>+SP!AG63-SP!AF63+SP!AF8-SP!AG8</f>
        <v>0</v>
      </c>
      <c r="AH16" s="7">
        <f>+SP!AH63-SP!AG63+SP!AG8-SP!AH8</f>
        <v>0</v>
      </c>
      <c r="AI16" s="7">
        <f>+SP!AI63-SP!AH63+SP!AH8-SP!AI8</f>
        <v>0</v>
      </c>
      <c r="AJ16" s="7">
        <f>+SP!AJ63-SP!AI63+SP!AI8-SP!AJ8</f>
        <v>0</v>
      </c>
      <c r="AK16" s="7">
        <f>+SP!AK63-SP!AJ63+SP!AJ8-SP!AK8</f>
        <v>0</v>
      </c>
      <c r="AL16" s="7">
        <f>+SP!AL63-SP!AK63+SP!AK8-SP!AL8</f>
        <v>0</v>
      </c>
    </row>
    <row r="17" spans="2:38" ht="15">
      <c r="B17" s="4" t="s">
        <v>189</v>
      </c>
      <c r="C17" s="7">
        <f>-SP!C14+SP!C69</f>
        <v>0</v>
      </c>
      <c r="D17" s="7">
        <f>+SP!C14-SP!D14+SP!D69-SP!C69</f>
        <v>0</v>
      </c>
      <c r="E17" s="7">
        <f>+SP!D14-SP!E14+SP!E69-SP!D69</f>
        <v>0</v>
      </c>
      <c r="F17" s="7">
        <f>+SP!E14-SP!F14+SP!F69-SP!E69</f>
        <v>0</v>
      </c>
      <c r="G17" s="7">
        <f>+SP!F14-SP!G14+SP!G69-SP!F69</f>
        <v>0</v>
      </c>
      <c r="H17" s="7">
        <f>+SP!G14-SP!H14+SP!H69-SP!G69</f>
        <v>0</v>
      </c>
      <c r="I17" s="7">
        <f>+SP!H14-SP!I14+SP!I69-SP!H69</f>
        <v>0</v>
      </c>
      <c r="J17" s="7">
        <f>+SP!I14-SP!J14+SP!J69-SP!I69</f>
        <v>0</v>
      </c>
      <c r="K17" s="7">
        <f>+SP!J14-SP!K14+SP!K69-SP!J69</f>
        <v>0</v>
      </c>
      <c r="L17" s="7">
        <f>+SP!K14-SP!L14+SP!L69-SP!K69</f>
        <v>0</v>
      </c>
      <c r="M17" s="7">
        <f>+SP!L14-SP!M14+SP!M69-SP!L69</f>
        <v>0</v>
      </c>
      <c r="N17" s="7">
        <f>+SP!M14-SP!N14+SP!N69-SP!M69</f>
        <v>0</v>
      </c>
      <c r="O17" s="7">
        <f>+SP!N14-SP!O14+SP!O69-SP!N69</f>
        <v>0</v>
      </c>
      <c r="P17" s="7">
        <f>+SP!O14-SP!P14+SP!P69-SP!O69</f>
        <v>0</v>
      </c>
      <c r="Q17" s="7">
        <f>+SP!P14-SP!Q14+SP!Q69-SP!P69</f>
        <v>0</v>
      </c>
      <c r="R17" s="7">
        <f>+SP!Q14-SP!R14+SP!R69-SP!Q69</f>
        <v>0</v>
      </c>
      <c r="S17" s="7">
        <f>+SP!R14-SP!S14+SP!S69-SP!R69</f>
        <v>0</v>
      </c>
      <c r="T17" s="7">
        <f>+SP!S14-SP!T14+SP!T69-SP!S69</f>
        <v>0</v>
      </c>
      <c r="U17" s="7">
        <f>+SP!T14-SP!U14+SP!U69-SP!T69</f>
        <v>0</v>
      </c>
      <c r="V17" s="7">
        <f>+SP!U14-SP!V14+SP!V69-SP!U69</f>
        <v>0</v>
      </c>
      <c r="W17" s="7">
        <f>+SP!V14-SP!W14+SP!W69-SP!V69</f>
        <v>0</v>
      </c>
      <c r="X17" s="7">
        <f>+SP!W14-SP!X14+SP!X69-SP!W69</f>
        <v>0</v>
      </c>
      <c r="Y17" s="7">
        <f>+SP!X14-SP!Y14+SP!Y69-SP!X69</f>
        <v>0</v>
      </c>
      <c r="Z17" s="7">
        <f>+SP!Y14-SP!Z14+SP!Z69-SP!Y69</f>
        <v>0</v>
      </c>
      <c r="AA17" s="7">
        <f>+SP!Z14-SP!AA14+SP!AA69-SP!Z69</f>
        <v>0</v>
      </c>
      <c r="AB17" s="7">
        <f>+SP!AA14-SP!AB14+SP!AB69-SP!AA69</f>
        <v>0</v>
      </c>
      <c r="AC17" s="7">
        <f>+SP!AB14-SP!AC14+SP!AC69-SP!AB69</f>
        <v>0</v>
      </c>
      <c r="AD17" s="7">
        <f>+SP!AC14-SP!AD14+SP!AD69-SP!AC69</f>
        <v>0</v>
      </c>
      <c r="AE17" s="7">
        <f>+SP!AD14-SP!AE14+SP!AE69-SP!AD69</f>
        <v>0</v>
      </c>
      <c r="AF17" s="7">
        <f>+SP!AE14-SP!AF14+SP!AF69-SP!AE69</f>
        <v>0</v>
      </c>
      <c r="AG17" s="7">
        <f>+SP!AF14-SP!AG14+SP!AG69-SP!AF69</f>
        <v>0</v>
      </c>
      <c r="AH17" s="7">
        <f>+SP!AG14-SP!AH14+SP!AH69-SP!AG69</f>
        <v>0</v>
      </c>
      <c r="AI17" s="7">
        <f>+SP!AH14-SP!AI14+SP!AI69-SP!AH69</f>
        <v>0</v>
      </c>
      <c r="AJ17" s="7">
        <f>+SP!AI14-SP!AJ14+SP!AJ69-SP!AI69</f>
        <v>0</v>
      </c>
      <c r="AK17" s="7">
        <f>+SP!AJ14-SP!AK14+SP!AK69-SP!AJ69</f>
        <v>0</v>
      </c>
      <c r="AL17" s="7">
        <f>+SP!AK14-SP!AL14+SP!AL69-SP!AK69</f>
        <v>0</v>
      </c>
    </row>
    <row r="18" spans="2:38" ht="15">
      <c r="B18" s="4" t="s">
        <v>190</v>
      </c>
      <c r="C18" s="7">
        <f>+SP!C68</f>
        <v>0</v>
      </c>
      <c r="D18" s="7">
        <f>+SP!D68-SP!C68</f>
        <v>0</v>
      </c>
      <c r="E18" s="7">
        <f>+SP!E68-SP!D68</f>
        <v>0</v>
      </c>
      <c r="F18" s="7">
        <f>+SP!F68-SP!E68</f>
        <v>0</v>
      </c>
      <c r="G18" s="7">
        <f>+SP!G68-SP!F68</f>
        <v>0</v>
      </c>
      <c r="H18" s="7">
        <f>+SP!H68-SP!G68</f>
        <v>0</v>
      </c>
      <c r="I18" s="7">
        <f>+SP!I68-SP!H68</f>
        <v>0</v>
      </c>
      <c r="J18" s="7">
        <f>+SP!J68-SP!I68</f>
        <v>0</v>
      </c>
      <c r="K18" s="7">
        <f>+SP!K68-SP!J68</f>
        <v>0</v>
      </c>
      <c r="L18" s="7">
        <f>+SP!L68-SP!K68</f>
        <v>0</v>
      </c>
      <c r="M18" s="7">
        <f>+SP!M68-SP!L68</f>
        <v>0</v>
      </c>
      <c r="N18" s="7">
        <f>+SP!N68-SP!M68</f>
        <v>0</v>
      </c>
      <c r="O18" s="7">
        <f>+SP!O68-SP!N68</f>
        <v>0</v>
      </c>
      <c r="P18" s="7">
        <f>+SP!P68-SP!O68</f>
        <v>0</v>
      </c>
      <c r="Q18" s="7">
        <f>+SP!Q68-SP!P68</f>
        <v>0</v>
      </c>
      <c r="R18" s="7">
        <f>+SP!R68-SP!Q68</f>
        <v>0</v>
      </c>
      <c r="S18" s="7">
        <f>+SP!S68-SP!R68</f>
        <v>0</v>
      </c>
      <c r="T18" s="7">
        <f>+SP!T68-SP!S68</f>
        <v>0</v>
      </c>
      <c r="U18" s="7">
        <f>+SP!U68-SP!T68</f>
        <v>0</v>
      </c>
      <c r="V18" s="7">
        <f>+SP!V68-SP!U68</f>
        <v>0</v>
      </c>
      <c r="W18" s="7">
        <f>+SP!W68-SP!V68</f>
        <v>0</v>
      </c>
      <c r="X18" s="7">
        <f>+SP!X68-SP!W68</f>
        <v>0</v>
      </c>
      <c r="Y18" s="7">
        <f>+SP!Y68-SP!X68</f>
        <v>0</v>
      </c>
      <c r="Z18" s="7">
        <f>+SP!Z68-SP!Y68</f>
        <v>0</v>
      </c>
      <c r="AA18" s="7">
        <f>+SP!AA68-SP!Z68</f>
        <v>0</v>
      </c>
      <c r="AB18" s="7">
        <f>+SP!AB68-SP!AA68</f>
        <v>0</v>
      </c>
      <c r="AC18" s="7">
        <f>+SP!AC68-SP!AB68</f>
        <v>0</v>
      </c>
      <c r="AD18" s="7">
        <f>+SP!AD68-SP!AC68</f>
        <v>0</v>
      </c>
      <c r="AE18" s="7">
        <f>+SP!AE68-SP!AD68</f>
        <v>0</v>
      </c>
      <c r="AF18" s="7">
        <f>+SP!AF68-SP!AE68</f>
        <v>0</v>
      </c>
      <c r="AG18" s="7">
        <f>+SP!AG68-SP!AF68</f>
        <v>0</v>
      </c>
      <c r="AH18" s="7">
        <f>+SP!AH68-SP!AG68</f>
        <v>0</v>
      </c>
      <c r="AI18" s="7">
        <f>+SP!AI68-SP!AH68</f>
        <v>0</v>
      </c>
      <c r="AJ18" s="7">
        <f>+SP!AJ68-SP!AI68</f>
        <v>0</v>
      </c>
      <c r="AK18" s="7">
        <f>+SP!AK68-SP!AJ68</f>
        <v>0</v>
      </c>
      <c r="AL18" s="7">
        <f>+SP!AL68-SP!AK68</f>
        <v>0</v>
      </c>
    </row>
    <row r="19" spans="3:38" ht="15">
      <c r="C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1" spans="2:38" s="2" customFormat="1" ht="15">
      <c r="B21" s="5" t="s">
        <v>192</v>
      </c>
      <c r="C21" s="5">
        <f>+C6+C8</f>
        <v>-338500</v>
      </c>
      <c r="D21" s="5">
        <f aca="true" t="shared" si="2" ref="D21:AL21">+D6+D8</f>
        <v>-307500</v>
      </c>
      <c r="E21" s="5">
        <f t="shared" si="2"/>
        <v>-322100</v>
      </c>
      <c r="F21" s="5">
        <f t="shared" si="2"/>
        <v>301100</v>
      </c>
      <c r="G21" s="5">
        <f t="shared" si="2"/>
        <v>301100</v>
      </c>
      <c r="H21" s="5">
        <f t="shared" si="2"/>
        <v>301100</v>
      </c>
      <c r="I21" s="5">
        <f t="shared" si="2"/>
        <v>301100</v>
      </c>
      <c r="J21" s="5">
        <f t="shared" si="2"/>
        <v>301100</v>
      </c>
      <c r="K21" s="5">
        <f t="shared" si="2"/>
        <v>301100</v>
      </c>
      <c r="L21" s="5">
        <f t="shared" si="2"/>
        <v>301100</v>
      </c>
      <c r="M21" s="5">
        <f t="shared" si="2"/>
        <v>301100</v>
      </c>
      <c r="N21" s="5">
        <f t="shared" si="2"/>
        <v>301100</v>
      </c>
      <c r="O21" s="5">
        <f t="shared" si="2"/>
        <v>301100</v>
      </c>
      <c r="P21" s="5">
        <f t="shared" si="2"/>
        <v>301100</v>
      </c>
      <c r="Q21" s="5">
        <f t="shared" si="2"/>
        <v>301100</v>
      </c>
      <c r="R21" s="5">
        <f t="shared" si="2"/>
        <v>301100</v>
      </c>
      <c r="S21" s="5">
        <f t="shared" si="2"/>
        <v>301100</v>
      </c>
      <c r="T21" s="5">
        <f t="shared" si="2"/>
        <v>301100</v>
      </c>
      <c r="U21" s="5">
        <f t="shared" si="2"/>
        <v>301100</v>
      </c>
      <c r="V21" s="5">
        <f t="shared" si="2"/>
        <v>301100</v>
      </c>
      <c r="W21" s="5">
        <f t="shared" si="2"/>
        <v>301100</v>
      </c>
      <c r="X21" s="5">
        <f t="shared" si="2"/>
        <v>301100</v>
      </c>
      <c r="Y21" s="5">
        <f t="shared" si="2"/>
        <v>301100</v>
      </c>
      <c r="Z21" s="5">
        <f t="shared" si="2"/>
        <v>301100</v>
      </c>
      <c r="AA21" s="5">
        <f t="shared" si="2"/>
        <v>301100</v>
      </c>
      <c r="AB21" s="5">
        <f t="shared" si="2"/>
        <v>301100</v>
      </c>
      <c r="AC21" s="5">
        <f t="shared" si="2"/>
        <v>301100</v>
      </c>
      <c r="AD21" s="5">
        <f t="shared" si="2"/>
        <v>301100</v>
      </c>
      <c r="AE21" s="5">
        <f t="shared" si="2"/>
        <v>301100</v>
      </c>
      <c r="AF21" s="5">
        <f t="shared" si="2"/>
        <v>301100</v>
      </c>
      <c r="AG21" s="5">
        <f t="shared" si="2"/>
        <v>301100</v>
      </c>
      <c r="AH21" s="5">
        <f t="shared" si="2"/>
        <v>301100</v>
      </c>
      <c r="AI21" s="5">
        <f t="shared" si="2"/>
        <v>301100</v>
      </c>
      <c r="AJ21" s="5">
        <f t="shared" si="2"/>
        <v>301100</v>
      </c>
      <c r="AK21" s="5">
        <f t="shared" si="2"/>
        <v>301100</v>
      </c>
      <c r="AL21" s="5">
        <f t="shared" si="2"/>
        <v>301100</v>
      </c>
    </row>
    <row r="22" s="2" customFormat="1" ht="15"/>
    <row r="23" spans="2:38" s="2" customFormat="1" ht="15">
      <c r="B23" s="2" t="s">
        <v>193</v>
      </c>
      <c r="C23" s="5">
        <f>+C24</f>
        <v>-187000</v>
      </c>
      <c r="D23" s="5">
        <f>+D24</f>
        <v>-32000</v>
      </c>
      <c r="E23" s="5">
        <f aca="true" t="shared" si="3" ref="E23:AL23">+E24</f>
        <v>-105000</v>
      </c>
      <c r="F23" s="5">
        <f t="shared" si="3"/>
        <v>0</v>
      </c>
      <c r="G23" s="5">
        <f t="shared" si="3"/>
        <v>0</v>
      </c>
      <c r="H23" s="5">
        <f t="shared" si="3"/>
        <v>0</v>
      </c>
      <c r="I23" s="5">
        <f t="shared" si="3"/>
        <v>0</v>
      </c>
      <c r="J23" s="5">
        <f t="shared" si="3"/>
        <v>0</v>
      </c>
      <c r="K23" s="5">
        <f t="shared" si="3"/>
        <v>0</v>
      </c>
      <c r="L23" s="5">
        <f t="shared" si="3"/>
        <v>0</v>
      </c>
      <c r="M23" s="5">
        <f t="shared" si="3"/>
        <v>0</v>
      </c>
      <c r="N23" s="5">
        <f t="shared" si="3"/>
        <v>0</v>
      </c>
      <c r="O23" s="5">
        <f t="shared" si="3"/>
        <v>0</v>
      </c>
      <c r="P23" s="5">
        <f t="shared" si="3"/>
        <v>0</v>
      </c>
      <c r="Q23" s="5">
        <f t="shared" si="3"/>
        <v>0</v>
      </c>
      <c r="R23" s="5">
        <f t="shared" si="3"/>
        <v>0</v>
      </c>
      <c r="S23" s="5">
        <f t="shared" si="3"/>
        <v>0</v>
      </c>
      <c r="T23" s="5">
        <f t="shared" si="3"/>
        <v>0</v>
      </c>
      <c r="U23" s="5">
        <f t="shared" si="3"/>
        <v>0</v>
      </c>
      <c r="V23" s="5">
        <f t="shared" si="3"/>
        <v>0</v>
      </c>
      <c r="W23" s="5">
        <f t="shared" si="3"/>
        <v>0</v>
      </c>
      <c r="X23" s="5">
        <f t="shared" si="3"/>
        <v>0</v>
      </c>
      <c r="Y23" s="5">
        <f t="shared" si="3"/>
        <v>0</v>
      </c>
      <c r="Z23" s="5">
        <f t="shared" si="3"/>
        <v>0</v>
      </c>
      <c r="AA23" s="5">
        <f t="shared" si="3"/>
        <v>0</v>
      </c>
      <c r="AB23" s="5">
        <f t="shared" si="3"/>
        <v>0</v>
      </c>
      <c r="AC23" s="5">
        <f t="shared" si="3"/>
        <v>0</v>
      </c>
      <c r="AD23" s="5">
        <f t="shared" si="3"/>
        <v>0</v>
      </c>
      <c r="AE23" s="5">
        <f t="shared" si="3"/>
        <v>0</v>
      </c>
      <c r="AF23" s="5">
        <f t="shared" si="3"/>
        <v>0</v>
      </c>
      <c r="AG23" s="5">
        <f t="shared" si="3"/>
        <v>0</v>
      </c>
      <c r="AH23" s="5">
        <f t="shared" si="3"/>
        <v>0</v>
      </c>
      <c r="AI23" s="5">
        <f t="shared" si="3"/>
        <v>0</v>
      </c>
      <c r="AJ23" s="5">
        <f t="shared" si="3"/>
        <v>0</v>
      </c>
      <c r="AK23" s="5">
        <f t="shared" si="3"/>
        <v>0</v>
      </c>
      <c r="AL23" s="5">
        <f t="shared" si="3"/>
        <v>0</v>
      </c>
    </row>
    <row r="24" spans="2:38" ht="15">
      <c r="B24" s="4" t="s">
        <v>194</v>
      </c>
      <c r="C24" s="7">
        <f>SUM(C25:C26)</f>
        <v>-187000</v>
      </c>
      <c r="D24" s="7">
        <f>SUM(D25:D26)</f>
        <v>-32000</v>
      </c>
      <c r="E24" s="7">
        <f aca="true" t="shared" si="4" ref="E24:AL24">SUM(E25:E26)</f>
        <v>-105000</v>
      </c>
      <c r="F24" s="7">
        <f t="shared" si="4"/>
        <v>0</v>
      </c>
      <c r="G24" s="7">
        <f t="shared" si="4"/>
        <v>0</v>
      </c>
      <c r="H24" s="7">
        <f t="shared" si="4"/>
        <v>0</v>
      </c>
      <c r="I24" s="7">
        <f t="shared" si="4"/>
        <v>0</v>
      </c>
      <c r="J24" s="7">
        <f t="shared" si="4"/>
        <v>0</v>
      </c>
      <c r="K24" s="7">
        <f t="shared" si="4"/>
        <v>0</v>
      </c>
      <c r="L24" s="7">
        <f t="shared" si="4"/>
        <v>0</v>
      </c>
      <c r="M24" s="7">
        <f t="shared" si="4"/>
        <v>0</v>
      </c>
      <c r="N24" s="7">
        <f t="shared" si="4"/>
        <v>0</v>
      </c>
      <c r="O24" s="7">
        <f t="shared" si="4"/>
        <v>0</v>
      </c>
      <c r="P24" s="7">
        <f t="shared" si="4"/>
        <v>0</v>
      </c>
      <c r="Q24" s="7">
        <f t="shared" si="4"/>
        <v>0</v>
      </c>
      <c r="R24" s="7">
        <f t="shared" si="4"/>
        <v>0</v>
      </c>
      <c r="S24" s="7">
        <f t="shared" si="4"/>
        <v>0</v>
      </c>
      <c r="T24" s="7">
        <f t="shared" si="4"/>
        <v>0</v>
      </c>
      <c r="U24" s="7">
        <f t="shared" si="4"/>
        <v>0</v>
      </c>
      <c r="V24" s="7">
        <f t="shared" si="4"/>
        <v>0</v>
      </c>
      <c r="W24" s="7">
        <f t="shared" si="4"/>
        <v>0</v>
      </c>
      <c r="X24" s="7">
        <f t="shared" si="4"/>
        <v>0</v>
      </c>
      <c r="Y24" s="7">
        <f t="shared" si="4"/>
        <v>0</v>
      </c>
      <c r="Z24" s="7">
        <f t="shared" si="4"/>
        <v>0</v>
      </c>
      <c r="AA24" s="7">
        <f t="shared" si="4"/>
        <v>0</v>
      </c>
      <c r="AB24" s="7">
        <f t="shared" si="4"/>
        <v>0</v>
      </c>
      <c r="AC24" s="7">
        <f t="shared" si="4"/>
        <v>0</v>
      </c>
      <c r="AD24" s="7">
        <f t="shared" si="4"/>
        <v>0</v>
      </c>
      <c r="AE24" s="7">
        <f t="shared" si="4"/>
        <v>0</v>
      </c>
      <c r="AF24" s="7">
        <f t="shared" si="4"/>
        <v>0</v>
      </c>
      <c r="AG24" s="7">
        <f t="shared" si="4"/>
        <v>0</v>
      </c>
      <c r="AH24" s="7">
        <f t="shared" si="4"/>
        <v>0</v>
      </c>
      <c r="AI24" s="7">
        <f t="shared" si="4"/>
        <v>0</v>
      </c>
      <c r="AJ24" s="7">
        <f t="shared" si="4"/>
        <v>0</v>
      </c>
      <c r="AK24" s="7">
        <f t="shared" si="4"/>
        <v>0</v>
      </c>
      <c r="AL24" s="7">
        <f t="shared" si="4"/>
        <v>0</v>
      </c>
    </row>
    <row r="25" spans="2:38" ht="15">
      <c r="B25" s="4" t="s">
        <v>195</v>
      </c>
      <c r="C25" s="7">
        <f>-SP!C24-SP!C29-SP!C38</f>
        <v>-147000</v>
      </c>
      <c r="D25" s="7">
        <f>+SP!C24+SP!C29+SP!C38-SP!D24-SP!D29-SP!D38</f>
        <v>-10000</v>
      </c>
      <c r="E25" s="7">
        <f>+SP!D24+SP!D29+SP!D38-SP!E24-SP!E29-SP!E38</f>
        <v>-105000</v>
      </c>
      <c r="F25" s="7">
        <f>+SP!E24+SP!E29+SP!E38-SP!F24-SP!F29-SP!F38</f>
        <v>0</v>
      </c>
      <c r="G25" s="7">
        <f>+SP!F24+SP!F29+SP!F38-SP!G24-SP!G29-SP!G38</f>
        <v>0</v>
      </c>
      <c r="H25" s="7">
        <f>+SP!G24+SP!G29+SP!G38-SP!H24-SP!H29-SP!H38</f>
        <v>0</v>
      </c>
      <c r="I25" s="7">
        <f>+SP!H24+SP!H29+SP!H38-SP!I24-SP!I29-SP!I38</f>
        <v>0</v>
      </c>
      <c r="J25" s="7">
        <f>+SP!I24+SP!I29+SP!I38-SP!J24-SP!J29-SP!J38</f>
        <v>0</v>
      </c>
      <c r="K25" s="7">
        <f>+SP!J24+SP!J29+SP!J38-SP!K24-SP!K29-SP!K38</f>
        <v>0</v>
      </c>
      <c r="L25" s="7">
        <f>+SP!K24+SP!K29+SP!K38-SP!L24-SP!L29-SP!L38</f>
        <v>0</v>
      </c>
      <c r="M25" s="7">
        <f>+SP!L24+SP!L29+SP!L38-SP!M24-SP!M29-SP!M38</f>
        <v>0</v>
      </c>
      <c r="N25" s="7">
        <f>+SP!M24+SP!M29+SP!M38-SP!N24-SP!N29-SP!N38</f>
        <v>0</v>
      </c>
      <c r="O25" s="7">
        <f>+SP!N24+SP!N29+SP!N38-SP!O24-SP!O29-SP!O38</f>
        <v>0</v>
      </c>
      <c r="P25" s="7">
        <f>+SP!O24+SP!O29+SP!O38-SP!P24-SP!P29-SP!P38</f>
        <v>0</v>
      </c>
      <c r="Q25" s="7">
        <f>+SP!P24+SP!P29+SP!P38-SP!Q24-SP!Q29-SP!Q38</f>
        <v>0</v>
      </c>
      <c r="R25" s="7">
        <f>+SP!Q24+SP!Q29+SP!Q38-SP!R24-SP!R29-SP!R38</f>
        <v>0</v>
      </c>
      <c r="S25" s="7">
        <f>+SP!R24+SP!R29+SP!R38-SP!S24-SP!S29-SP!S38</f>
        <v>0</v>
      </c>
      <c r="T25" s="7">
        <f>+SP!S24+SP!S29+SP!S38-SP!T24-SP!T29-SP!T38</f>
        <v>0</v>
      </c>
      <c r="U25" s="7">
        <f>+SP!T24+SP!T29+SP!T38-SP!U24-SP!U29-SP!U38</f>
        <v>0</v>
      </c>
      <c r="V25" s="7">
        <f>+SP!U24+SP!U29+SP!U38-SP!V24-SP!V29-SP!V38</f>
        <v>0</v>
      </c>
      <c r="W25" s="7">
        <f>+SP!V24+SP!V29+SP!V38-SP!W24-SP!W29-SP!W38</f>
        <v>0</v>
      </c>
      <c r="X25" s="7">
        <f>+SP!W24+SP!W29+SP!W38-SP!X24-SP!X29-SP!X38</f>
        <v>0</v>
      </c>
      <c r="Y25" s="7">
        <f>+SP!X24+SP!X29+SP!X38-SP!Y24-SP!Y29-SP!Y38</f>
        <v>0</v>
      </c>
      <c r="Z25" s="7">
        <f>+SP!Y24+SP!Y29+SP!Y38-SP!Z24-SP!Z29-SP!Z38</f>
        <v>0</v>
      </c>
      <c r="AA25" s="7">
        <f>+SP!Z24+SP!Z29+SP!Z38-SP!AA24-SP!AA29-SP!AA38</f>
        <v>0</v>
      </c>
      <c r="AB25" s="7">
        <f>+SP!AA24+SP!AA29+SP!AA38-SP!AB24-SP!AB29-SP!AB38</f>
        <v>0</v>
      </c>
      <c r="AC25" s="7">
        <f>+SP!AB24+SP!AB29+SP!AB38-SP!AC24-SP!AC29-SP!AC38</f>
        <v>0</v>
      </c>
      <c r="AD25" s="7">
        <f>+SP!AC24+SP!AC29+SP!AC38-SP!AD24-SP!AD29-SP!AD38</f>
        <v>0</v>
      </c>
      <c r="AE25" s="7">
        <f>+SP!AD24+SP!AD29+SP!AD38-SP!AE24-SP!AE29-SP!AE38</f>
        <v>0</v>
      </c>
      <c r="AF25" s="7">
        <f>+SP!AE24+SP!AE29+SP!AE38-SP!AF24-SP!AF29-SP!AF38</f>
        <v>0</v>
      </c>
      <c r="AG25" s="7">
        <f>+SP!AF24+SP!AF29+SP!AF38-SP!AG24-SP!AG29-SP!AG38</f>
        <v>0</v>
      </c>
      <c r="AH25" s="7">
        <f>+SP!AG24+SP!AG29+SP!AG38-SP!AH24-SP!AH29-SP!AH38</f>
        <v>0</v>
      </c>
      <c r="AI25" s="7">
        <f>+SP!AH24+SP!AH29+SP!AH38-SP!AI24-SP!AI29-SP!AI38</f>
        <v>0</v>
      </c>
      <c r="AJ25" s="7">
        <f>+SP!AI24+SP!AI29+SP!AI38-SP!AJ24-SP!AJ29-SP!AJ38</f>
        <v>0</v>
      </c>
      <c r="AK25" s="7">
        <f>+SP!AJ24+SP!AJ29+SP!AJ38-SP!AK24-SP!AK29-SP!AK38</f>
        <v>0</v>
      </c>
      <c r="AL25" s="7">
        <f>+SP!AK24+SP!AK29+SP!AK38-SP!AL24-SP!AL29-SP!AL38</f>
        <v>0</v>
      </c>
    </row>
    <row r="26" spans="2:38" ht="15">
      <c r="B26" s="4" t="s">
        <v>196</v>
      </c>
      <c r="C26" s="7">
        <f>-SP!C41</f>
        <v>-40000</v>
      </c>
      <c r="D26" s="7">
        <f>+SP!C41-SP!D41</f>
        <v>-22000</v>
      </c>
      <c r="E26" s="7">
        <f>+SP!D41-SP!E41</f>
        <v>0</v>
      </c>
      <c r="F26" s="7">
        <f>+SP!E41-SP!F41</f>
        <v>0</v>
      </c>
      <c r="G26" s="7">
        <f>+SP!F41-SP!G41</f>
        <v>0</v>
      </c>
      <c r="H26" s="7">
        <f>+SP!G41-SP!H41</f>
        <v>0</v>
      </c>
      <c r="I26" s="7">
        <f>+SP!H41-SP!I41</f>
        <v>0</v>
      </c>
      <c r="J26" s="7">
        <f>+SP!I41-SP!J41</f>
        <v>0</v>
      </c>
      <c r="K26" s="7">
        <f>+SP!J41-SP!K41</f>
        <v>0</v>
      </c>
      <c r="L26" s="7">
        <f>+SP!K41-SP!L41</f>
        <v>0</v>
      </c>
      <c r="M26" s="7">
        <f>+SP!L41-SP!M41</f>
        <v>0</v>
      </c>
      <c r="N26" s="7">
        <f>+SP!M41-SP!N41</f>
        <v>0</v>
      </c>
      <c r="O26" s="7">
        <f>+SP!N41-SP!O41</f>
        <v>0</v>
      </c>
      <c r="P26" s="7">
        <f>+SP!O41-SP!P41</f>
        <v>0</v>
      </c>
      <c r="Q26" s="7">
        <f>+SP!P41-SP!Q41</f>
        <v>0</v>
      </c>
      <c r="R26" s="7">
        <f>+SP!Q41-SP!R41</f>
        <v>0</v>
      </c>
      <c r="S26" s="7">
        <f>+SP!R41-SP!S41</f>
        <v>0</v>
      </c>
      <c r="T26" s="7">
        <f>+SP!S41-SP!T41</f>
        <v>0</v>
      </c>
      <c r="U26" s="7">
        <f>+SP!T41-SP!U41</f>
        <v>0</v>
      </c>
      <c r="V26" s="7">
        <f>+SP!U41-SP!V41</f>
        <v>0</v>
      </c>
      <c r="W26" s="7">
        <f>+SP!V41-SP!W41</f>
        <v>0</v>
      </c>
      <c r="X26" s="7">
        <f>+SP!W41-SP!X41</f>
        <v>0</v>
      </c>
      <c r="Y26" s="7">
        <f>+SP!X41-SP!Y41</f>
        <v>0</v>
      </c>
      <c r="Z26" s="7">
        <f>+SP!Y41-SP!Z41</f>
        <v>0</v>
      </c>
      <c r="AA26" s="7">
        <f>+SP!Z41-SP!AA41</f>
        <v>0</v>
      </c>
      <c r="AB26" s="7">
        <f>+SP!AA41-SP!AB41</f>
        <v>0</v>
      </c>
      <c r="AC26" s="7">
        <f>+SP!AB41-SP!AC41</f>
        <v>0</v>
      </c>
      <c r="AD26" s="7">
        <f>+SP!AC41-SP!AD41</f>
        <v>0</v>
      </c>
      <c r="AE26" s="7">
        <f>+SP!AD41-SP!AE41</f>
        <v>0</v>
      </c>
      <c r="AF26" s="7">
        <f>+SP!AE41-SP!AF41</f>
        <v>0</v>
      </c>
      <c r="AG26" s="7">
        <f>+SP!AF41-SP!AG41</f>
        <v>0</v>
      </c>
      <c r="AH26" s="7">
        <f>+SP!AG41-SP!AH41</f>
        <v>0</v>
      </c>
      <c r="AI26" s="7">
        <f>+SP!AH41-SP!AI41</f>
        <v>0</v>
      </c>
      <c r="AJ26" s="7">
        <f>+SP!AI41-SP!AJ41</f>
        <v>0</v>
      </c>
      <c r="AK26" s="7">
        <f>+SP!AJ41-SP!AK41</f>
        <v>0</v>
      </c>
      <c r="AL26" s="7">
        <f>+SP!AK41-SP!AL41</f>
        <v>0</v>
      </c>
    </row>
    <row r="28" spans="2:38" s="2" customFormat="1" ht="15">
      <c r="B28" s="5" t="s">
        <v>197</v>
      </c>
      <c r="C28" s="5">
        <f>+C21+C23</f>
        <v>-525500</v>
      </c>
      <c r="D28" s="5">
        <f aca="true" t="shared" si="5" ref="D28:AL28">+D21+D23</f>
        <v>-339500</v>
      </c>
      <c r="E28" s="5">
        <f t="shared" si="5"/>
        <v>-427100</v>
      </c>
      <c r="F28" s="5">
        <f t="shared" si="5"/>
        <v>301100</v>
      </c>
      <c r="G28" s="5">
        <f t="shared" si="5"/>
        <v>301100</v>
      </c>
      <c r="H28" s="5">
        <f t="shared" si="5"/>
        <v>301100</v>
      </c>
      <c r="I28" s="5">
        <f t="shared" si="5"/>
        <v>301100</v>
      </c>
      <c r="J28" s="5">
        <f t="shared" si="5"/>
        <v>301100</v>
      </c>
      <c r="K28" s="5">
        <f t="shared" si="5"/>
        <v>301100</v>
      </c>
      <c r="L28" s="5">
        <f t="shared" si="5"/>
        <v>301100</v>
      </c>
      <c r="M28" s="5">
        <f t="shared" si="5"/>
        <v>301100</v>
      </c>
      <c r="N28" s="5">
        <f t="shared" si="5"/>
        <v>301100</v>
      </c>
      <c r="O28" s="5">
        <f t="shared" si="5"/>
        <v>301100</v>
      </c>
      <c r="P28" s="5">
        <f t="shared" si="5"/>
        <v>301100</v>
      </c>
      <c r="Q28" s="5">
        <f t="shared" si="5"/>
        <v>301100</v>
      </c>
      <c r="R28" s="5">
        <f t="shared" si="5"/>
        <v>301100</v>
      </c>
      <c r="S28" s="5">
        <f t="shared" si="5"/>
        <v>301100</v>
      </c>
      <c r="T28" s="5">
        <f t="shared" si="5"/>
        <v>301100</v>
      </c>
      <c r="U28" s="5">
        <f t="shared" si="5"/>
        <v>301100</v>
      </c>
      <c r="V28" s="5">
        <f t="shared" si="5"/>
        <v>301100</v>
      </c>
      <c r="W28" s="5">
        <f t="shared" si="5"/>
        <v>301100</v>
      </c>
      <c r="X28" s="5">
        <f t="shared" si="5"/>
        <v>301100</v>
      </c>
      <c r="Y28" s="5">
        <f t="shared" si="5"/>
        <v>301100</v>
      </c>
      <c r="Z28" s="5">
        <f t="shared" si="5"/>
        <v>301100</v>
      </c>
      <c r="AA28" s="5">
        <f t="shared" si="5"/>
        <v>301100</v>
      </c>
      <c r="AB28" s="5">
        <f t="shared" si="5"/>
        <v>301100</v>
      </c>
      <c r="AC28" s="5">
        <f t="shared" si="5"/>
        <v>301100</v>
      </c>
      <c r="AD28" s="5">
        <f t="shared" si="5"/>
        <v>301100</v>
      </c>
      <c r="AE28" s="5">
        <f t="shared" si="5"/>
        <v>301100</v>
      </c>
      <c r="AF28" s="5">
        <f t="shared" si="5"/>
        <v>301100</v>
      </c>
      <c r="AG28" s="5">
        <f t="shared" si="5"/>
        <v>301100</v>
      </c>
      <c r="AH28" s="5">
        <f t="shared" si="5"/>
        <v>301100</v>
      </c>
      <c r="AI28" s="5">
        <f t="shared" si="5"/>
        <v>301100</v>
      </c>
      <c r="AJ28" s="5">
        <f t="shared" si="5"/>
        <v>301100</v>
      </c>
      <c r="AK28" s="5">
        <f t="shared" si="5"/>
        <v>301100</v>
      </c>
      <c r="AL28" s="5">
        <f t="shared" si="5"/>
        <v>301100</v>
      </c>
    </row>
    <row r="30" spans="2:38" s="2" customFormat="1" ht="15">
      <c r="B30" s="5" t="s">
        <v>198</v>
      </c>
      <c r="C30" s="5">
        <f>SUM(C31:C35)</f>
        <v>164400</v>
      </c>
      <c r="D30" s="5">
        <f>SUM(D31:D35)</f>
        <v>38400</v>
      </c>
      <c r="E30" s="5">
        <f aca="true" t="shared" si="6" ref="E30:AL30">SUM(E31:E35)</f>
        <v>126000</v>
      </c>
      <c r="F30" s="5">
        <f t="shared" si="6"/>
        <v>0</v>
      </c>
      <c r="G30" s="5">
        <f t="shared" si="6"/>
        <v>0</v>
      </c>
      <c r="H30" s="5">
        <f t="shared" si="6"/>
        <v>0</v>
      </c>
      <c r="I30" s="5">
        <f t="shared" si="6"/>
        <v>0</v>
      </c>
      <c r="J30" s="5">
        <f t="shared" si="6"/>
        <v>0</v>
      </c>
      <c r="K30" s="5">
        <f t="shared" si="6"/>
        <v>0</v>
      </c>
      <c r="L30" s="5">
        <f t="shared" si="6"/>
        <v>0</v>
      </c>
      <c r="M30" s="5">
        <f t="shared" si="6"/>
        <v>0</v>
      </c>
      <c r="N30" s="5">
        <f t="shared" si="6"/>
        <v>0</v>
      </c>
      <c r="O30" s="5">
        <f t="shared" si="6"/>
        <v>0</v>
      </c>
      <c r="P30" s="5">
        <f t="shared" si="6"/>
        <v>0</v>
      </c>
      <c r="Q30" s="5">
        <f t="shared" si="6"/>
        <v>0</v>
      </c>
      <c r="R30" s="5">
        <f t="shared" si="6"/>
        <v>0</v>
      </c>
      <c r="S30" s="5">
        <f t="shared" si="6"/>
        <v>0</v>
      </c>
      <c r="T30" s="5">
        <f t="shared" si="6"/>
        <v>0</v>
      </c>
      <c r="U30" s="5">
        <f t="shared" si="6"/>
        <v>0</v>
      </c>
      <c r="V30" s="5">
        <f t="shared" si="6"/>
        <v>0</v>
      </c>
      <c r="W30" s="5">
        <f t="shared" si="6"/>
        <v>0</v>
      </c>
      <c r="X30" s="5">
        <f t="shared" si="6"/>
        <v>0</v>
      </c>
      <c r="Y30" s="5">
        <f t="shared" si="6"/>
        <v>0</v>
      </c>
      <c r="Z30" s="5">
        <f t="shared" si="6"/>
        <v>0</v>
      </c>
      <c r="AA30" s="5">
        <f t="shared" si="6"/>
        <v>0</v>
      </c>
      <c r="AB30" s="5">
        <f t="shared" si="6"/>
        <v>0</v>
      </c>
      <c r="AC30" s="5">
        <f t="shared" si="6"/>
        <v>0</v>
      </c>
      <c r="AD30" s="5">
        <f t="shared" si="6"/>
        <v>0</v>
      </c>
      <c r="AE30" s="5">
        <f t="shared" si="6"/>
        <v>0</v>
      </c>
      <c r="AF30" s="5">
        <f t="shared" si="6"/>
        <v>0</v>
      </c>
      <c r="AG30" s="5">
        <f t="shared" si="6"/>
        <v>0</v>
      </c>
      <c r="AH30" s="5">
        <f t="shared" si="6"/>
        <v>0</v>
      </c>
      <c r="AI30" s="5">
        <f t="shared" si="6"/>
        <v>0</v>
      </c>
      <c r="AJ30" s="5">
        <f t="shared" si="6"/>
        <v>0</v>
      </c>
      <c r="AK30" s="5">
        <f t="shared" si="6"/>
        <v>0</v>
      </c>
      <c r="AL30" s="5">
        <f t="shared" si="6"/>
        <v>0</v>
      </c>
    </row>
    <row r="31" spans="2:38" ht="15">
      <c r="B31" s="4" t="s">
        <v>199</v>
      </c>
      <c r="C31" s="7">
        <f>+SP!C76</f>
        <v>0</v>
      </c>
      <c r="D31" s="7">
        <f>+SP!D76-SP!C76</f>
        <v>0</v>
      </c>
      <c r="E31" s="7">
        <f>+SP!E76-SP!D76</f>
        <v>0</v>
      </c>
      <c r="F31" s="7">
        <f>+SP!F76-SP!E76</f>
        <v>0</v>
      </c>
      <c r="G31" s="7">
        <f>+SP!G76-SP!F76</f>
        <v>0</v>
      </c>
      <c r="H31" s="7">
        <f>+SP!H76-SP!G76</f>
        <v>0</v>
      </c>
      <c r="I31" s="7">
        <f>+SP!I76-SP!H76</f>
        <v>0</v>
      </c>
      <c r="J31" s="7">
        <f>+SP!J76-SP!I76</f>
        <v>0</v>
      </c>
      <c r="K31" s="7">
        <f>+SP!K76-SP!J76</f>
        <v>0</v>
      </c>
      <c r="L31" s="7">
        <f>+SP!L76-SP!K76</f>
        <v>0</v>
      </c>
      <c r="M31" s="7">
        <f>+SP!M76-SP!L76</f>
        <v>0</v>
      </c>
      <c r="N31" s="7">
        <f>+SP!N76-SP!M76</f>
        <v>0</v>
      </c>
      <c r="O31" s="7">
        <f>+SP!O76-SP!N76</f>
        <v>0</v>
      </c>
      <c r="P31" s="7">
        <f>+SP!P76-SP!O76</f>
        <v>0</v>
      </c>
      <c r="Q31" s="7">
        <f>+SP!Q76-SP!P76</f>
        <v>0</v>
      </c>
      <c r="R31" s="7">
        <f>+SP!R76-SP!Q76</f>
        <v>0</v>
      </c>
      <c r="S31" s="7">
        <f>+SP!S76-SP!R76</f>
        <v>0</v>
      </c>
      <c r="T31" s="7">
        <f>+SP!T76-SP!S76</f>
        <v>0</v>
      </c>
      <c r="U31" s="7">
        <f>+SP!U76-SP!T76</f>
        <v>0</v>
      </c>
      <c r="V31" s="7">
        <f>+SP!V76-SP!U76</f>
        <v>0</v>
      </c>
      <c r="W31" s="7">
        <f>+SP!W76-SP!V76</f>
        <v>0</v>
      </c>
      <c r="X31" s="7">
        <f>+SP!X76-SP!W76</f>
        <v>0</v>
      </c>
      <c r="Y31" s="7">
        <f>+SP!Y76-SP!X76</f>
        <v>0</v>
      </c>
      <c r="Z31" s="7">
        <f>+SP!Z76-SP!Y76</f>
        <v>0</v>
      </c>
      <c r="AA31" s="7">
        <f>+SP!AA76-SP!Z76</f>
        <v>0</v>
      </c>
      <c r="AB31" s="7">
        <f>+SP!AB76-SP!AA76</f>
        <v>0</v>
      </c>
      <c r="AC31" s="7">
        <f>+SP!AC76-SP!AB76</f>
        <v>0</v>
      </c>
      <c r="AD31" s="7">
        <f>+SP!AD76-SP!AC76</f>
        <v>0</v>
      </c>
      <c r="AE31" s="7">
        <f>+SP!AE76-SP!AD76</f>
        <v>0</v>
      </c>
      <c r="AF31" s="7">
        <f>+SP!AF76-SP!AE76</f>
        <v>0</v>
      </c>
      <c r="AG31" s="7">
        <f>+SP!AG76-SP!AF76</f>
        <v>0</v>
      </c>
      <c r="AH31" s="7">
        <f>+SP!AH76-SP!AG76</f>
        <v>0</v>
      </c>
      <c r="AI31" s="7">
        <f>+SP!AI76-SP!AH76</f>
        <v>0</v>
      </c>
      <c r="AJ31" s="7">
        <f>+SP!AJ76-SP!AI76</f>
        <v>0</v>
      </c>
      <c r="AK31" s="7">
        <f>+SP!AK76-SP!AJ76</f>
        <v>0</v>
      </c>
      <c r="AL31" s="7">
        <f>+SP!AL76-SP!AK76</f>
        <v>0</v>
      </c>
    </row>
    <row r="32" ht="15">
      <c r="B32" s="4" t="s">
        <v>200</v>
      </c>
    </row>
    <row r="33" spans="2:38" ht="15">
      <c r="B33" s="4" t="s">
        <v>201</v>
      </c>
      <c r="C33" s="7">
        <f>+SP!C73</f>
        <v>0</v>
      </c>
      <c r="D33" s="7">
        <f>+SP!D73-SP!C73</f>
        <v>0</v>
      </c>
      <c r="E33" s="7">
        <f>+SP!E73-SP!D73</f>
        <v>0</v>
      </c>
      <c r="F33" s="7">
        <f>+SP!F73-SP!E73</f>
        <v>0</v>
      </c>
      <c r="G33" s="7">
        <f>+SP!G73-SP!F73</f>
        <v>0</v>
      </c>
      <c r="H33" s="7">
        <f>+SP!H73-SP!G73</f>
        <v>0</v>
      </c>
      <c r="I33" s="7">
        <f>+SP!I73-SP!H73</f>
        <v>0</v>
      </c>
      <c r="J33" s="7">
        <f>+SP!J73-SP!I73</f>
        <v>0</v>
      </c>
      <c r="K33" s="7">
        <f>+SP!K73-SP!J73</f>
        <v>0</v>
      </c>
      <c r="L33" s="7">
        <f>+SP!L73-SP!K73</f>
        <v>0</v>
      </c>
      <c r="M33" s="7">
        <f>+SP!M73-SP!L73</f>
        <v>0</v>
      </c>
      <c r="N33" s="7">
        <f>+SP!N73-SP!M73</f>
        <v>0</v>
      </c>
      <c r="O33" s="7">
        <f>+SP!O73-SP!N73</f>
        <v>0</v>
      </c>
      <c r="P33" s="7">
        <f>+SP!P73-SP!O73</f>
        <v>0</v>
      </c>
      <c r="Q33" s="7">
        <f>+SP!Q73-SP!P73</f>
        <v>0</v>
      </c>
      <c r="R33" s="7">
        <f>+SP!R73-SP!Q73</f>
        <v>0</v>
      </c>
      <c r="S33" s="7">
        <f>+SP!S73-SP!R73</f>
        <v>0</v>
      </c>
      <c r="T33" s="7">
        <f>+SP!T73-SP!S73</f>
        <v>0</v>
      </c>
      <c r="U33" s="7">
        <f>+SP!U73-SP!T73</f>
        <v>0</v>
      </c>
      <c r="V33" s="7">
        <f>+SP!V73-SP!U73</f>
        <v>0</v>
      </c>
      <c r="W33" s="7">
        <f>+SP!W73-SP!V73</f>
        <v>0</v>
      </c>
      <c r="X33" s="7">
        <f>+SP!X73-SP!W73</f>
        <v>0</v>
      </c>
      <c r="Y33" s="7">
        <f>+SP!Y73-SP!X73</f>
        <v>0</v>
      </c>
      <c r="Z33" s="7">
        <f>+SP!Z73-SP!Y73</f>
        <v>0</v>
      </c>
      <c r="AA33" s="7">
        <f>+SP!AA73-SP!Z73</f>
        <v>0</v>
      </c>
      <c r="AB33" s="7">
        <f>+SP!AB73-SP!AA73</f>
        <v>0</v>
      </c>
      <c r="AC33" s="7">
        <f>+SP!AC73-SP!AB73</f>
        <v>0</v>
      </c>
      <c r="AD33" s="7">
        <f>+SP!AD73-SP!AC73</f>
        <v>0</v>
      </c>
      <c r="AE33" s="7">
        <f>+SP!AE73-SP!AD73</f>
        <v>0</v>
      </c>
      <c r="AF33" s="7">
        <f>+SP!AF73-SP!AE73</f>
        <v>0</v>
      </c>
      <c r="AG33" s="7">
        <f>+SP!AG73-SP!AF73</f>
        <v>0</v>
      </c>
      <c r="AH33" s="7">
        <f>+SP!AH73-SP!AG73</f>
        <v>0</v>
      </c>
      <c r="AI33" s="7">
        <f>+SP!AI73-SP!AH73</f>
        <v>0</v>
      </c>
      <c r="AJ33" s="7">
        <f>+SP!AJ73-SP!AI73</f>
        <v>0</v>
      </c>
      <c r="AK33" s="7">
        <f>+SP!AK73-SP!AJ73</f>
        <v>0</v>
      </c>
      <c r="AL33" s="7">
        <f>+SP!AL73-SP!AK73</f>
        <v>0</v>
      </c>
    </row>
    <row r="34" spans="2:38" ht="15">
      <c r="B34" s="4" t="s">
        <v>202</v>
      </c>
      <c r="C34" s="7">
        <f>+SP!C79</f>
        <v>0</v>
      </c>
      <c r="D34" s="7">
        <f>+SP!D79-SP!C79</f>
        <v>0</v>
      </c>
      <c r="E34" s="7">
        <f>+SP!E79-SP!D79</f>
        <v>0</v>
      </c>
      <c r="F34" s="7">
        <f>+SP!F79-SP!E79</f>
        <v>0</v>
      </c>
      <c r="G34" s="7">
        <f>+SP!G79-SP!F79</f>
        <v>0</v>
      </c>
      <c r="H34" s="7">
        <f>+SP!H79-SP!G79</f>
        <v>0</v>
      </c>
      <c r="I34" s="7">
        <f>+SP!I79-SP!H79</f>
        <v>0</v>
      </c>
      <c r="J34" s="7">
        <f>+SP!J79-SP!I79</f>
        <v>0</v>
      </c>
      <c r="K34" s="7">
        <f>+SP!K79-SP!J79</f>
        <v>0</v>
      </c>
      <c r="L34" s="7">
        <f>+SP!L79-SP!K79</f>
        <v>0</v>
      </c>
      <c r="M34" s="7">
        <f>+SP!M79-SP!L79</f>
        <v>0</v>
      </c>
      <c r="N34" s="7">
        <f>+SP!N79-SP!M79</f>
        <v>0</v>
      </c>
      <c r="O34" s="7">
        <f>+SP!O79-SP!N79</f>
        <v>0</v>
      </c>
      <c r="P34" s="7">
        <f>+SP!P79-SP!O79</f>
        <v>0</v>
      </c>
      <c r="Q34" s="7">
        <f>+SP!Q79-SP!P79</f>
        <v>0</v>
      </c>
      <c r="R34" s="7">
        <f>+SP!R79-SP!Q79</f>
        <v>0</v>
      </c>
      <c r="S34" s="7">
        <f>+SP!S79-SP!R79</f>
        <v>0</v>
      </c>
      <c r="T34" s="7">
        <f>+SP!T79-SP!S79</f>
        <v>0</v>
      </c>
      <c r="U34" s="7">
        <f>+SP!U79-SP!T79</f>
        <v>0</v>
      </c>
      <c r="V34" s="7">
        <f>+SP!V79-SP!U79</f>
        <v>0</v>
      </c>
      <c r="W34" s="7">
        <f>+SP!W79-SP!V79</f>
        <v>0</v>
      </c>
      <c r="X34" s="7">
        <f>+SP!X79-SP!W79</f>
        <v>0</v>
      </c>
      <c r="Y34" s="7">
        <f>+SP!Y79-SP!X79</f>
        <v>0</v>
      </c>
      <c r="Z34" s="7">
        <f>+SP!Z79-SP!Y79</f>
        <v>0</v>
      </c>
      <c r="AA34" s="7">
        <f>+SP!AA79-SP!Z79</f>
        <v>0</v>
      </c>
      <c r="AB34" s="7">
        <f>+SP!AB79-SP!AA79</f>
        <v>0</v>
      </c>
      <c r="AC34" s="7">
        <f>+SP!AC79-SP!AB79</f>
        <v>0</v>
      </c>
      <c r="AD34" s="7">
        <f>+SP!AD79-SP!AC79</f>
        <v>0</v>
      </c>
      <c r="AE34" s="7">
        <f>+SP!AE79-SP!AD79</f>
        <v>0</v>
      </c>
      <c r="AF34" s="7">
        <f>+SP!AF79-SP!AE79</f>
        <v>0</v>
      </c>
      <c r="AG34" s="7">
        <f>+SP!AG79-SP!AF79</f>
        <v>0</v>
      </c>
      <c r="AH34" s="7">
        <f>+SP!AH79-SP!AG79</f>
        <v>0</v>
      </c>
      <c r="AI34" s="7">
        <f>+SP!AI79-SP!AH79</f>
        <v>0</v>
      </c>
      <c r="AJ34" s="7">
        <f>+SP!AJ79-SP!AI79</f>
        <v>0</v>
      </c>
      <c r="AK34" s="7">
        <f>+SP!AK79-SP!AJ79</f>
        <v>0</v>
      </c>
      <c r="AL34" s="7">
        <f>+SP!AL79-SP!AK79</f>
        <v>0</v>
      </c>
    </row>
    <row r="35" spans="2:38" ht="15">
      <c r="B35" s="4" t="s">
        <v>186</v>
      </c>
      <c r="C35" s="7">
        <f>+SP!C61</f>
        <v>164400</v>
      </c>
      <c r="D35" s="7">
        <f>+SP!D61-SP!C61</f>
        <v>38400</v>
      </c>
      <c r="E35" s="7">
        <f>+SP!E61-SP!D61</f>
        <v>126000</v>
      </c>
      <c r="F35" s="7">
        <f>+SP!F61-SP!E61</f>
        <v>0</v>
      </c>
      <c r="G35" s="7">
        <f>+SP!G61-SP!F61</f>
        <v>0</v>
      </c>
      <c r="H35" s="7">
        <f>+SP!H61-SP!G61</f>
        <v>0</v>
      </c>
      <c r="I35" s="7">
        <f>+SP!I61-SP!H61</f>
        <v>0</v>
      </c>
      <c r="J35" s="7">
        <f>+SP!J61-SP!I61</f>
        <v>0</v>
      </c>
      <c r="K35" s="7">
        <f>+SP!K61-SP!J61</f>
        <v>0</v>
      </c>
      <c r="L35" s="7">
        <f>+SP!L61-SP!K61</f>
        <v>0</v>
      </c>
      <c r="M35" s="7">
        <f>+SP!M61-SP!L61</f>
        <v>0</v>
      </c>
      <c r="N35" s="7">
        <f>+SP!N61-SP!M61</f>
        <v>0</v>
      </c>
      <c r="O35" s="7">
        <f>+SP!O61-SP!N61</f>
        <v>0</v>
      </c>
      <c r="P35" s="7">
        <f>+SP!P61-SP!O61</f>
        <v>0</v>
      </c>
      <c r="Q35" s="7">
        <f>+SP!Q61-SP!P61</f>
        <v>0</v>
      </c>
      <c r="R35" s="7">
        <f>+SP!R61-SP!Q61</f>
        <v>0</v>
      </c>
      <c r="S35" s="7">
        <f>+SP!S61-SP!R61</f>
        <v>0</v>
      </c>
      <c r="T35" s="7">
        <f>+SP!T61-SP!S61</f>
        <v>0</v>
      </c>
      <c r="U35" s="7">
        <f>+SP!U61-SP!T61</f>
        <v>0</v>
      </c>
      <c r="V35" s="7">
        <f>+SP!V61-SP!U61</f>
        <v>0</v>
      </c>
      <c r="W35" s="7">
        <f>+SP!W61-SP!V61</f>
        <v>0</v>
      </c>
      <c r="X35" s="7">
        <f>+SP!X61-SP!W61</f>
        <v>0</v>
      </c>
      <c r="Y35" s="7">
        <f>+SP!Y61-SP!X61</f>
        <v>0</v>
      </c>
      <c r="Z35" s="7">
        <f>+SP!Z61-SP!Y61</f>
        <v>0</v>
      </c>
      <c r="AA35" s="7">
        <f>+SP!AA61-SP!Z61</f>
        <v>0</v>
      </c>
      <c r="AB35" s="7">
        <f>+SP!AB61-SP!AA61</f>
        <v>0</v>
      </c>
      <c r="AC35" s="7">
        <f>+SP!AC61-SP!AB61</f>
        <v>0</v>
      </c>
      <c r="AD35" s="7">
        <f>+SP!AD61-SP!AC61</f>
        <v>0</v>
      </c>
      <c r="AE35" s="7">
        <f>+SP!AE61-SP!AD61</f>
        <v>0</v>
      </c>
      <c r="AF35" s="7">
        <f>+SP!AF61-SP!AE61</f>
        <v>0</v>
      </c>
      <c r="AG35" s="7">
        <f>+SP!AG61-SP!AF61</f>
        <v>0</v>
      </c>
      <c r="AH35" s="7">
        <f>+SP!AH61-SP!AG61</f>
        <v>0</v>
      </c>
      <c r="AI35" s="7">
        <f>+SP!AI61-SP!AH61</f>
        <v>0</v>
      </c>
      <c r="AJ35" s="7">
        <f>+SP!AJ61-SP!AI61</f>
        <v>0</v>
      </c>
      <c r="AK35" s="7">
        <f>+SP!AK61-SP!AJ61</f>
        <v>0</v>
      </c>
      <c r="AL35" s="7">
        <f>+SP!AL61-SP!AK61</f>
        <v>0</v>
      </c>
    </row>
    <row r="36" spans="3:4" ht="15">
      <c r="C36" s="7"/>
      <c r="D36" s="7"/>
    </row>
    <row r="37" spans="3:4" ht="15">
      <c r="C37" s="7"/>
      <c r="D37" s="7"/>
    </row>
    <row r="38" spans="2:38" ht="15">
      <c r="B38" s="4" t="s">
        <v>203</v>
      </c>
      <c r="C38" s="7">
        <f>+'CE'!B66</f>
        <v>0</v>
      </c>
      <c r="D38" s="7">
        <f>+'CE'!C66</f>
        <v>0</v>
      </c>
      <c r="E38" s="7">
        <f>+'CE'!D66</f>
        <v>0</v>
      </c>
      <c r="F38" s="7">
        <f>+'CE'!E66</f>
        <v>0</v>
      </c>
      <c r="G38" s="7">
        <f>+'CE'!F66</f>
        <v>0</v>
      </c>
      <c r="H38" s="7">
        <f>+'CE'!G66</f>
        <v>0</v>
      </c>
      <c r="I38" s="7">
        <f>+'CE'!H66</f>
        <v>0</v>
      </c>
      <c r="J38" s="7">
        <f>+'CE'!I66</f>
        <v>0</v>
      </c>
      <c r="K38" s="7">
        <f>+'CE'!J66</f>
        <v>0</v>
      </c>
      <c r="L38" s="7">
        <f>+'CE'!K66</f>
        <v>0</v>
      </c>
      <c r="M38" s="7">
        <f>+'CE'!L66</f>
        <v>0</v>
      </c>
      <c r="N38" s="7">
        <f>+'CE'!M66</f>
        <v>0</v>
      </c>
      <c r="O38" s="7">
        <f>+'CE'!N66</f>
        <v>0</v>
      </c>
      <c r="P38" s="7">
        <f>+'CE'!O66</f>
        <v>0</v>
      </c>
      <c r="Q38" s="7">
        <f>+'CE'!P66</f>
        <v>0</v>
      </c>
      <c r="R38" s="7">
        <f>+'CE'!Q66</f>
        <v>0</v>
      </c>
      <c r="S38" s="7">
        <f>+'CE'!R66</f>
        <v>0</v>
      </c>
      <c r="T38" s="7">
        <f>+'CE'!S66</f>
        <v>0</v>
      </c>
      <c r="U38" s="7">
        <f>+'CE'!T66</f>
        <v>0</v>
      </c>
      <c r="V38" s="7">
        <f>+'CE'!U66</f>
        <v>0</v>
      </c>
      <c r="W38" s="7">
        <f>+'CE'!V66</f>
        <v>0</v>
      </c>
      <c r="X38" s="7">
        <f>+'CE'!W66</f>
        <v>0</v>
      </c>
      <c r="Y38" s="7">
        <f>+'CE'!X66</f>
        <v>0</v>
      </c>
      <c r="Z38" s="7">
        <f>+'CE'!Y66</f>
        <v>0</v>
      </c>
      <c r="AA38" s="7">
        <f>+'CE'!Z66</f>
        <v>0</v>
      </c>
      <c r="AB38" s="7">
        <f>+'CE'!AA66</f>
        <v>0</v>
      </c>
      <c r="AC38" s="7">
        <f>+'CE'!AB66</f>
        <v>0</v>
      </c>
      <c r="AD38" s="7">
        <f>+'CE'!AC66</f>
        <v>0</v>
      </c>
      <c r="AE38" s="7">
        <f>+'CE'!AD66</f>
        <v>0</v>
      </c>
      <c r="AF38" s="7">
        <f>+'CE'!AE66</f>
        <v>0</v>
      </c>
      <c r="AG38" s="7">
        <f>+'CE'!AF66</f>
        <v>0</v>
      </c>
      <c r="AH38" s="7">
        <f>+'CE'!AG66</f>
        <v>0</v>
      </c>
      <c r="AI38" s="7">
        <f>+'CE'!AH66</f>
        <v>0</v>
      </c>
      <c r="AJ38" s="7">
        <f>+'CE'!AI66</f>
        <v>0</v>
      </c>
      <c r="AK38" s="7">
        <f>+'CE'!AJ66</f>
        <v>0</v>
      </c>
      <c r="AL38" s="7">
        <f>+'CE'!AK66</f>
        <v>0</v>
      </c>
    </row>
    <row r="39" spans="2:38" ht="15">
      <c r="B39" s="4" t="s">
        <v>204</v>
      </c>
      <c r="C39" s="7">
        <f>+'CE'!B62</f>
        <v>0</v>
      </c>
      <c r="D39" s="7">
        <f>+'CE'!C62</f>
        <v>0</v>
      </c>
      <c r="E39" s="7">
        <f>+'CE'!D62</f>
        <v>0</v>
      </c>
      <c r="F39" s="7">
        <f>+'CE'!E62</f>
        <v>0</v>
      </c>
      <c r="G39" s="7">
        <f>+'CE'!F62</f>
        <v>0</v>
      </c>
      <c r="H39" s="7">
        <f>+'CE'!G62</f>
        <v>0</v>
      </c>
      <c r="I39" s="7">
        <f>+'CE'!H62</f>
        <v>0</v>
      </c>
      <c r="J39" s="7">
        <f>+'CE'!I62</f>
        <v>0</v>
      </c>
      <c r="K39" s="7">
        <f>+'CE'!J62</f>
        <v>0</v>
      </c>
      <c r="L39" s="7">
        <f>+'CE'!K62</f>
        <v>0</v>
      </c>
      <c r="M39" s="7">
        <f>+'CE'!L62</f>
        <v>0</v>
      </c>
      <c r="N39" s="7">
        <f>+'CE'!M62</f>
        <v>0</v>
      </c>
      <c r="O39" s="7">
        <f>+'CE'!N62</f>
        <v>0</v>
      </c>
      <c r="P39" s="7">
        <f>+'CE'!O62</f>
        <v>0</v>
      </c>
      <c r="Q39" s="7">
        <f>+'CE'!P62</f>
        <v>0</v>
      </c>
      <c r="R39" s="7">
        <f>+'CE'!Q62</f>
        <v>0</v>
      </c>
      <c r="S39" s="7">
        <f>+'CE'!R62</f>
        <v>0</v>
      </c>
      <c r="T39" s="7">
        <f>+'CE'!S62</f>
        <v>0</v>
      </c>
      <c r="U39" s="7">
        <f>+'CE'!T62</f>
        <v>0</v>
      </c>
      <c r="V39" s="7">
        <f>+'CE'!U62</f>
        <v>0</v>
      </c>
      <c r="W39" s="7">
        <f>+'CE'!V62</f>
        <v>0</v>
      </c>
      <c r="X39" s="7">
        <f>+'CE'!W62</f>
        <v>0</v>
      </c>
      <c r="Y39" s="7">
        <f>+'CE'!X62</f>
        <v>0</v>
      </c>
      <c r="Z39" s="7">
        <f>+'CE'!Y62</f>
        <v>0</v>
      </c>
      <c r="AA39" s="7">
        <f>+'CE'!Z62</f>
        <v>0</v>
      </c>
      <c r="AB39" s="7">
        <f>+'CE'!AA62</f>
        <v>0</v>
      </c>
      <c r="AC39" s="7">
        <f>+'CE'!AB62</f>
        <v>0</v>
      </c>
      <c r="AD39" s="7">
        <f>+'CE'!AC62</f>
        <v>0</v>
      </c>
      <c r="AE39" s="7">
        <f>+'CE'!AD62</f>
        <v>0</v>
      </c>
      <c r="AF39" s="7">
        <f>+'CE'!AE62</f>
        <v>0</v>
      </c>
      <c r="AG39" s="7">
        <f>+'CE'!AF62</f>
        <v>0</v>
      </c>
      <c r="AH39" s="7">
        <f>+'CE'!AG62</f>
        <v>0</v>
      </c>
      <c r="AI39" s="7">
        <f>+'CE'!AH62</f>
        <v>0</v>
      </c>
      <c r="AJ39" s="7">
        <f>+'CE'!AI62</f>
        <v>0</v>
      </c>
      <c r="AK39" s="7">
        <f>+'CE'!AJ62</f>
        <v>0</v>
      </c>
      <c r="AL39" s="7">
        <f>+'CE'!AK62</f>
        <v>0</v>
      </c>
    </row>
    <row r="40" spans="2:38" ht="15">
      <c r="B40" s="4" t="s">
        <v>205</v>
      </c>
      <c r="C40" s="7">
        <f>-'CE'!B73</f>
        <v>0</v>
      </c>
      <c r="D40" s="7">
        <f>-'CE'!C73</f>
        <v>0</v>
      </c>
      <c r="E40" s="7">
        <f>-'CE'!D73</f>
        <v>0</v>
      </c>
      <c r="F40" s="7">
        <f>-'CE'!E73</f>
        <v>0</v>
      </c>
      <c r="G40" s="7">
        <f>-'CE'!F73</f>
        <v>0</v>
      </c>
      <c r="H40" s="7">
        <f>-'CE'!G73</f>
        <v>0</v>
      </c>
      <c r="I40" s="7">
        <f>-'CE'!H73</f>
        <v>0</v>
      </c>
      <c r="J40" s="7">
        <f>-'CE'!I73</f>
        <v>0</v>
      </c>
      <c r="K40" s="7">
        <f>-'CE'!J73</f>
        <v>0</v>
      </c>
      <c r="L40" s="7">
        <f>-'CE'!K73</f>
        <v>0</v>
      </c>
      <c r="M40" s="7">
        <f>-'CE'!L73</f>
        <v>0</v>
      </c>
      <c r="N40" s="7">
        <f>-'CE'!M73</f>
        <v>0</v>
      </c>
      <c r="O40" s="7">
        <f>-'CE'!N73</f>
        <v>0</v>
      </c>
      <c r="P40" s="7">
        <f>-'CE'!O73</f>
        <v>0</v>
      </c>
      <c r="Q40" s="7">
        <f>-'CE'!P73</f>
        <v>0</v>
      </c>
      <c r="R40" s="7">
        <f>-'CE'!Q73</f>
        <v>0</v>
      </c>
      <c r="S40" s="7">
        <f>-'CE'!R73</f>
        <v>0</v>
      </c>
      <c r="T40" s="7">
        <f>-'CE'!S73</f>
        <v>0</v>
      </c>
      <c r="U40" s="7">
        <f>-'CE'!T73</f>
        <v>0</v>
      </c>
      <c r="V40" s="7">
        <f>-'CE'!U73</f>
        <v>0</v>
      </c>
      <c r="W40" s="7">
        <f>-'CE'!V73</f>
        <v>0</v>
      </c>
      <c r="X40" s="7">
        <f>-'CE'!W73</f>
        <v>0</v>
      </c>
      <c r="Y40" s="7">
        <f>-'CE'!X73</f>
        <v>0</v>
      </c>
      <c r="Z40" s="7">
        <f>-'CE'!Y73</f>
        <v>0</v>
      </c>
      <c r="AA40" s="7">
        <f>-'CE'!Z73</f>
        <v>0</v>
      </c>
      <c r="AB40" s="7">
        <f>-'CE'!AA73</f>
        <v>0</v>
      </c>
      <c r="AC40" s="7">
        <f>-'CE'!AB73</f>
        <v>0</v>
      </c>
      <c r="AD40" s="7">
        <f>-'CE'!AC73</f>
        <v>0</v>
      </c>
      <c r="AE40" s="7">
        <f>-'CE'!AD73</f>
        <v>0</v>
      </c>
      <c r="AF40" s="7">
        <f>-'CE'!AE73</f>
        <v>0</v>
      </c>
      <c r="AG40" s="7">
        <f>-'CE'!AF73</f>
        <v>0</v>
      </c>
      <c r="AH40" s="7">
        <f>-'CE'!AG73</f>
        <v>0</v>
      </c>
      <c r="AI40" s="7">
        <f>-'CE'!AH73</f>
        <v>0</v>
      </c>
      <c r="AJ40" s="7">
        <f>-'CE'!AI73</f>
        <v>0</v>
      </c>
      <c r="AK40" s="7">
        <f>-'CE'!AJ73</f>
        <v>0</v>
      </c>
      <c r="AL40" s="7">
        <f>-'CE'!AK73</f>
        <v>0</v>
      </c>
    </row>
    <row r="41" spans="2:38" ht="15">
      <c r="B41" s="4" t="s">
        <v>191</v>
      </c>
      <c r="C41" s="7">
        <f>+SP!C67</f>
        <v>0</v>
      </c>
      <c r="D41" s="7">
        <f>+SP!D67-SP!C67</f>
        <v>0</v>
      </c>
      <c r="E41" s="7">
        <f>+SP!E67-SP!D67</f>
        <v>0</v>
      </c>
      <c r="F41" s="7">
        <f>+SP!F67-SP!E67</f>
        <v>0</v>
      </c>
      <c r="G41" s="7">
        <f>+SP!G67-SP!F67</f>
        <v>0</v>
      </c>
      <c r="H41" s="7">
        <f>+SP!H67-SP!G67</f>
        <v>0</v>
      </c>
      <c r="I41" s="7">
        <f>+SP!I67-SP!H67</f>
        <v>0</v>
      </c>
      <c r="J41" s="7">
        <f>+SP!J67-SP!I67</f>
        <v>0</v>
      </c>
      <c r="K41" s="7">
        <f>+SP!K67-SP!J67</f>
        <v>0</v>
      </c>
      <c r="L41" s="7">
        <f>+SP!L67-SP!K67</f>
        <v>0</v>
      </c>
      <c r="M41" s="7">
        <f>+SP!M67-SP!L67</f>
        <v>0</v>
      </c>
      <c r="N41" s="7">
        <f>+SP!N67-SP!M67</f>
        <v>0</v>
      </c>
      <c r="O41" s="7">
        <f>+SP!O67-SP!N67</f>
        <v>0</v>
      </c>
      <c r="P41" s="7">
        <f>+SP!P67-SP!O67</f>
        <v>0</v>
      </c>
      <c r="Q41" s="7">
        <f>+SP!Q67-SP!P67</f>
        <v>0</v>
      </c>
      <c r="R41" s="7">
        <f>+SP!R67-SP!Q67</f>
        <v>0</v>
      </c>
      <c r="S41" s="7">
        <f>+SP!S67-SP!R67</f>
        <v>0</v>
      </c>
      <c r="T41" s="7">
        <f>+SP!T67-SP!S67</f>
        <v>0</v>
      </c>
      <c r="U41" s="7">
        <f>+SP!U67-SP!T67</f>
        <v>0</v>
      </c>
      <c r="V41" s="7">
        <f>+SP!V67-SP!U67</f>
        <v>0</v>
      </c>
      <c r="W41" s="7">
        <f>+SP!W67-SP!V67</f>
        <v>0</v>
      </c>
      <c r="X41" s="7">
        <f>+SP!X67-SP!W67</f>
        <v>0</v>
      </c>
      <c r="Y41" s="7">
        <f>+SP!Y67-SP!X67</f>
        <v>0</v>
      </c>
      <c r="Z41" s="7">
        <f>+SP!Z67-SP!Y67</f>
        <v>0</v>
      </c>
      <c r="AA41" s="7">
        <f>+SP!AA67-SP!Z67</f>
        <v>0</v>
      </c>
      <c r="AB41" s="7">
        <f>+SP!AB67-SP!AA67</f>
        <v>0</v>
      </c>
      <c r="AC41" s="7">
        <f>+SP!AC67-SP!AB67</f>
        <v>0</v>
      </c>
      <c r="AD41" s="7">
        <f>+SP!AD67-SP!AC67</f>
        <v>0</v>
      </c>
      <c r="AE41" s="7">
        <f>+SP!AE67-SP!AD67</f>
        <v>0</v>
      </c>
      <c r="AF41" s="7">
        <f>+SP!AF67-SP!AE67</f>
        <v>0</v>
      </c>
      <c r="AG41" s="7">
        <f>+SP!AG67-SP!AF67</f>
        <v>0</v>
      </c>
      <c r="AH41" s="7">
        <f>+SP!AH67-SP!AG67</f>
        <v>0</v>
      </c>
      <c r="AI41" s="7">
        <f>+SP!AI67-SP!AH67</f>
        <v>0</v>
      </c>
      <c r="AJ41" s="7">
        <f>+SP!AJ67-SP!AI67</f>
        <v>0</v>
      </c>
      <c r="AK41" s="7">
        <f>+SP!AK67-SP!AJ67</f>
        <v>0</v>
      </c>
      <c r="AL41" s="7">
        <f>+SP!AL67-SP!AK67</f>
        <v>0</v>
      </c>
    </row>
    <row r="43" spans="2:38" s="2" customFormat="1" ht="15">
      <c r="B43" s="5" t="s">
        <v>206</v>
      </c>
      <c r="C43" s="5">
        <f>+SUM(C44:C47)</f>
        <v>0</v>
      </c>
      <c r="D43" s="5">
        <f aca="true" t="shared" si="7" ref="D43:AL43">+SUM(D44:D47)</f>
        <v>0</v>
      </c>
      <c r="E43" s="5">
        <f t="shared" si="7"/>
        <v>0</v>
      </c>
      <c r="F43" s="5">
        <f t="shared" si="7"/>
        <v>0</v>
      </c>
      <c r="G43" s="5">
        <f t="shared" si="7"/>
        <v>0</v>
      </c>
      <c r="H43" s="5">
        <f t="shared" si="7"/>
        <v>0</v>
      </c>
      <c r="I43" s="5">
        <f t="shared" si="7"/>
        <v>0</v>
      </c>
      <c r="J43" s="5">
        <f t="shared" si="7"/>
        <v>0</v>
      </c>
      <c r="K43" s="5">
        <f t="shared" si="7"/>
        <v>0</v>
      </c>
      <c r="L43" s="5">
        <f t="shared" si="7"/>
        <v>0</v>
      </c>
      <c r="M43" s="5">
        <f t="shared" si="7"/>
        <v>0</v>
      </c>
      <c r="N43" s="5">
        <f t="shared" si="7"/>
        <v>0</v>
      </c>
      <c r="O43" s="5">
        <f t="shared" si="7"/>
        <v>0</v>
      </c>
      <c r="P43" s="5">
        <f t="shared" si="7"/>
        <v>0</v>
      </c>
      <c r="Q43" s="5">
        <f t="shared" si="7"/>
        <v>0</v>
      </c>
      <c r="R43" s="5">
        <f t="shared" si="7"/>
        <v>0</v>
      </c>
      <c r="S43" s="5">
        <f t="shared" si="7"/>
        <v>0</v>
      </c>
      <c r="T43" s="5">
        <f t="shared" si="7"/>
        <v>0</v>
      </c>
      <c r="U43" s="5">
        <f t="shared" si="7"/>
        <v>0</v>
      </c>
      <c r="V43" s="5">
        <f t="shared" si="7"/>
        <v>0</v>
      </c>
      <c r="W43" s="5">
        <f t="shared" si="7"/>
        <v>0</v>
      </c>
      <c r="X43" s="5">
        <f t="shared" si="7"/>
        <v>0</v>
      </c>
      <c r="Y43" s="5">
        <f t="shared" si="7"/>
        <v>0</v>
      </c>
      <c r="Z43" s="5">
        <f t="shared" si="7"/>
        <v>0</v>
      </c>
      <c r="AA43" s="5">
        <f t="shared" si="7"/>
        <v>0</v>
      </c>
      <c r="AB43" s="5">
        <f t="shared" si="7"/>
        <v>0</v>
      </c>
      <c r="AC43" s="5">
        <f t="shared" si="7"/>
        <v>0</v>
      </c>
      <c r="AD43" s="5">
        <f t="shared" si="7"/>
        <v>0</v>
      </c>
      <c r="AE43" s="5">
        <f t="shared" si="7"/>
        <v>0</v>
      </c>
      <c r="AF43" s="5">
        <f t="shared" si="7"/>
        <v>0</v>
      </c>
      <c r="AG43" s="5">
        <f t="shared" si="7"/>
        <v>0</v>
      </c>
      <c r="AH43" s="5">
        <f t="shared" si="7"/>
        <v>0</v>
      </c>
      <c r="AI43" s="5">
        <f t="shared" si="7"/>
        <v>0</v>
      </c>
      <c r="AJ43" s="5">
        <f t="shared" si="7"/>
        <v>0</v>
      </c>
      <c r="AK43" s="5">
        <f t="shared" si="7"/>
        <v>0</v>
      </c>
      <c r="AL43" s="5">
        <f t="shared" si="7"/>
        <v>0</v>
      </c>
    </row>
    <row r="44" spans="2:38" ht="15">
      <c r="B44" s="4" t="s">
        <v>207</v>
      </c>
      <c r="C44" s="7">
        <f>+SP!C83</f>
        <v>0</v>
      </c>
      <c r="D44" s="7">
        <f>+SP!D83-SP!C83</f>
        <v>0</v>
      </c>
      <c r="E44" s="7">
        <f>+SP!E83-SP!D83</f>
        <v>0</v>
      </c>
      <c r="F44" s="7">
        <f>+SP!F83-SP!E83</f>
        <v>0</v>
      </c>
      <c r="G44" s="7">
        <f>+SP!G83-SP!F83</f>
        <v>0</v>
      </c>
      <c r="H44" s="7">
        <f>+SP!H83-SP!G83</f>
        <v>0</v>
      </c>
      <c r="I44" s="7">
        <f>+SP!I83-SP!H83</f>
        <v>0</v>
      </c>
      <c r="J44" s="7">
        <f>+SP!J83-SP!I83</f>
        <v>0</v>
      </c>
      <c r="K44" s="7">
        <f>+SP!K83-SP!J83</f>
        <v>0</v>
      </c>
      <c r="L44" s="7">
        <f>+SP!L83-SP!K83</f>
        <v>0</v>
      </c>
      <c r="M44" s="7">
        <f>+SP!M83-SP!L83</f>
        <v>0</v>
      </c>
      <c r="N44" s="7">
        <f>+SP!N83-SP!M83</f>
        <v>0</v>
      </c>
      <c r="O44" s="7">
        <f>+SP!O83-SP!N83</f>
        <v>0</v>
      </c>
      <c r="P44" s="7">
        <f>+SP!P83-SP!O83</f>
        <v>0</v>
      </c>
      <c r="Q44" s="7">
        <f>+SP!Q83-SP!P83</f>
        <v>0</v>
      </c>
      <c r="R44" s="7">
        <f>+SP!R83-SP!Q83</f>
        <v>0</v>
      </c>
      <c r="S44" s="7">
        <f>+SP!S83-SP!R83</f>
        <v>0</v>
      </c>
      <c r="T44" s="7">
        <f>+SP!T83-SP!S83</f>
        <v>0</v>
      </c>
      <c r="U44" s="7">
        <f>+SP!U83-SP!T83</f>
        <v>0</v>
      </c>
      <c r="V44" s="7">
        <f>+SP!V83-SP!U83</f>
        <v>0</v>
      </c>
      <c r="W44" s="7">
        <f>+SP!W83-SP!V83</f>
        <v>0</v>
      </c>
      <c r="X44" s="7">
        <f>+SP!X83-SP!W83</f>
        <v>0</v>
      </c>
      <c r="Y44" s="7">
        <f>+SP!Y83-SP!X83</f>
        <v>0</v>
      </c>
      <c r="Z44" s="7">
        <f>+SP!Z83-SP!Y83</f>
        <v>0</v>
      </c>
      <c r="AA44" s="7">
        <f>+SP!AA83-SP!Z83</f>
        <v>0</v>
      </c>
      <c r="AB44" s="7">
        <f>+SP!AB83-SP!AA83</f>
        <v>0</v>
      </c>
      <c r="AC44" s="7">
        <f>+SP!AC83-SP!AB83</f>
        <v>0</v>
      </c>
      <c r="AD44" s="7">
        <f>+SP!AD83-SP!AC83</f>
        <v>0</v>
      </c>
      <c r="AE44" s="7">
        <f>+SP!AE83-SP!AD83</f>
        <v>0</v>
      </c>
      <c r="AF44" s="7">
        <f>+SP!AF83-SP!AE83</f>
        <v>0</v>
      </c>
      <c r="AG44" s="7">
        <f>+SP!AG83-SP!AF83</f>
        <v>0</v>
      </c>
      <c r="AH44" s="7">
        <f>+SP!AH83-SP!AG83</f>
        <v>0</v>
      </c>
      <c r="AI44" s="7">
        <f>+SP!AI83-SP!AH83</f>
        <v>0</v>
      </c>
      <c r="AJ44" s="7">
        <f>+SP!AJ83-SP!AI83</f>
        <v>0</v>
      </c>
      <c r="AK44" s="7">
        <f>+SP!AK83-SP!AJ83</f>
        <v>0</v>
      </c>
      <c r="AL44" s="7">
        <f>+SP!AL83-SP!AK83</f>
        <v>0</v>
      </c>
    </row>
    <row r="45" spans="2:38" ht="15">
      <c r="B45" s="4" t="s">
        <v>208</v>
      </c>
      <c r="C45" s="7">
        <f>+SP!C84</f>
        <v>0</v>
      </c>
      <c r="D45" s="7">
        <f>+SP!D84-SP!C84</f>
        <v>0</v>
      </c>
      <c r="E45" s="7">
        <f>+SP!E84-SP!D84</f>
        <v>0</v>
      </c>
      <c r="F45" s="7">
        <f>+SP!F84-SP!E84</f>
        <v>0</v>
      </c>
      <c r="G45" s="7">
        <f>+SP!G84-SP!F84</f>
        <v>0</v>
      </c>
      <c r="H45" s="7">
        <f>+SP!H84-SP!G84</f>
        <v>0</v>
      </c>
      <c r="I45" s="7">
        <f>+SP!I84-SP!H84</f>
        <v>0</v>
      </c>
      <c r="J45" s="7">
        <f>+SP!J84-SP!I84</f>
        <v>0</v>
      </c>
      <c r="K45" s="7">
        <f>+SP!K84-SP!J84</f>
        <v>0</v>
      </c>
      <c r="L45" s="7">
        <f>+SP!L84-SP!K84</f>
        <v>0</v>
      </c>
      <c r="M45" s="7">
        <f>+SP!M84-SP!L84</f>
        <v>0</v>
      </c>
      <c r="N45" s="7">
        <f>+SP!N84-SP!M84</f>
        <v>0</v>
      </c>
      <c r="O45" s="7">
        <f>+SP!O84-SP!N84</f>
        <v>0</v>
      </c>
      <c r="P45" s="7">
        <f>+SP!P84-SP!O84</f>
        <v>0</v>
      </c>
      <c r="Q45" s="7">
        <f>+SP!Q84-SP!P84</f>
        <v>0</v>
      </c>
      <c r="R45" s="7">
        <f>+SP!R84-SP!Q84</f>
        <v>0</v>
      </c>
      <c r="S45" s="7">
        <f>+SP!S84-SP!R84</f>
        <v>0</v>
      </c>
      <c r="T45" s="7">
        <f>+SP!T84-SP!S84</f>
        <v>0</v>
      </c>
      <c r="U45" s="7">
        <f>+SP!U84-SP!T84</f>
        <v>0</v>
      </c>
      <c r="V45" s="7">
        <f>+SP!V84-SP!U84</f>
        <v>0</v>
      </c>
      <c r="W45" s="7">
        <f>+SP!W84-SP!V84</f>
        <v>0</v>
      </c>
      <c r="X45" s="7">
        <f>+SP!X84-SP!W84</f>
        <v>0</v>
      </c>
      <c r="Y45" s="7">
        <f>+SP!Y84-SP!X84</f>
        <v>0</v>
      </c>
      <c r="Z45" s="7">
        <f>+SP!Z84-SP!Y84</f>
        <v>0</v>
      </c>
      <c r="AA45" s="7">
        <f>+SP!AA84-SP!Z84</f>
        <v>0</v>
      </c>
      <c r="AB45" s="7">
        <f>+SP!AB84-SP!AA84</f>
        <v>0</v>
      </c>
      <c r="AC45" s="7">
        <f>+SP!AC84-SP!AB84</f>
        <v>0</v>
      </c>
      <c r="AD45" s="7">
        <f>+SP!AD84-SP!AC84</f>
        <v>0</v>
      </c>
      <c r="AE45" s="7">
        <f>+SP!AE84-SP!AD84</f>
        <v>0</v>
      </c>
      <c r="AF45" s="7">
        <f>+SP!AF84-SP!AE84</f>
        <v>0</v>
      </c>
      <c r="AG45" s="7">
        <f>+SP!AG84-SP!AF84</f>
        <v>0</v>
      </c>
      <c r="AH45" s="7">
        <f>+SP!AH84-SP!AG84</f>
        <v>0</v>
      </c>
      <c r="AI45" s="7">
        <f>+SP!AI84-SP!AH84</f>
        <v>0</v>
      </c>
      <c r="AJ45" s="7">
        <f>+SP!AJ84-SP!AI84</f>
        <v>0</v>
      </c>
      <c r="AK45" s="7">
        <f>+SP!AK84-SP!AJ84</f>
        <v>0</v>
      </c>
      <c r="AL45" s="7">
        <f>+SP!AL84-SP!AK84</f>
        <v>0</v>
      </c>
    </row>
    <row r="46" spans="2:38" ht="15">
      <c r="B46" s="4" t="s">
        <v>209</v>
      </c>
      <c r="C46" s="7">
        <f>+SP!C85</f>
        <v>0</v>
      </c>
      <c r="D46" s="7">
        <f>+SP!D85-SP!C85</f>
        <v>0</v>
      </c>
      <c r="E46" s="7">
        <f>+SP!E85-SP!D85</f>
        <v>0</v>
      </c>
      <c r="F46" s="7">
        <f>+SP!F85-SP!E85</f>
        <v>0</v>
      </c>
      <c r="G46" s="7">
        <f>+SP!G85-SP!F85</f>
        <v>0</v>
      </c>
      <c r="H46" s="7">
        <f>+SP!H85-SP!G85</f>
        <v>0</v>
      </c>
      <c r="I46" s="7">
        <f>+SP!I85-SP!H85</f>
        <v>0</v>
      </c>
      <c r="J46" s="7">
        <f>+SP!J85-SP!I85</f>
        <v>0</v>
      </c>
      <c r="K46" s="7">
        <f>+SP!K85-SP!J85</f>
        <v>0</v>
      </c>
      <c r="L46" s="7">
        <f>+SP!L85-SP!K85</f>
        <v>0</v>
      </c>
      <c r="M46" s="7">
        <f>+SP!M85-SP!L85</f>
        <v>0</v>
      </c>
      <c r="N46" s="7">
        <f>+SP!N85-SP!M85</f>
        <v>0</v>
      </c>
      <c r="O46" s="7">
        <f>+SP!O85-SP!N85</f>
        <v>0</v>
      </c>
      <c r="P46" s="7">
        <f>+SP!P85-SP!O85</f>
        <v>0</v>
      </c>
      <c r="Q46" s="7">
        <f>+SP!Q85-SP!P85</f>
        <v>0</v>
      </c>
      <c r="R46" s="7">
        <f>+SP!R85-SP!Q85</f>
        <v>0</v>
      </c>
      <c r="S46" s="7">
        <f>+SP!S85-SP!R85</f>
        <v>0</v>
      </c>
      <c r="T46" s="7">
        <f>+SP!T85-SP!S85</f>
        <v>0</v>
      </c>
      <c r="U46" s="7">
        <f>+SP!U85-SP!T85</f>
        <v>0</v>
      </c>
      <c r="V46" s="7">
        <f>+SP!V85-SP!U85</f>
        <v>0</v>
      </c>
      <c r="W46" s="7">
        <f>+SP!W85-SP!V85</f>
        <v>0</v>
      </c>
      <c r="X46" s="7">
        <f>+SP!X85-SP!W85</f>
        <v>0</v>
      </c>
      <c r="Y46" s="7">
        <f>+SP!Y85-SP!X85</f>
        <v>0</v>
      </c>
      <c r="Z46" s="7">
        <f>+SP!Z85-SP!Y85</f>
        <v>0</v>
      </c>
      <c r="AA46" s="7">
        <f>+SP!AA85-SP!Z85</f>
        <v>0</v>
      </c>
      <c r="AB46" s="7">
        <f>+SP!AB85-SP!AA85</f>
        <v>0</v>
      </c>
      <c r="AC46" s="7">
        <f>+SP!AC85-SP!AB85</f>
        <v>0</v>
      </c>
      <c r="AD46" s="7">
        <f>+SP!AD85-SP!AC85</f>
        <v>0</v>
      </c>
      <c r="AE46" s="7">
        <f>+SP!AE85-SP!AD85</f>
        <v>0</v>
      </c>
      <c r="AF46" s="7">
        <f>+SP!AF85-SP!AE85</f>
        <v>0</v>
      </c>
      <c r="AG46" s="7">
        <f>+SP!AG85-SP!AF85</f>
        <v>0</v>
      </c>
      <c r="AH46" s="7">
        <f>+SP!AH85-SP!AG85</f>
        <v>0</v>
      </c>
      <c r="AI46" s="7">
        <f>+SP!AI85-SP!AH85</f>
        <v>0</v>
      </c>
      <c r="AJ46" s="7">
        <f>+SP!AJ85-SP!AI85</f>
        <v>0</v>
      </c>
      <c r="AK46" s="7">
        <f>+SP!AK85-SP!AJ85</f>
        <v>0</v>
      </c>
      <c r="AL46" s="7">
        <f>+SP!AL85-SP!AK85</f>
        <v>0</v>
      </c>
    </row>
    <row r="47" spans="2:38" ht="15">
      <c r="B47" s="4" t="s">
        <v>210</v>
      </c>
      <c r="C47" s="4">
        <f>+SP!C89</f>
        <v>0</v>
      </c>
      <c r="D47" s="7">
        <f>+SP!D89-SP!C90-SP!C89</f>
        <v>0</v>
      </c>
      <c r="E47" s="7">
        <f>+SP!E89-SP!D90-SP!D89</f>
        <v>0</v>
      </c>
      <c r="F47" s="7">
        <f>+SP!F89-SP!E90-SP!E89</f>
        <v>0</v>
      </c>
      <c r="G47" s="7">
        <f>+SP!G89-SP!F90-SP!F89</f>
        <v>0</v>
      </c>
      <c r="H47" s="7">
        <f>+SP!H89-SP!G90-SP!G89</f>
        <v>0</v>
      </c>
      <c r="I47" s="7">
        <f>+SP!I89-SP!H90-SP!H89</f>
        <v>0</v>
      </c>
      <c r="J47" s="7">
        <f>+SP!J89-SP!I90-SP!I89</f>
        <v>0</v>
      </c>
      <c r="K47" s="7">
        <f>+SP!K89-SP!J90-SP!J89</f>
        <v>0</v>
      </c>
      <c r="L47" s="7">
        <f>+SP!L89-SP!K90-SP!K89</f>
        <v>0</v>
      </c>
      <c r="M47" s="7">
        <f>+SP!M89-SP!L90-SP!L89</f>
        <v>0</v>
      </c>
      <c r="N47" s="7">
        <f>+SP!N89-SP!M90-SP!M89</f>
        <v>0</v>
      </c>
      <c r="O47" s="7">
        <f>+SP!O89-SP!N90-SP!N89</f>
        <v>0</v>
      </c>
      <c r="P47" s="7">
        <f>+SP!P89-SP!O90-SP!O89</f>
        <v>0</v>
      </c>
      <c r="Q47" s="7">
        <f>+SP!Q89-SP!P90-SP!P89</f>
        <v>0</v>
      </c>
      <c r="R47" s="7">
        <f>+SP!R89-SP!Q90-SP!Q89</f>
        <v>0</v>
      </c>
      <c r="S47" s="7">
        <f>+SP!S89-SP!R90-SP!R89</f>
        <v>0</v>
      </c>
      <c r="T47" s="7">
        <f>+SP!T89-SP!S90-SP!S89</f>
        <v>0</v>
      </c>
      <c r="U47" s="7">
        <f>+SP!U89-SP!T90-SP!T89</f>
        <v>0</v>
      </c>
      <c r="V47" s="7">
        <f>+SP!V89-SP!U90-SP!U89</f>
        <v>0</v>
      </c>
      <c r="W47" s="7">
        <f>+SP!W89-SP!V90-SP!V89</f>
        <v>0</v>
      </c>
      <c r="X47" s="7">
        <f>+SP!X89-SP!W90-SP!W89</f>
        <v>0</v>
      </c>
      <c r="Y47" s="7">
        <f>+SP!Y89-SP!X90-SP!X89</f>
        <v>0</v>
      </c>
      <c r="Z47" s="7">
        <f>+SP!Z89-SP!Y90-SP!Y89</f>
        <v>0</v>
      </c>
      <c r="AA47" s="7">
        <f>+SP!AA89-SP!Z90-SP!Z89</f>
        <v>0</v>
      </c>
      <c r="AB47" s="7">
        <f>+SP!AB89-SP!AA90-SP!AA89</f>
        <v>0</v>
      </c>
      <c r="AC47" s="7">
        <f>+SP!AC89-SP!AB90-SP!AB89</f>
        <v>0</v>
      </c>
      <c r="AD47" s="7">
        <f>+SP!AD89-SP!AC90-SP!AC89</f>
        <v>0</v>
      </c>
      <c r="AE47" s="7">
        <f>+SP!AE89-SP!AD90-SP!AD89</f>
        <v>0</v>
      </c>
      <c r="AF47" s="7">
        <f>+SP!AF89-SP!AE90-SP!AE89</f>
        <v>0</v>
      </c>
      <c r="AG47" s="7">
        <f>+SP!AG89-SP!AF90-SP!AF89</f>
        <v>0</v>
      </c>
      <c r="AH47" s="7">
        <f>+SP!AH89-SP!AG90-SP!AG89</f>
        <v>0</v>
      </c>
      <c r="AI47" s="7">
        <f>+SP!AI89-SP!AH90-SP!AH89</f>
        <v>0</v>
      </c>
      <c r="AJ47" s="7">
        <f>+SP!AJ89-SP!AI90-SP!AI89</f>
        <v>0</v>
      </c>
      <c r="AK47" s="7">
        <f>+SP!AK89-SP!AJ90-SP!AJ89</f>
        <v>0</v>
      </c>
      <c r="AL47" s="7">
        <f>+SP!AL89-SP!AK90-SP!AK89</f>
        <v>0</v>
      </c>
    </row>
    <row r="49" spans="2:38" s="2" customFormat="1" ht="15">
      <c r="B49" s="5" t="s">
        <v>211</v>
      </c>
      <c r="C49" s="5">
        <f>+C30+C38+C39+C43+C28+C40+C36+C41</f>
        <v>-361100</v>
      </c>
      <c r="D49" s="5">
        <f>+D30+D38+D39+D43+D28+D40+D36+D41</f>
        <v>-301100</v>
      </c>
      <c r="E49" s="5">
        <f aca="true" t="shared" si="8" ref="E49:AL49">+E30+E38+E39+E43+E28+E40</f>
        <v>-301100</v>
      </c>
      <c r="F49" s="5">
        <f t="shared" si="8"/>
        <v>301100</v>
      </c>
      <c r="G49" s="5">
        <f t="shared" si="8"/>
        <v>301100</v>
      </c>
      <c r="H49" s="5">
        <f t="shared" si="8"/>
        <v>301100</v>
      </c>
      <c r="I49" s="5">
        <f t="shared" si="8"/>
        <v>301100</v>
      </c>
      <c r="J49" s="5">
        <f t="shared" si="8"/>
        <v>301100</v>
      </c>
      <c r="K49" s="5">
        <f t="shared" si="8"/>
        <v>301100</v>
      </c>
      <c r="L49" s="5">
        <f t="shared" si="8"/>
        <v>301100</v>
      </c>
      <c r="M49" s="5">
        <f t="shared" si="8"/>
        <v>301100</v>
      </c>
      <c r="N49" s="5">
        <f t="shared" si="8"/>
        <v>301100</v>
      </c>
      <c r="O49" s="5">
        <f t="shared" si="8"/>
        <v>301100</v>
      </c>
      <c r="P49" s="5">
        <f t="shared" si="8"/>
        <v>301100</v>
      </c>
      <c r="Q49" s="5">
        <f t="shared" si="8"/>
        <v>301100</v>
      </c>
      <c r="R49" s="5">
        <f t="shared" si="8"/>
        <v>301100</v>
      </c>
      <c r="S49" s="5">
        <f t="shared" si="8"/>
        <v>301100</v>
      </c>
      <c r="T49" s="5">
        <f t="shared" si="8"/>
        <v>301100</v>
      </c>
      <c r="U49" s="5">
        <f t="shared" si="8"/>
        <v>301100</v>
      </c>
      <c r="V49" s="5">
        <f t="shared" si="8"/>
        <v>301100</v>
      </c>
      <c r="W49" s="5">
        <f t="shared" si="8"/>
        <v>301100</v>
      </c>
      <c r="X49" s="5">
        <f t="shared" si="8"/>
        <v>301100</v>
      </c>
      <c r="Y49" s="5">
        <f t="shared" si="8"/>
        <v>301100</v>
      </c>
      <c r="Z49" s="5">
        <f t="shared" si="8"/>
        <v>301100</v>
      </c>
      <c r="AA49" s="5">
        <f t="shared" si="8"/>
        <v>301100</v>
      </c>
      <c r="AB49" s="5">
        <f t="shared" si="8"/>
        <v>301100</v>
      </c>
      <c r="AC49" s="5">
        <f t="shared" si="8"/>
        <v>301100</v>
      </c>
      <c r="AD49" s="5">
        <f t="shared" si="8"/>
        <v>301100</v>
      </c>
      <c r="AE49" s="5">
        <f t="shared" si="8"/>
        <v>301100</v>
      </c>
      <c r="AF49" s="5">
        <f t="shared" si="8"/>
        <v>301100</v>
      </c>
      <c r="AG49" s="5">
        <f t="shared" si="8"/>
        <v>301100</v>
      </c>
      <c r="AH49" s="5">
        <f t="shared" si="8"/>
        <v>301100</v>
      </c>
      <c r="AI49" s="5">
        <f t="shared" si="8"/>
        <v>301100</v>
      </c>
      <c r="AJ49" s="5">
        <f t="shared" si="8"/>
        <v>301100</v>
      </c>
      <c r="AK49" s="5">
        <f t="shared" si="8"/>
        <v>301100</v>
      </c>
      <c r="AL49" s="5">
        <f t="shared" si="8"/>
        <v>301100</v>
      </c>
    </row>
    <row r="50" spans="2:38" s="2" customFormat="1" ht="15"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</row>
    <row r="51" spans="2:38" ht="15">
      <c r="B51" s="4" t="s">
        <v>212</v>
      </c>
      <c r="C51" s="5">
        <f>+SP!C4-SP!C55</f>
        <v>-361100</v>
      </c>
      <c r="D51" s="5">
        <f>+SP!D4-SP!C4+SP!C55-SP!D55</f>
        <v>-301100</v>
      </c>
      <c r="E51" s="5">
        <f>+SP!E4-SP!D4+SP!D55-SP!E55</f>
        <v>-301100</v>
      </c>
      <c r="F51" s="5">
        <f>+SP!F4-SP!E4+SP!E55-SP!F55</f>
        <v>301100</v>
      </c>
      <c r="G51" s="5">
        <f>+SP!G4-SP!F4+SP!F55-SP!G55</f>
        <v>301100</v>
      </c>
      <c r="H51" s="5">
        <f>+SP!H4-SP!G4+SP!G55-SP!H55</f>
        <v>301100</v>
      </c>
      <c r="I51" s="5">
        <f>+SP!I4-SP!H4+SP!H55-SP!I55</f>
        <v>301100</v>
      </c>
      <c r="J51" s="5">
        <f>+SP!J4-SP!I4+SP!I55-SP!J55</f>
        <v>301100</v>
      </c>
      <c r="K51" s="5">
        <f>+SP!K4-SP!J4+SP!J55-SP!K55</f>
        <v>301100</v>
      </c>
      <c r="L51" s="5">
        <f>+SP!L4-SP!K4+SP!K55-SP!L55</f>
        <v>301100</v>
      </c>
      <c r="M51" s="5">
        <f>+SP!M4-SP!L4+SP!L55-SP!M55</f>
        <v>301100</v>
      </c>
      <c r="N51" s="5">
        <f>+SP!N4-SP!M4+SP!M55-SP!N55</f>
        <v>301100</v>
      </c>
      <c r="O51" s="5">
        <f>+SP!O4-SP!N4+SP!N55-SP!O55</f>
        <v>301100</v>
      </c>
      <c r="P51" s="5">
        <f>+SP!P4-SP!O4+SP!O55-SP!P55</f>
        <v>301100</v>
      </c>
      <c r="Q51" s="5">
        <f>+SP!Q4-SP!P4+SP!P55-SP!Q55</f>
        <v>301100</v>
      </c>
      <c r="R51" s="5">
        <f>+SP!R4-SP!Q4+SP!Q55-SP!R55</f>
        <v>301100</v>
      </c>
      <c r="S51" s="5">
        <f>+SP!S4-SP!R4+SP!R55-SP!S55</f>
        <v>301100</v>
      </c>
      <c r="T51" s="5">
        <f>+SP!T4-SP!S4+SP!S55-SP!T55</f>
        <v>301100</v>
      </c>
      <c r="U51" s="5">
        <f>+SP!U4-SP!T4+SP!T55-SP!U55</f>
        <v>301100</v>
      </c>
      <c r="V51" s="5">
        <f>+SP!V4-SP!U4+SP!U55-SP!V55</f>
        <v>301100</v>
      </c>
      <c r="W51" s="5">
        <f>+SP!W4-SP!V4+SP!V55-SP!W55</f>
        <v>301100</v>
      </c>
      <c r="X51" s="5">
        <f>+SP!X4-SP!W4+SP!W55-SP!X55</f>
        <v>301100</v>
      </c>
      <c r="Y51" s="5">
        <f>+SP!Y4-SP!X4+SP!X55-SP!Y55</f>
        <v>301100</v>
      </c>
      <c r="Z51" s="5">
        <f>+SP!Z4-SP!Y4+SP!Y55-SP!Z55</f>
        <v>301100</v>
      </c>
      <c r="AA51" s="5">
        <f>+SP!AA4-SP!Z4+SP!Z55-SP!AA55</f>
        <v>301100</v>
      </c>
      <c r="AB51" s="5">
        <f>+SP!AB4-SP!AA4+SP!AA55-SP!AB55</f>
        <v>301100</v>
      </c>
      <c r="AC51" s="5">
        <f>+SP!AC4-SP!AB4+SP!AB55-SP!AC55</f>
        <v>301100</v>
      </c>
      <c r="AD51" s="5">
        <f>+SP!AD4-SP!AC4+SP!AC55-SP!AD55</f>
        <v>301100</v>
      </c>
      <c r="AE51" s="5">
        <f>+SP!AE4-SP!AD4+SP!AD55-SP!AE55</f>
        <v>301100</v>
      </c>
      <c r="AF51" s="5">
        <f>+SP!AF4-SP!AE4+SP!AE55-SP!AF55</f>
        <v>301100</v>
      </c>
      <c r="AG51" s="5">
        <f>+SP!AG4-SP!AF4+SP!AF55-SP!AG55</f>
        <v>301100</v>
      </c>
      <c r="AH51" s="5">
        <f>+SP!AH4-SP!AG4+SP!AG55-SP!AH55</f>
        <v>301100</v>
      </c>
      <c r="AI51" s="5">
        <f>+SP!AI4-SP!AH4+SP!AH55-SP!AI55</f>
        <v>301100</v>
      </c>
      <c r="AJ51" s="5">
        <f>+SP!AJ4-SP!AI4+SP!AI55-SP!AJ55</f>
        <v>301100</v>
      </c>
      <c r="AK51" s="5">
        <f>+SP!AK4-SP!AJ4+SP!AJ55-SP!AK55</f>
        <v>301100</v>
      </c>
      <c r="AL51" s="5">
        <f>+SP!AL4-SP!AK4+SP!AK55-SP!AL55</f>
        <v>301100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Accenture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gianluca.imperiale</dc:creator>
  <cp:keywords/>
  <dc:description/>
  <cp:lastModifiedBy>gianluca.imperiale</cp:lastModifiedBy>
  <dcterms:created xsi:type="dcterms:W3CDTF">2012-03-27T15:24:45Z</dcterms:created>
  <dcterms:modified xsi:type="dcterms:W3CDTF">2012-06-19T17:21:02Z</dcterms:modified>
  <cp:category/>
  <cp:version/>
  <cp:contentType/>
  <cp:contentStatus/>
</cp:coreProperties>
</file>